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53.xml" ContentType="application/vnd.openxmlformats-officedocument.spreadsheetml.worksheet+xml"/>
  <Override PartName="/xl/worksheets/sheet13.xml" ContentType="application/vnd.openxmlformats-officedocument.spreadsheetml.worksheet+xml"/>
  <Override PartName="/xl/worksheets/sheet42.xml" ContentType="application/vnd.openxmlformats-officedocument.spreadsheetml.worksheet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externalLinks/externalLink1.xml" ContentType="application/vnd.openxmlformats-officedocument.spreadsheetml.externalLink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charts/chart25.xml" ContentType="application/vnd.openxmlformats-officedocument.drawingml.char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47.xml" ContentType="application/vnd.openxmlformats-officedocument.spreadsheetml.worksheet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45.xml" ContentType="application/vnd.openxmlformats-officedocument.spreadsheetml.worksheet+xml"/>
  <Override PartName="/xl/worksheets/sheet54.xml" ContentType="application/vnd.openxmlformats-officedocument.spreadsheetml.workshee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8.xml" ContentType="application/vnd.openxmlformats-officedocument.spreadsheetml.worksheet+xml"/>
  <Override PartName="/xl/charts/chart13.xml" ContentType="application/vnd.openxmlformats-officedocument.drawingml.chart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6.xml" ContentType="application/vnd.openxmlformats-officedocument.spreadsheetml.worksheet+xml"/>
  <Override PartName="/xl/worksheets/sheet55.xml" ContentType="application/vnd.openxmlformats-officedocument.spreadsheetml.workshee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4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PivotChartFilter="1" defaultThemeVersion="124226"/>
  <bookViews>
    <workbookView xWindow="360" yWindow="270" windowWidth="14940" windowHeight="9150" firstSheet="46" activeTab="46"/>
  </bookViews>
  <sheets>
    <sheet name="1UniNo" sheetId="4" r:id="rId1"/>
    <sheet name="2University-Specialisation" sheetId="2" r:id="rId2"/>
    <sheet name="3CollegeRange" sheetId="6" r:id="rId3"/>
    <sheet name="4CollegeIndicator" sheetId="10" r:id="rId4"/>
    <sheet name="4CollegeSpec" sheetId="41" r:id="rId5"/>
    <sheet name="5ManagementCollegeNo" sheetId="7" r:id="rId6"/>
    <sheet name="6TotalEnr" sheetId="13" r:id="rId7"/>
    <sheet name="6aTotalRegularEnr" sheetId="25" r:id="rId8"/>
    <sheet name="7UnivActwithConsUnit" sheetId="15" r:id="rId9"/>
    <sheet name="8CollegeAct" sheetId="16" r:id="rId10"/>
    <sheet name="9AllSAAct" sheetId="17" r:id="rId11"/>
    <sheet name="10CollegeEst" sheetId="12" r:id="rId12"/>
    <sheet name="11Programme" sheetId="14" r:id="rId13"/>
    <sheet name="11aProgrammeDistance" sheetId="36" r:id="rId14"/>
    <sheet name="12UGDisc" sheetId="18" r:id="rId15"/>
    <sheet name="13PGDisc" sheetId="19" r:id="rId16"/>
    <sheet name="14TotalEnrCategory" sheetId="20" r:id="rId17"/>
    <sheet name="15TotalEnrPWDMin" sheetId="21" r:id="rId18"/>
    <sheet name="16FS-countrylevel" sheetId="23" r:id="rId19"/>
    <sheet name="17FS-statelevel" sheetId="22" r:id="rId20"/>
    <sheet name="18FS-prog" sheetId="24" r:id="rId21"/>
    <sheet name="19GER" sheetId="26" r:id="rId22"/>
    <sheet name="20GPI" sheetId="27" r:id="rId23"/>
    <sheet name="21TeacherCategory" sheetId="28" r:id="rId24"/>
    <sheet name="22TeacherPost" sheetId="29" r:id="rId25"/>
    <sheet name="22aTeacherPostEstimatedUC" sheetId="43" r:id="rId26"/>
    <sheet name="22bTeacherPostEstimatedU" sheetId="44" r:id="rId27"/>
    <sheet name="23StaffPost" sheetId="31" r:id="rId28"/>
    <sheet name="24StaffCategory" sheetId="30" r:id="rId29"/>
    <sheet name="ManagementCollegeNo (2)" sheetId="11" state="hidden" r:id="rId30"/>
    <sheet name="WomenCollege" sheetId="3" state="hidden" r:id="rId31"/>
    <sheet name="25PTR" sheetId="48" r:id="rId32"/>
    <sheet name="26UnivEnrolinclConstituentUnits" sheetId="49" r:id="rId33"/>
    <sheet name="27TypeEnrolmentCategory-Est" sheetId="38" r:id="rId34"/>
    <sheet name="28TypeEnrolmentCategoryPWDMin" sheetId="39" r:id="rId35"/>
    <sheet name="29TypeTeacherPostEstimated" sheetId="45" r:id="rId36"/>
    <sheet name="30TypeTeacherCategoryEstimated" sheetId="46" r:id="rId37"/>
    <sheet name="31TypePTR" sheetId="50" r:id="rId38"/>
    <sheet name="32HostelDistrict" sheetId="51" r:id="rId39"/>
    <sheet name="33TypeHostel" sheetId="52" r:id="rId40"/>
    <sheet name="34OutTurnState" sheetId="53" r:id="rId41"/>
    <sheet name="35OutTurnProgramme" sheetId="54" r:id="rId42"/>
    <sheet name="36UGDisc" sheetId="55" r:id="rId43"/>
    <sheet name="37PGDisc" sheetId="56" r:id="rId44"/>
    <sheet name="38CollegeTypeNo" sheetId="8" r:id="rId45"/>
    <sheet name="39Pop2011" sheetId="33" r:id="rId46"/>
    <sheet name="40DistrictEnrolment" sheetId="57" r:id="rId47"/>
    <sheet name="32ManagementCollegeNoNew" sheetId="40" state="hidden" r:id="rId48"/>
    <sheet name="StandAlone" sheetId="35" state="hidden" r:id="rId49"/>
    <sheet name="14TotalEnrCategory-Actual" sheetId="37" state="hidden" r:id="rId50"/>
    <sheet name="6aTotalDistanceEnr" sheetId="42" state="hidden" r:id="rId51"/>
    <sheet name="4CollegeIndicator (2)" sheetId="34" state="hidden" r:id="rId52"/>
    <sheet name="RespondingTypeCollege" sheetId="9" state="hidden" r:id="rId53"/>
    <sheet name="Paste" sheetId="1" state="hidden" r:id="rId54"/>
    <sheet name="StandaloneMgt" sheetId="5" state="hidden" r:id="rId55"/>
  </sheets>
  <externalReferences>
    <externalReference r:id="rId56"/>
    <externalReference r:id="rId57"/>
  </externalReferences>
  <definedNames>
    <definedName name="_xlnm._FilterDatabase" localSheetId="18">'16FS-countrylevel'!$A$3:$L$3</definedName>
    <definedName name="_xlnm._FilterDatabase" localSheetId="46" hidden="1">'40DistrictEnrolment'!$A$5:$AB$646</definedName>
    <definedName name="_xlnm._FilterDatabase" localSheetId="51" hidden="1">'4CollegeIndicator (2)'!$A$2:$F$2</definedName>
    <definedName name="_xlnm.Print_Area" localSheetId="11">'10CollegeEst'!$A$1:$H$40</definedName>
    <definedName name="_xlnm.Print_Area" localSheetId="13">'11aProgrammeDistance'!$A$1:$M$71</definedName>
    <definedName name="_xlnm.Print_Area" localSheetId="12">'11Programme'!$A$1:$M$180</definedName>
    <definedName name="_xlnm.Print_Area" localSheetId="14">'12UGDisc'!$A$1:$E$64</definedName>
    <definedName name="_xlnm.Print_Area" localSheetId="15">'13PGDisc'!$A$1:$K$146</definedName>
    <definedName name="_xlnm.Print_Area" localSheetId="16">'14TotalEnrCategory'!$A$1:$N$40</definedName>
    <definedName name="_xlnm.Print_Area" localSheetId="49">'14TotalEnrCategory-Actual'!$A$1:$N$40</definedName>
    <definedName name="_xlnm.Print_Area" localSheetId="17">'15TotalEnrPWDMin'!$A$1:$K$40</definedName>
    <definedName name="_xlnm.Print_Area" localSheetId="18">'16FS-countrylevel'!$A$1:$AB$160</definedName>
    <definedName name="_xlnm.Print_Area" localSheetId="19">'17FS-statelevel'!$A$1:$AB$35</definedName>
    <definedName name="_xlnm.Print_Area" localSheetId="20">'18FS-prog'!$A$1:$D$124</definedName>
    <definedName name="_xlnm.Print_Area" localSheetId="21">'19GER'!$A$1:$K$39</definedName>
    <definedName name="_xlnm.Print_Area" localSheetId="22">'20GPI'!$A$1:$E$38</definedName>
    <definedName name="_xlnm.Print_Area" localSheetId="23">'21TeacherCategory'!$A$1:$V$39</definedName>
    <definedName name="_xlnm.Print_Area" localSheetId="25">'22aTeacherPostEstimatedUC'!$A$1:$V$39</definedName>
    <definedName name="_xlnm.Print_Area" localSheetId="26">'22bTeacherPostEstimatedU'!$A$1:$V$39</definedName>
    <definedName name="_xlnm.Print_Area" localSheetId="24">'22TeacherPost'!$A$1:$V$39</definedName>
    <definedName name="_xlnm.Print_Area" localSheetId="27">'23StaffPost'!$A$1:$P$39</definedName>
    <definedName name="_xlnm.Print_Area" localSheetId="28">'24StaffCategory'!$A$1:$V$39</definedName>
    <definedName name="_xlnm.Print_Area" localSheetId="31">'25PTR'!$A$1:$H$39</definedName>
    <definedName name="_xlnm.Print_Area" localSheetId="32">'26UnivEnrolinclConstituentUnits'!$A$1:$AB$20</definedName>
    <definedName name="_xlnm.Print_Area" localSheetId="33">'27TypeEnrolmentCategory-Est'!$A$1:$M$20</definedName>
    <definedName name="_xlnm.Print_Area" localSheetId="34">'28TypeEnrolmentCategoryPWDMin'!$A$1:$M$20</definedName>
    <definedName name="_xlnm.Print_Area" localSheetId="35">'29TypeTeacherPostEstimated'!$A$1:$V$19</definedName>
    <definedName name="_xlnm.Print_Area" localSheetId="1">'2University-Specialisation'!$A$1:$S$35</definedName>
    <definedName name="_xlnm.Print_Area" localSheetId="36">'30TypeTeacherCategoryEstimated'!$A$1:$V$19</definedName>
    <definedName name="_xlnm.Print_Area" localSheetId="37">'31TypePTR'!$A$1:$C$18</definedName>
    <definedName name="_xlnm.Print_Area" localSheetId="47">'32ManagementCollegeNoNew'!$A$1:$I$27</definedName>
    <definedName name="_xlnm.Print_Area" localSheetId="39">'33TypeHostel'!$A$1:$M$20</definedName>
    <definedName name="_xlnm.Print_Area" localSheetId="40">'34OutTurnState'!$A$1:$AC$40</definedName>
    <definedName name="_xlnm.Print_Area" localSheetId="41">'35OutTurnProgramme'!$A$1:$D$175</definedName>
    <definedName name="_xlnm.Print_Area" localSheetId="42">'36UGDisc'!$A$1:$E$64</definedName>
    <definedName name="_xlnm.Print_Area" localSheetId="43">'37PGDisc'!$A$1:$K$145</definedName>
    <definedName name="_xlnm.Print_Area" localSheetId="45">'39Pop2011'!$A$1:$K$40</definedName>
    <definedName name="_xlnm.Print_Area" localSheetId="46">'40DistrictEnrolment'!$A$1:$AA$646</definedName>
    <definedName name="_xlnm.Print_Area" localSheetId="3">'4CollegeIndicator'!$A$1:$E$39</definedName>
    <definedName name="_xlnm.Print_Area" localSheetId="51">'4CollegeIndicator (2)'!$A$1:$F$37</definedName>
    <definedName name="_xlnm.Print_Area" localSheetId="4">'4CollegeSpec'!$A$1:$AE$37</definedName>
    <definedName name="_xlnm.Print_Area" localSheetId="5">'5ManagementCollegeNo'!$A$1:$S$39</definedName>
    <definedName name="_xlnm.Print_Area" localSheetId="50">'6aTotalDistanceEnr'!$A$1:$AC$40</definedName>
    <definedName name="_xlnm.Print_Area" localSheetId="7">'6aTotalRegularEnr'!$A$1:$AC$40</definedName>
    <definedName name="_xlnm.Print_Area" localSheetId="6">'6TotalEnr'!$A$1:$AC$40</definedName>
    <definedName name="_xlnm.Print_Area" localSheetId="8">'7UnivActwithConsUnit'!$A$1:$AE$41</definedName>
    <definedName name="_xlnm.Print_Area" localSheetId="9">'8CollegeAct'!$A$1:$AF$40</definedName>
    <definedName name="_xlnm.Print_Area" localSheetId="10">'9AllSAAct'!$A$1:$AL$41</definedName>
    <definedName name="_xlnm.Print_Area" localSheetId="29">'ManagementCollegeNo (2)'!$A$1:$K$59</definedName>
    <definedName name="_xlnm.Print_Area" localSheetId="48">StandAlone!$A$1:$AF$40</definedName>
    <definedName name="_xlnm.Print_Area" localSheetId="30">WomenCollege!$A$1:$L$38</definedName>
    <definedName name="_xlnm.Print_Titles" localSheetId="11">'10CollegeEst'!$A:$B</definedName>
    <definedName name="_xlnm.Print_Titles" localSheetId="13">'11aProgrammeDistance'!$A:$A,'11aProgrammeDistance'!$1:$4</definedName>
    <definedName name="_xlnm.Print_Titles" localSheetId="12">'11Programme'!$A:$A,'11Programme'!$1:$4</definedName>
    <definedName name="_xlnm.Print_Titles" localSheetId="14">'12UGDisc'!$1:$2</definedName>
    <definedName name="_xlnm.Print_Titles" localSheetId="15">'13PGDisc'!$1:$3</definedName>
    <definedName name="_xlnm.Print_Titles" localSheetId="16">'14TotalEnrCategory'!$A:$B</definedName>
    <definedName name="_xlnm.Print_Titles" localSheetId="49">'14TotalEnrCategory-Actual'!$A:$B</definedName>
    <definedName name="_xlnm.Print_Titles" localSheetId="17">'15TotalEnrPWDMin'!$A:$B</definedName>
    <definedName name="_xlnm.Print_Titles" localSheetId="18">'16FS-countrylevel'!$A:$A,'16FS-countrylevel'!$1:$3</definedName>
    <definedName name="_xlnm.Print_Titles" localSheetId="19">'17FS-statelevel'!$A:$A,'17FS-statelevel'!$1:$3</definedName>
    <definedName name="_xlnm.Print_Titles" localSheetId="20">'18FS-prog'!$1:$2</definedName>
    <definedName name="_xlnm.Print_Titles" localSheetId="22">'20GPI'!$A:$B</definedName>
    <definedName name="_xlnm.Print_Titles" localSheetId="23">'21TeacherCategory'!$A:$A,'21TeacherCategory'!$1:$3</definedName>
    <definedName name="_xlnm.Print_Titles" localSheetId="25">'22aTeacherPostEstimatedUC'!$A:$A</definedName>
    <definedName name="_xlnm.Print_Titles" localSheetId="26">'22bTeacherPostEstimatedU'!$A:$A</definedName>
    <definedName name="_xlnm.Print_Titles" localSheetId="24">'22TeacherPost'!$A:$A</definedName>
    <definedName name="_xlnm.Print_Titles" localSheetId="27">'23StaffPost'!$A:$A</definedName>
    <definedName name="_xlnm.Print_Titles" localSheetId="28">'24StaffCategory'!$A:$A,'24StaffCategory'!$1:$3</definedName>
    <definedName name="_xlnm.Print_Titles" localSheetId="31">'25PTR'!$A:$B</definedName>
    <definedName name="_xlnm.Print_Titles" localSheetId="32">'26UnivEnrolinclConstituentUnits'!$A:$A,'26UnivEnrolinclConstituentUnits'!$1:$4</definedName>
    <definedName name="_xlnm.Print_Titles" localSheetId="33">'27TypeEnrolmentCategory-Est'!$A:$A</definedName>
    <definedName name="_xlnm.Print_Titles" localSheetId="34">'28TypeEnrolmentCategoryPWDMin'!$A:$A</definedName>
    <definedName name="_xlnm.Print_Titles" localSheetId="35">'29TypeTeacherPostEstimated'!$A:$A</definedName>
    <definedName name="_xlnm.Print_Titles" localSheetId="1">'2University-Specialisation'!$A:$A</definedName>
    <definedName name="_xlnm.Print_Titles" localSheetId="36">'30TypeTeacherCategoryEstimated'!$A:$A</definedName>
    <definedName name="_xlnm.Print_Titles" localSheetId="37">'31TypePTR'!$A:$A</definedName>
    <definedName name="_xlnm.Print_Titles" localSheetId="38">'32HostelDistrict'!$1:$4</definedName>
    <definedName name="_xlnm.Print_Titles" localSheetId="47">'32ManagementCollegeNoNew'!$A:$A</definedName>
    <definedName name="_xlnm.Print_Titles" localSheetId="39">'33TypeHostel'!$A:$A</definedName>
    <definedName name="_xlnm.Print_Titles" localSheetId="40">'34OutTurnState'!$A:$B</definedName>
    <definedName name="_xlnm.Print_Titles" localSheetId="41">'35OutTurnProgramme'!$A:$A,'35OutTurnProgramme'!$1:$3</definedName>
    <definedName name="_xlnm.Print_Titles" localSheetId="42">'36UGDisc'!$1:$2</definedName>
    <definedName name="_xlnm.Print_Titles" localSheetId="43">'37PGDisc'!$1:$3</definedName>
    <definedName name="_xlnm.Print_Titles" localSheetId="46">'40DistrictEnrolment'!$A:$B,'40DistrictEnrolment'!$1:$5</definedName>
    <definedName name="_xlnm.Print_Titles" localSheetId="4">'4CollegeSpec'!$A:$A</definedName>
    <definedName name="_xlnm.Print_Titles" localSheetId="5">'5ManagementCollegeNo'!$A:$A</definedName>
    <definedName name="_xlnm.Print_Titles" localSheetId="50">'6aTotalDistanceEnr'!$A:$B</definedName>
    <definedName name="_xlnm.Print_Titles" localSheetId="7">'6aTotalRegularEnr'!$A:$B</definedName>
    <definedName name="_xlnm.Print_Titles" localSheetId="6">'6TotalEnr'!$A:$B</definedName>
    <definedName name="_xlnm.Print_Titles" localSheetId="8">'7UnivActwithConsUnit'!$A:$B</definedName>
    <definedName name="_xlnm.Print_Titles" localSheetId="9">'8CollegeAct'!$A:$B</definedName>
    <definedName name="_xlnm.Print_Titles" localSheetId="10">'9AllSAAct'!$A:$B</definedName>
    <definedName name="_xlnm.Print_Titles" localSheetId="29">'ManagementCollegeNo (2)'!$A:$A</definedName>
    <definedName name="_xlnm.Print_Titles" localSheetId="48">StandAlone!$A:$B</definedName>
    <definedName name="_xlnm.Print_Titles" localSheetId="30">WomenCollege!$A:$A</definedName>
  </definedNames>
  <calcPr calcId="124519"/>
</workbook>
</file>

<file path=xl/calcChain.xml><?xml version="1.0" encoding="utf-8"?>
<calcChain xmlns="http://schemas.openxmlformats.org/spreadsheetml/2006/main">
  <c r="T6" i="7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5"/>
  <c r="M4" i="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B35"/>
  <c r="C35"/>
  <c r="D35"/>
  <c r="E35"/>
  <c r="F35"/>
  <c r="G35"/>
  <c r="H35"/>
  <c r="I35"/>
  <c r="J35"/>
  <c r="K35"/>
  <c r="L35"/>
  <c r="M35"/>
  <c r="D46" i="22"/>
  <c r="C46"/>
  <c r="B46"/>
  <c r="A46"/>
  <c r="D45"/>
  <c r="C45"/>
  <c r="B45"/>
  <c r="A45"/>
  <c r="D44"/>
  <c r="C44"/>
  <c r="B44"/>
  <c r="A44"/>
  <c r="D43"/>
  <c r="C43"/>
  <c r="B43"/>
  <c r="A43"/>
  <c r="D42"/>
  <c r="C42"/>
  <c r="B42"/>
  <c r="A42"/>
  <c r="D41"/>
  <c r="C41"/>
  <c r="B41"/>
  <c r="A41"/>
  <c r="D40"/>
  <c r="C40"/>
  <c r="B40"/>
  <c r="A40"/>
  <c r="D39"/>
  <c r="C39"/>
  <c r="B39"/>
  <c r="A39"/>
  <c r="B173" i="23"/>
  <c r="A173"/>
  <c r="B172"/>
  <c r="A172"/>
  <c r="B171"/>
  <c r="A171"/>
  <c r="B170"/>
  <c r="A170"/>
  <c r="B169"/>
  <c r="A169"/>
  <c r="B168"/>
  <c r="A168"/>
  <c r="B167"/>
  <c r="A167"/>
  <c r="B166"/>
  <c r="A166"/>
  <c r="B165"/>
  <c r="A165"/>
  <c r="B164"/>
  <c r="A164"/>
  <c r="C44" i="20"/>
  <c r="D65" i="17" l="1"/>
  <c r="E65"/>
  <c r="D64"/>
  <c r="D63"/>
  <c r="D62"/>
  <c r="D61"/>
  <c r="E64"/>
  <c r="E63"/>
  <c r="E62"/>
  <c r="E61"/>
  <c r="D59"/>
  <c r="D58"/>
  <c r="D57"/>
  <c r="D55"/>
  <c r="D54"/>
  <c r="D53"/>
  <c r="D52"/>
  <c r="D51"/>
  <c r="D50"/>
  <c r="D49"/>
  <c r="E59"/>
  <c r="E58"/>
  <c r="E57"/>
  <c r="E55"/>
  <c r="E54"/>
  <c r="E53"/>
  <c r="E52"/>
  <c r="E51"/>
  <c r="E50"/>
  <c r="E49"/>
  <c r="F46"/>
  <c r="F47"/>
  <c r="F45"/>
  <c r="D46" i="53" l="1"/>
  <c r="E46"/>
  <c r="D47"/>
  <c r="E47"/>
  <c r="D48"/>
  <c r="E48"/>
  <c r="D49"/>
  <c r="E49"/>
  <c r="D50"/>
  <c r="E50"/>
  <c r="D51"/>
  <c r="E51"/>
  <c r="D52"/>
  <c r="E52"/>
  <c r="C52"/>
  <c r="C51"/>
  <c r="C50"/>
  <c r="C49"/>
  <c r="C48"/>
  <c r="C47"/>
  <c r="C46"/>
  <c r="D45"/>
  <c r="E45"/>
  <c r="C45"/>
  <c r="B43" i="30" l="1"/>
  <c r="B50"/>
  <c r="C45" i="31"/>
  <c r="D45"/>
  <c r="C44"/>
  <c r="D44"/>
  <c r="C43"/>
  <c r="D43"/>
  <c r="C42"/>
  <c r="D42"/>
  <c r="B45"/>
  <c r="B44"/>
  <c r="B43"/>
  <c r="B42"/>
  <c r="E43" i="29" l="1"/>
  <c r="E44"/>
  <c r="E45"/>
  <c r="E46"/>
  <c r="E42"/>
  <c r="C46"/>
  <c r="D46"/>
  <c r="C45"/>
  <c r="D45"/>
  <c r="C44"/>
  <c r="D44"/>
  <c r="C43"/>
  <c r="D43"/>
  <c r="B46"/>
  <c r="B45"/>
  <c r="B44"/>
  <c r="B43"/>
  <c r="C42"/>
  <c r="D42"/>
  <c r="B42"/>
  <c r="C67" i="28"/>
  <c r="C66"/>
  <c r="C65"/>
  <c r="C64"/>
  <c r="C63"/>
  <c r="C62"/>
  <c r="C61"/>
  <c r="C50"/>
  <c r="D50"/>
  <c r="E50"/>
  <c r="C51"/>
  <c r="D51"/>
  <c r="E51"/>
  <c r="C52"/>
  <c r="D52"/>
  <c r="E52"/>
  <c r="C53"/>
  <c r="D53"/>
  <c r="E53"/>
  <c r="C54"/>
  <c r="D54"/>
  <c r="E54"/>
  <c r="C55"/>
  <c r="D55"/>
  <c r="E55"/>
  <c r="C56"/>
  <c r="D56"/>
  <c r="E56"/>
  <c r="C57"/>
  <c r="D57"/>
  <c r="E57"/>
  <c r="C58"/>
  <c r="D58"/>
  <c r="E58"/>
  <c r="E49"/>
  <c r="D49"/>
  <c r="C49"/>
  <c r="B50"/>
  <c r="B51"/>
  <c r="B52"/>
  <c r="B53"/>
  <c r="B54"/>
  <c r="B55"/>
  <c r="B56"/>
  <c r="B57"/>
  <c r="B58"/>
  <c r="B49"/>
  <c r="G49"/>
  <c r="G50"/>
  <c r="G51"/>
  <c r="G52"/>
  <c r="G53"/>
  <c r="G54"/>
  <c r="G55"/>
  <c r="G56"/>
  <c r="G57"/>
  <c r="G58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4"/>
  <c r="A58" l="1"/>
  <c r="A56"/>
  <c r="A54"/>
  <c r="A52"/>
  <c r="A50"/>
  <c r="A57"/>
  <c r="A55"/>
  <c r="A53"/>
  <c r="A51"/>
  <c r="A49"/>
  <c r="E5" i="24" l="1"/>
  <c r="F5"/>
  <c r="E6"/>
  <c r="F6"/>
  <c r="E7"/>
  <c r="F7"/>
  <c r="E8"/>
  <c r="F8"/>
  <c r="E9"/>
  <c r="F9"/>
  <c r="E10"/>
  <c r="F10"/>
  <c r="E11"/>
  <c r="F11"/>
  <c r="E12"/>
  <c r="F12"/>
  <c r="E13"/>
  <c r="F13"/>
  <c r="E14"/>
  <c r="F14"/>
  <c r="E15"/>
  <c r="F15"/>
  <c r="E16"/>
  <c r="F16"/>
  <c r="E17"/>
  <c r="F17"/>
  <c r="E18"/>
  <c r="F18"/>
  <c r="E19"/>
  <c r="F19"/>
  <c r="E20"/>
  <c r="F20"/>
  <c r="E21"/>
  <c r="F21"/>
  <c r="E22"/>
  <c r="F22"/>
  <c r="E23"/>
  <c r="F23"/>
  <c r="E24"/>
  <c r="F24"/>
  <c r="E25"/>
  <c r="F25"/>
  <c r="E26"/>
  <c r="F26"/>
  <c r="E27"/>
  <c r="F27"/>
  <c r="E28"/>
  <c r="F28"/>
  <c r="E29"/>
  <c r="F29"/>
  <c r="E30"/>
  <c r="F30"/>
  <c r="E31"/>
  <c r="F31"/>
  <c r="E32"/>
  <c r="F32"/>
  <c r="E33"/>
  <c r="F33"/>
  <c r="E34"/>
  <c r="F34"/>
  <c r="E35"/>
  <c r="F35"/>
  <c r="E36"/>
  <c r="F36"/>
  <c r="E37"/>
  <c r="F37"/>
  <c r="E38"/>
  <c r="F38"/>
  <c r="E39"/>
  <c r="F39"/>
  <c r="E40"/>
  <c r="F40"/>
  <c r="E41"/>
  <c r="F41"/>
  <c r="E42"/>
  <c r="F42"/>
  <c r="E43"/>
  <c r="F43"/>
  <c r="E44"/>
  <c r="F44"/>
  <c r="E45"/>
  <c r="F45"/>
  <c r="E46"/>
  <c r="F46"/>
  <c r="E47"/>
  <c r="F47"/>
  <c r="E48"/>
  <c r="F48"/>
  <c r="E49"/>
  <c r="F49"/>
  <c r="E50"/>
  <c r="F50"/>
  <c r="E51"/>
  <c r="F51"/>
  <c r="E52"/>
  <c r="F52"/>
  <c r="E53"/>
  <c r="F53"/>
  <c r="E54"/>
  <c r="F54"/>
  <c r="E55"/>
  <c r="F55"/>
  <c r="E56"/>
  <c r="F56"/>
  <c r="E57"/>
  <c r="F57"/>
  <c r="E58"/>
  <c r="F58"/>
  <c r="E59"/>
  <c r="F59"/>
  <c r="E60"/>
  <c r="F60"/>
  <c r="E61"/>
  <c r="F61"/>
  <c r="E62"/>
  <c r="F62"/>
  <c r="E63"/>
  <c r="F63"/>
  <c r="E64"/>
  <c r="F64"/>
  <c r="E65"/>
  <c r="F65"/>
  <c r="E66"/>
  <c r="F66"/>
  <c r="E67"/>
  <c r="F67"/>
  <c r="E68"/>
  <c r="F68"/>
  <c r="E69"/>
  <c r="F69"/>
  <c r="E70"/>
  <c r="F70"/>
  <c r="E71"/>
  <c r="F71"/>
  <c r="E72"/>
  <c r="F72"/>
  <c r="E73"/>
  <c r="F73"/>
  <c r="E74"/>
  <c r="F74"/>
  <c r="E75"/>
  <c r="F75"/>
  <c r="E76"/>
  <c r="F76"/>
  <c r="E77"/>
  <c r="F77"/>
  <c r="E78"/>
  <c r="F78"/>
  <c r="E79"/>
  <c r="F79"/>
  <c r="E80"/>
  <c r="F80"/>
  <c r="E81"/>
  <c r="F81"/>
  <c r="E82"/>
  <c r="F82"/>
  <c r="E83"/>
  <c r="F83"/>
  <c r="E84"/>
  <c r="F84"/>
  <c r="E85"/>
  <c r="F85"/>
  <c r="E86"/>
  <c r="F86"/>
  <c r="E87"/>
  <c r="F87"/>
  <c r="E88"/>
  <c r="F88"/>
  <c r="E89"/>
  <c r="F89"/>
  <c r="E90"/>
  <c r="F90"/>
  <c r="E91"/>
  <c r="F91"/>
  <c r="E92"/>
  <c r="F92"/>
  <c r="E93"/>
  <c r="F93"/>
  <c r="E94"/>
  <c r="F94"/>
  <c r="E95"/>
  <c r="F95"/>
  <c r="E96"/>
  <c r="F96"/>
  <c r="E97"/>
  <c r="F97"/>
  <c r="E98"/>
  <c r="F98"/>
  <c r="E99"/>
  <c r="F99"/>
  <c r="E100"/>
  <c r="F100"/>
  <c r="E101"/>
  <c r="F101"/>
  <c r="E102"/>
  <c r="F102"/>
  <c r="E103"/>
  <c r="F103"/>
  <c r="E104"/>
  <c r="F104"/>
  <c r="E105"/>
  <c r="F105"/>
  <c r="E106"/>
  <c r="F106"/>
  <c r="E107"/>
  <c r="F107"/>
  <c r="E108"/>
  <c r="F108"/>
  <c r="E109"/>
  <c r="F109"/>
  <c r="E110"/>
  <c r="F110"/>
  <c r="E111"/>
  <c r="F111"/>
  <c r="E112"/>
  <c r="F112"/>
  <c r="E113"/>
  <c r="F113"/>
  <c r="E114"/>
  <c r="F114"/>
  <c r="E115"/>
  <c r="F115"/>
  <c r="E116"/>
  <c r="F116"/>
  <c r="E117"/>
  <c r="F117"/>
  <c r="E118"/>
  <c r="F118"/>
  <c r="E119"/>
  <c r="F119"/>
  <c r="E120"/>
  <c r="F120"/>
  <c r="E121"/>
  <c r="F121"/>
  <c r="E122"/>
  <c r="F122"/>
  <c r="E123"/>
  <c r="F123"/>
  <c r="E124"/>
  <c r="F124"/>
  <c r="F4"/>
  <c r="E4"/>
  <c r="H4"/>
  <c r="D45" i="42" l="1"/>
  <c r="D53" s="1"/>
  <c r="E45"/>
  <c r="E53" s="1"/>
  <c r="D46"/>
  <c r="E46"/>
  <c r="D47"/>
  <c r="E47"/>
  <c r="D48"/>
  <c r="E48"/>
  <c r="D49"/>
  <c r="E49"/>
  <c r="D50"/>
  <c r="E50"/>
  <c r="D51"/>
  <c r="E51"/>
  <c r="D52"/>
  <c r="E52"/>
  <c r="F52"/>
  <c r="C52"/>
  <c r="F51"/>
  <c r="C51"/>
  <c r="F50"/>
  <c r="C50"/>
  <c r="F49"/>
  <c r="C49"/>
  <c r="F48"/>
  <c r="C48"/>
  <c r="F47"/>
  <c r="C47"/>
  <c r="F46"/>
  <c r="C46"/>
  <c r="F45"/>
  <c r="G45" s="1"/>
  <c r="C45"/>
  <c r="G47" l="1"/>
  <c r="G49"/>
  <c r="G51"/>
  <c r="G52"/>
  <c r="F53"/>
  <c r="E54" s="1"/>
  <c r="G46"/>
  <c r="G48"/>
  <c r="G50"/>
  <c r="D54" l="1"/>
  <c r="T1" i="57"/>
  <c r="J1"/>
  <c r="K141" i="56" l="1"/>
  <c r="J141"/>
  <c r="I141"/>
  <c r="H141"/>
  <c r="G141"/>
  <c r="F141"/>
  <c r="E141"/>
  <c r="D141"/>
  <c r="C141"/>
  <c r="K127"/>
  <c r="J127"/>
  <c r="I127"/>
  <c r="H127"/>
  <c r="G127"/>
  <c r="F127"/>
  <c r="E127"/>
  <c r="D127"/>
  <c r="C127"/>
  <c r="K110"/>
  <c r="J110"/>
  <c r="I110"/>
  <c r="H110"/>
  <c r="G110"/>
  <c r="F110"/>
  <c r="E110"/>
  <c r="D110"/>
  <c r="C110"/>
  <c r="J33"/>
  <c r="J145" s="1"/>
  <c r="I33"/>
  <c r="I145" s="1"/>
  <c r="H33"/>
  <c r="H145" s="1"/>
  <c r="G33"/>
  <c r="G145" s="1"/>
  <c r="F33"/>
  <c r="F145" s="1"/>
  <c r="E33"/>
  <c r="E145" s="1"/>
  <c r="D33"/>
  <c r="D145" s="1"/>
  <c r="C33"/>
  <c r="C145" s="1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E39" i="55"/>
  <c r="E64" s="1"/>
  <c r="D39"/>
  <c r="C39"/>
  <c r="C64" s="1"/>
  <c r="E23"/>
  <c r="D23"/>
  <c r="D64" s="1"/>
  <c r="C23"/>
  <c r="G179" i="54"/>
  <c r="C179"/>
  <c r="B179"/>
  <c r="G178"/>
  <c r="C178"/>
  <c r="B178"/>
  <c r="G177"/>
  <c r="C177"/>
  <c r="B177"/>
  <c r="G176"/>
  <c r="C176"/>
  <c r="B176"/>
  <c r="G175"/>
  <c r="C175"/>
  <c r="B175"/>
  <c r="G174"/>
  <c r="C174"/>
  <c r="B174"/>
  <c r="G173"/>
  <c r="C173"/>
  <c r="B173"/>
  <c r="G172"/>
  <c r="C172"/>
  <c r="B172"/>
  <c r="G171"/>
  <c r="C171"/>
  <c r="B171"/>
  <c r="G170"/>
  <c r="C170"/>
  <c r="B170"/>
  <c r="G169"/>
  <c r="C169"/>
  <c r="B169"/>
  <c r="G168"/>
  <c r="C168"/>
  <c r="B168"/>
  <c r="G167"/>
  <c r="C167"/>
  <c r="B167"/>
  <c r="G166"/>
  <c r="C166"/>
  <c r="B166"/>
  <c r="G165"/>
  <c r="C165"/>
  <c r="B165"/>
  <c r="G164"/>
  <c r="C164"/>
  <c r="B164"/>
  <c r="G163"/>
  <c r="C163"/>
  <c r="B163"/>
  <c r="G162"/>
  <c r="C162"/>
  <c r="B162"/>
  <c r="G161"/>
  <c r="C161"/>
  <c r="B161"/>
  <c r="G160"/>
  <c r="C160"/>
  <c r="B160"/>
  <c r="G159"/>
  <c r="C159"/>
  <c r="B159"/>
  <c r="G158"/>
  <c r="C158"/>
  <c r="B158"/>
  <c r="G157"/>
  <c r="C157"/>
  <c r="B157"/>
  <c r="G156"/>
  <c r="C156"/>
  <c r="B156"/>
  <c r="G155"/>
  <c r="C155"/>
  <c r="B155"/>
  <c r="G154"/>
  <c r="C154"/>
  <c r="B154"/>
  <c r="G153"/>
  <c r="C153"/>
  <c r="B153"/>
  <c r="G152"/>
  <c r="C152"/>
  <c r="B152"/>
  <c r="G151"/>
  <c r="C151"/>
  <c r="B151"/>
  <c r="G150"/>
  <c r="C150"/>
  <c r="B150"/>
  <c r="G149"/>
  <c r="C149"/>
  <c r="B149"/>
  <c r="G148"/>
  <c r="C148"/>
  <c r="B148"/>
  <c r="G147"/>
  <c r="C147"/>
  <c r="B147"/>
  <c r="G146"/>
  <c r="C146"/>
  <c r="B146"/>
  <c r="G145"/>
  <c r="C145"/>
  <c r="B145"/>
  <c r="G144"/>
  <c r="C144"/>
  <c r="B144"/>
  <c r="G143"/>
  <c r="C143"/>
  <c r="B143"/>
  <c r="G142"/>
  <c r="C142"/>
  <c r="B142"/>
  <c r="G141"/>
  <c r="C141"/>
  <c r="B141"/>
  <c r="G140"/>
  <c r="C140"/>
  <c r="B140"/>
  <c r="G139"/>
  <c r="C139"/>
  <c r="B139"/>
  <c r="G138"/>
  <c r="C138"/>
  <c r="B138"/>
  <c r="G137"/>
  <c r="C137"/>
  <c r="B137"/>
  <c r="G136"/>
  <c r="C136"/>
  <c r="B136"/>
  <c r="G135"/>
  <c r="C135"/>
  <c r="B135"/>
  <c r="G134"/>
  <c r="C134"/>
  <c r="B134"/>
  <c r="G133"/>
  <c r="C133"/>
  <c r="B133"/>
  <c r="G132"/>
  <c r="C132"/>
  <c r="B132"/>
  <c r="G131"/>
  <c r="C131"/>
  <c r="B131"/>
  <c r="G130"/>
  <c r="C130"/>
  <c r="B130"/>
  <c r="G129"/>
  <c r="C129"/>
  <c r="B129"/>
  <c r="G128"/>
  <c r="C128"/>
  <c r="B128"/>
  <c r="G127"/>
  <c r="C127"/>
  <c r="B127"/>
  <c r="G126"/>
  <c r="C126"/>
  <c r="B126"/>
  <c r="G125"/>
  <c r="C125"/>
  <c r="B125"/>
  <c r="G124"/>
  <c r="C124"/>
  <c r="B124"/>
  <c r="G123"/>
  <c r="C123"/>
  <c r="B123"/>
  <c r="G122"/>
  <c r="C122"/>
  <c r="B122"/>
  <c r="G121"/>
  <c r="C121"/>
  <c r="B121"/>
  <c r="G120"/>
  <c r="C120"/>
  <c r="B120"/>
  <c r="G119"/>
  <c r="C119"/>
  <c r="B119"/>
  <c r="G118"/>
  <c r="C118"/>
  <c r="B118"/>
  <c r="G117"/>
  <c r="C117"/>
  <c r="B117"/>
  <c r="G116"/>
  <c r="C116"/>
  <c r="B116"/>
  <c r="G115"/>
  <c r="C115"/>
  <c r="B115"/>
  <c r="G114"/>
  <c r="C114"/>
  <c r="B114"/>
  <c r="G113"/>
  <c r="C113"/>
  <c r="B113"/>
  <c r="G112"/>
  <c r="C112"/>
  <c r="B112"/>
  <c r="G111"/>
  <c r="C111"/>
  <c r="B111"/>
  <c r="G110"/>
  <c r="C110"/>
  <c r="B110"/>
  <c r="G109"/>
  <c r="C109"/>
  <c r="B109"/>
  <c r="G108"/>
  <c r="C108"/>
  <c r="B108"/>
  <c r="G107"/>
  <c r="C107"/>
  <c r="B107"/>
  <c r="G106"/>
  <c r="C106"/>
  <c r="B106"/>
  <c r="G105"/>
  <c r="C105"/>
  <c r="B105"/>
  <c r="G104"/>
  <c r="C104"/>
  <c r="B104"/>
  <c r="G103"/>
  <c r="C103"/>
  <c r="B103"/>
  <c r="G102"/>
  <c r="C102"/>
  <c r="B102"/>
  <c r="G101"/>
  <c r="C101"/>
  <c r="B101"/>
  <c r="G100"/>
  <c r="C100"/>
  <c r="B100"/>
  <c r="G99"/>
  <c r="C99"/>
  <c r="B99"/>
  <c r="G98"/>
  <c r="C98"/>
  <c r="B98"/>
  <c r="G97"/>
  <c r="C97"/>
  <c r="B97"/>
  <c r="G96"/>
  <c r="C96"/>
  <c r="B96"/>
  <c r="G95"/>
  <c r="C95"/>
  <c r="B95"/>
  <c r="G94"/>
  <c r="C94"/>
  <c r="B94"/>
  <c r="G93"/>
  <c r="C93"/>
  <c r="B93"/>
  <c r="G92"/>
  <c r="C92"/>
  <c r="B92"/>
  <c r="G91"/>
  <c r="C91"/>
  <c r="B91"/>
  <c r="G90"/>
  <c r="C90"/>
  <c r="B90"/>
  <c r="G89"/>
  <c r="C89"/>
  <c r="B89"/>
  <c r="G88"/>
  <c r="C88"/>
  <c r="B88"/>
  <c r="G87"/>
  <c r="C87"/>
  <c r="B87"/>
  <c r="G86"/>
  <c r="C86"/>
  <c r="B86"/>
  <c r="G85"/>
  <c r="C85"/>
  <c r="B85"/>
  <c r="G84"/>
  <c r="C84"/>
  <c r="B84"/>
  <c r="G83"/>
  <c r="C83"/>
  <c r="B83"/>
  <c r="G82"/>
  <c r="C82"/>
  <c r="B82"/>
  <c r="G81"/>
  <c r="C81"/>
  <c r="B81"/>
  <c r="G80"/>
  <c r="C80"/>
  <c r="B80"/>
  <c r="G79"/>
  <c r="C79"/>
  <c r="B79"/>
  <c r="G78"/>
  <c r="C78"/>
  <c r="B78"/>
  <c r="G77"/>
  <c r="C77"/>
  <c r="B77"/>
  <c r="G76"/>
  <c r="C76"/>
  <c r="B76"/>
  <c r="G75"/>
  <c r="C75"/>
  <c r="B75"/>
  <c r="G74"/>
  <c r="C74"/>
  <c r="B74"/>
  <c r="G73"/>
  <c r="C73"/>
  <c r="B73"/>
  <c r="G72"/>
  <c r="C72"/>
  <c r="B72"/>
  <c r="G71"/>
  <c r="C71"/>
  <c r="B71"/>
  <c r="G70"/>
  <c r="C70"/>
  <c r="B70"/>
  <c r="G69"/>
  <c r="C69"/>
  <c r="B69"/>
  <c r="G68"/>
  <c r="C68"/>
  <c r="B68"/>
  <c r="G67"/>
  <c r="C67"/>
  <c r="B67"/>
  <c r="G66"/>
  <c r="C66"/>
  <c r="B66"/>
  <c r="G65"/>
  <c r="C65"/>
  <c r="B65"/>
  <c r="G64"/>
  <c r="C64"/>
  <c r="B64"/>
  <c r="G63"/>
  <c r="C63"/>
  <c r="B63"/>
  <c r="G62"/>
  <c r="C62"/>
  <c r="B62"/>
  <c r="G61"/>
  <c r="C61"/>
  <c r="B61"/>
  <c r="G60"/>
  <c r="C60"/>
  <c r="B60"/>
  <c r="G59"/>
  <c r="C59"/>
  <c r="B59"/>
  <c r="G58"/>
  <c r="C58"/>
  <c r="B58"/>
  <c r="G57"/>
  <c r="C57"/>
  <c r="B57"/>
  <c r="G56"/>
  <c r="C56"/>
  <c r="B56"/>
  <c r="G55"/>
  <c r="C55"/>
  <c r="B55"/>
  <c r="G54"/>
  <c r="C54"/>
  <c r="B54"/>
  <c r="G53"/>
  <c r="C53"/>
  <c r="B53"/>
  <c r="G52"/>
  <c r="C52"/>
  <c r="B52"/>
  <c r="G51"/>
  <c r="C51"/>
  <c r="B51"/>
  <c r="G50"/>
  <c r="C50"/>
  <c r="B50"/>
  <c r="G49"/>
  <c r="C49"/>
  <c r="B49"/>
  <c r="G48"/>
  <c r="C48"/>
  <c r="B48"/>
  <c r="G47"/>
  <c r="C47"/>
  <c r="B47"/>
  <c r="G46"/>
  <c r="C46"/>
  <c r="B46"/>
  <c r="G45"/>
  <c r="C45"/>
  <c r="B45"/>
  <c r="G44"/>
  <c r="C44"/>
  <c r="B44"/>
  <c r="G43"/>
  <c r="C43"/>
  <c r="B43"/>
  <c r="G42"/>
  <c r="C42"/>
  <c r="B42"/>
  <c r="G41"/>
  <c r="C41"/>
  <c r="B41"/>
  <c r="G40"/>
  <c r="C40"/>
  <c r="B40"/>
  <c r="G39"/>
  <c r="C39"/>
  <c r="B39"/>
  <c r="G38"/>
  <c r="C38"/>
  <c r="B38"/>
  <c r="G37"/>
  <c r="C37"/>
  <c r="B37"/>
  <c r="G36"/>
  <c r="C36"/>
  <c r="B36"/>
  <c r="G35"/>
  <c r="C35"/>
  <c r="B35"/>
  <c r="G34"/>
  <c r="C34"/>
  <c r="B34"/>
  <c r="G33"/>
  <c r="C33"/>
  <c r="B33"/>
  <c r="G32"/>
  <c r="C32"/>
  <c r="B32"/>
  <c r="G31"/>
  <c r="C31"/>
  <c r="B31"/>
  <c r="G30"/>
  <c r="C30"/>
  <c r="B30"/>
  <c r="G29"/>
  <c r="C29"/>
  <c r="B29"/>
  <c r="G28"/>
  <c r="C28"/>
  <c r="B28"/>
  <c r="G27"/>
  <c r="C27"/>
  <c r="B27"/>
  <c r="G26"/>
  <c r="C26"/>
  <c r="B26"/>
  <c r="G25"/>
  <c r="C25"/>
  <c r="B25"/>
  <c r="G24"/>
  <c r="C24"/>
  <c r="B24"/>
  <c r="G23"/>
  <c r="C23"/>
  <c r="B23"/>
  <c r="G22"/>
  <c r="C22"/>
  <c r="B22"/>
  <c r="G21"/>
  <c r="C21"/>
  <c r="B21"/>
  <c r="G20"/>
  <c r="C20"/>
  <c r="B20"/>
  <c r="G19"/>
  <c r="C19"/>
  <c r="B19"/>
  <c r="G18"/>
  <c r="C18"/>
  <c r="B18"/>
  <c r="G17"/>
  <c r="C17"/>
  <c r="B17"/>
  <c r="G16"/>
  <c r="C16"/>
  <c r="B16"/>
  <c r="G15"/>
  <c r="C15"/>
  <c r="B15"/>
  <c r="G14"/>
  <c r="C14"/>
  <c r="B14"/>
  <c r="G13"/>
  <c r="C13"/>
  <c r="B13"/>
  <c r="G12"/>
  <c r="C12"/>
  <c r="B12"/>
  <c r="G11"/>
  <c r="C11"/>
  <c r="B11"/>
  <c r="G10"/>
  <c r="C10"/>
  <c r="B10"/>
  <c r="G9"/>
  <c r="C9"/>
  <c r="B9"/>
  <c r="G8"/>
  <c r="C8"/>
  <c r="B8"/>
  <c r="G7"/>
  <c r="C7"/>
  <c r="B7"/>
  <c r="G6"/>
  <c r="C6"/>
  <c r="B6"/>
  <c r="G5"/>
  <c r="C5"/>
  <c r="B5"/>
  <c r="G4"/>
  <c r="C4"/>
  <c r="B4"/>
  <c r="D5" l="1"/>
  <c r="H5" s="1"/>
  <c r="D7"/>
  <c r="H7" s="1"/>
  <c r="D9"/>
  <c r="H9" s="1"/>
  <c r="D11"/>
  <c r="H11" s="1"/>
  <c r="D13"/>
  <c r="H13" s="1"/>
  <c r="D15"/>
  <c r="H15" s="1"/>
  <c r="D17"/>
  <c r="H17" s="1"/>
  <c r="D19"/>
  <c r="H19" s="1"/>
  <c r="D21"/>
  <c r="H21" s="1"/>
  <c r="D23"/>
  <c r="H23" s="1"/>
  <c r="D25"/>
  <c r="H25" s="1"/>
  <c r="D27"/>
  <c r="H27" s="1"/>
  <c r="D29"/>
  <c r="H29" s="1"/>
  <c r="D31"/>
  <c r="H31" s="1"/>
  <c r="D33"/>
  <c r="H33" s="1"/>
  <c r="D35"/>
  <c r="H35" s="1"/>
  <c r="D37"/>
  <c r="H37" s="1"/>
  <c r="D39"/>
  <c r="H39" s="1"/>
  <c r="D41"/>
  <c r="H41" s="1"/>
  <c r="D43"/>
  <c r="H43" s="1"/>
  <c r="D45"/>
  <c r="H45" s="1"/>
  <c r="D47"/>
  <c r="H47" s="1"/>
  <c r="D49"/>
  <c r="H49" s="1"/>
  <c r="D51"/>
  <c r="H51" s="1"/>
  <c r="D53"/>
  <c r="H53" s="1"/>
  <c r="D55"/>
  <c r="H55" s="1"/>
  <c r="D57"/>
  <c r="H57" s="1"/>
  <c r="D59"/>
  <c r="H59" s="1"/>
  <c r="D61"/>
  <c r="H61" s="1"/>
  <c r="D63"/>
  <c r="H63" s="1"/>
  <c r="D65"/>
  <c r="H65" s="1"/>
  <c r="D67"/>
  <c r="H67" s="1"/>
  <c r="D69"/>
  <c r="H69" s="1"/>
  <c r="D71"/>
  <c r="H71" s="1"/>
  <c r="D73"/>
  <c r="H73" s="1"/>
  <c r="D75"/>
  <c r="H75" s="1"/>
  <c r="D77"/>
  <c r="H77" s="1"/>
  <c r="D79"/>
  <c r="H79" s="1"/>
  <c r="D81"/>
  <c r="H81" s="1"/>
  <c r="D83"/>
  <c r="H83" s="1"/>
  <c r="D85"/>
  <c r="H85" s="1"/>
  <c r="D87"/>
  <c r="H87" s="1"/>
  <c r="D89"/>
  <c r="H89" s="1"/>
  <c r="D91"/>
  <c r="H91" s="1"/>
  <c r="D93"/>
  <c r="H93" s="1"/>
  <c r="D95"/>
  <c r="H95" s="1"/>
  <c r="D97"/>
  <c r="H97" s="1"/>
  <c r="D99"/>
  <c r="H99" s="1"/>
  <c r="D101"/>
  <c r="H101" s="1"/>
  <c r="D103"/>
  <c r="H103" s="1"/>
  <c r="D105"/>
  <c r="H105" s="1"/>
  <c r="D107"/>
  <c r="H107" s="1"/>
  <c r="D109"/>
  <c r="H109" s="1"/>
  <c r="D111"/>
  <c r="H111" s="1"/>
  <c r="D113"/>
  <c r="H113" s="1"/>
  <c r="D115"/>
  <c r="H115" s="1"/>
  <c r="D117"/>
  <c r="H117" s="1"/>
  <c r="D119"/>
  <c r="H119" s="1"/>
  <c r="D121"/>
  <c r="H121" s="1"/>
  <c r="D123"/>
  <c r="H123" s="1"/>
  <c r="D125"/>
  <c r="H125" s="1"/>
  <c r="D127"/>
  <c r="H127" s="1"/>
  <c r="D129"/>
  <c r="H129" s="1"/>
  <c r="D131"/>
  <c r="H131" s="1"/>
  <c r="D133"/>
  <c r="H133" s="1"/>
  <c r="D135"/>
  <c r="H135" s="1"/>
  <c r="D137"/>
  <c r="H137" s="1"/>
  <c r="D139"/>
  <c r="H139" s="1"/>
  <c r="D141"/>
  <c r="H141" s="1"/>
  <c r="D143"/>
  <c r="H143" s="1"/>
  <c r="D145"/>
  <c r="H145" s="1"/>
  <c r="D147"/>
  <c r="H147" s="1"/>
  <c r="D149"/>
  <c r="H149" s="1"/>
  <c r="D151"/>
  <c r="H151" s="1"/>
  <c r="D153"/>
  <c r="H153" s="1"/>
  <c r="D155"/>
  <c r="H155" s="1"/>
  <c r="D157"/>
  <c r="H157" s="1"/>
  <c r="D159"/>
  <c r="H159" s="1"/>
  <c r="D161"/>
  <c r="H161" s="1"/>
  <c r="D163"/>
  <c r="H163" s="1"/>
  <c r="D165"/>
  <c r="H165" s="1"/>
  <c r="D167"/>
  <c r="H167" s="1"/>
  <c r="D169"/>
  <c r="H169" s="1"/>
  <c r="D171"/>
  <c r="H171" s="1"/>
  <c r="D173"/>
  <c r="H173" s="1"/>
  <c r="D175"/>
  <c r="H175" s="1"/>
  <c r="D177"/>
  <c r="H177" s="1"/>
  <c r="D179"/>
  <c r="H179" s="1"/>
  <c r="D96"/>
  <c r="H96" s="1"/>
  <c r="D98"/>
  <c r="H98" s="1"/>
  <c r="D100"/>
  <c r="H100" s="1"/>
  <c r="D102"/>
  <c r="H102" s="1"/>
  <c r="D104"/>
  <c r="H104" s="1"/>
  <c r="D106"/>
  <c r="H106" s="1"/>
  <c r="D108"/>
  <c r="H108" s="1"/>
  <c r="D110"/>
  <c r="H110" s="1"/>
  <c r="D112"/>
  <c r="H112" s="1"/>
  <c r="D114"/>
  <c r="H114" s="1"/>
  <c r="D116"/>
  <c r="H116" s="1"/>
  <c r="D118"/>
  <c r="H118" s="1"/>
  <c r="D120"/>
  <c r="H120" s="1"/>
  <c r="D122"/>
  <c r="H122" s="1"/>
  <c r="D124"/>
  <c r="H124" s="1"/>
  <c r="D126"/>
  <c r="H126" s="1"/>
  <c r="D128"/>
  <c r="H128" s="1"/>
  <c r="D130"/>
  <c r="H130" s="1"/>
  <c r="D132"/>
  <c r="H132" s="1"/>
  <c r="D134"/>
  <c r="H134" s="1"/>
  <c r="D136"/>
  <c r="H136" s="1"/>
  <c r="D138"/>
  <c r="H138" s="1"/>
  <c r="D140"/>
  <c r="H140" s="1"/>
  <c r="D142"/>
  <c r="H142" s="1"/>
  <c r="D144"/>
  <c r="H144" s="1"/>
  <c r="D146"/>
  <c r="H146" s="1"/>
  <c r="D148"/>
  <c r="H148" s="1"/>
  <c r="D150"/>
  <c r="H150" s="1"/>
  <c r="D152"/>
  <c r="H152" s="1"/>
  <c r="D154"/>
  <c r="H154" s="1"/>
  <c r="D156"/>
  <c r="H156" s="1"/>
  <c r="D158"/>
  <c r="H158" s="1"/>
  <c r="D160"/>
  <c r="H160" s="1"/>
  <c r="D162"/>
  <c r="H162" s="1"/>
  <c r="D164"/>
  <c r="H164" s="1"/>
  <c r="D166"/>
  <c r="H166" s="1"/>
  <c r="D168"/>
  <c r="H168" s="1"/>
  <c r="D170"/>
  <c r="H170" s="1"/>
  <c r="D172"/>
  <c r="H172" s="1"/>
  <c r="D174"/>
  <c r="H174" s="1"/>
  <c r="D176"/>
  <c r="H176" s="1"/>
  <c r="D178"/>
  <c r="H178" s="1"/>
  <c r="D4"/>
  <c r="H4" s="1"/>
  <c r="D6"/>
  <c r="H6" s="1"/>
  <c r="D8"/>
  <c r="H8" s="1"/>
  <c r="D10"/>
  <c r="H10" s="1"/>
  <c r="D12"/>
  <c r="H12" s="1"/>
  <c r="D14"/>
  <c r="H14" s="1"/>
  <c r="D16"/>
  <c r="H16" s="1"/>
  <c r="D18"/>
  <c r="H18" s="1"/>
  <c r="D20"/>
  <c r="H20" s="1"/>
  <c r="D22"/>
  <c r="H22" s="1"/>
  <c r="D24"/>
  <c r="H24" s="1"/>
  <c r="D26"/>
  <c r="H26" s="1"/>
  <c r="D28"/>
  <c r="H28" s="1"/>
  <c r="D30"/>
  <c r="H30" s="1"/>
  <c r="D32"/>
  <c r="H32" s="1"/>
  <c r="D34"/>
  <c r="H34" s="1"/>
  <c r="D36"/>
  <c r="H36" s="1"/>
  <c r="D38"/>
  <c r="H38" s="1"/>
  <c r="D40"/>
  <c r="H40" s="1"/>
  <c r="D42"/>
  <c r="H42" s="1"/>
  <c r="D44"/>
  <c r="H44" s="1"/>
  <c r="D46"/>
  <c r="H46" s="1"/>
  <c r="D48"/>
  <c r="H48" s="1"/>
  <c r="D50"/>
  <c r="H50" s="1"/>
  <c r="D52"/>
  <c r="H52" s="1"/>
  <c r="D54"/>
  <c r="H54" s="1"/>
  <c r="D56"/>
  <c r="H56" s="1"/>
  <c r="D58"/>
  <c r="H58" s="1"/>
  <c r="D60"/>
  <c r="H60" s="1"/>
  <c r="D62"/>
  <c r="H62" s="1"/>
  <c r="D64"/>
  <c r="H64" s="1"/>
  <c r="D66"/>
  <c r="H66" s="1"/>
  <c r="D68"/>
  <c r="H68" s="1"/>
  <c r="D70"/>
  <c r="H70" s="1"/>
  <c r="D72"/>
  <c r="H72" s="1"/>
  <c r="D74"/>
  <c r="H74" s="1"/>
  <c r="D76"/>
  <c r="H76" s="1"/>
  <c r="D78"/>
  <c r="H78" s="1"/>
  <c r="D80"/>
  <c r="H80" s="1"/>
  <c r="D82"/>
  <c r="H82" s="1"/>
  <c r="D84"/>
  <c r="H84" s="1"/>
  <c r="D86"/>
  <c r="H86" s="1"/>
  <c r="D88"/>
  <c r="H88" s="1"/>
  <c r="D90"/>
  <c r="H90" s="1"/>
  <c r="D92"/>
  <c r="H92" s="1"/>
  <c r="D94"/>
  <c r="H94" s="1"/>
  <c r="K145" i="56"/>
  <c r="K33"/>
  <c r="C17" i="50" l="1"/>
  <c r="C18"/>
  <c r="C16"/>
  <c r="C8"/>
  <c r="C9"/>
  <c r="C10"/>
  <c r="C11"/>
  <c r="C12"/>
  <c r="C13"/>
  <c r="C14"/>
  <c r="C3"/>
  <c r="E4"/>
  <c r="E5"/>
  <c r="C5" s="1"/>
  <c r="E6"/>
  <c r="C6" s="1"/>
  <c r="E7"/>
  <c r="E8"/>
  <c r="E9"/>
  <c r="E10"/>
  <c r="E11"/>
  <c r="E12"/>
  <c r="E13"/>
  <c r="E14"/>
  <c r="E3"/>
  <c r="F14"/>
  <c r="B18" l="1"/>
  <c r="B17"/>
  <c r="B16"/>
  <c r="B4"/>
  <c r="B5"/>
  <c r="B6"/>
  <c r="B7"/>
  <c r="B8"/>
  <c r="B9"/>
  <c r="B10"/>
  <c r="B11"/>
  <c r="B12"/>
  <c r="B13"/>
  <c r="B14"/>
  <c r="B3"/>
  <c r="C19" i="46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B19"/>
  <c r="A17" i="39" l="1"/>
  <c r="A16" i="45"/>
  <c r="A17" i="38"/>
  <c r="C40" i="8" l="1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L1"/>
  <c r="B40"/>
  <c r="W20" i="45" l="1"/>
  <c r="I19"/>
  <c r="H19"/>
  <c r="F19"/>
  <c r="E19"/>
  <c r="Y18"/>
  <c r="Y17"/>
  <c r="U19"/>
  <c r="T19"/>
  <c r="O19"/>
  <c r="N19"/>
  <c r="L19"/>
  <c r="K19"/>
  <c r="J19"/>
  <c r="G19"/>
  <c r="R19"/>
  <c r="B19"/>
  <c r="K16"/>
  <c r="U15"/>
  <c r="T15"/>
  <c r="O15"/>
  <c r="N15"/>
  <c r="L15"/>
  <c r="K15"/>
  <c r="I15"/>
  <c r="H15"/>
  <c r="F15"/>
  <c r="E15"/>
  <c r="C15"/>
  <c r="Q15"/>
  <c r="K1"/>
  <c r="N1" i="43"/>
  <c r="H1"/>
  <c r="V38"/>
  <c r="P38"/>
  <c r="R38"/>
  <c r="S38"/>
  <c r="V37"/>
  <c r="P37"/>
  <c r="R37"/>
  <c r="S37"/>
  <c r="V36"/>
  <c r="P36"/>
  <c r="R36"/>
  <c r="S36"/>
  <c r="V35"/>
  <c r="P35"/>
  <c r="R35"/>
  <c r="S35"/>
  <c r="V34"/>
  <c r="P34"/>
  <c r="R34"/>
  <c r="S34"/>
  <c r="V33"/>
  <c r="P33"/>
  <c r="R33"/>
  <c r="S33"/>
  <c r="V32"/>
  <c r="P32"/>
  <c r="R32"/>
  <c r="S32"/>
  <c r="V31"/>
  <c r="P31"/>
  <c r="R31"/>
  <c r="S31"/>
  <c r="V30"/>
  <c r="P30"/>
  <c r="R30"/>
  <c r="S30"/>
  <c r="V29"/>
  <c r="P29"/>
  <c r="R29"/>
  <c r="S29"/>
  <c r="V28"/>
  <c r="P28"/>
  <c r="R28"/>
  <c r="S28"/>
  <c r="V27"/>
  <c r="P27"/>
  <c r="R27"/>
  <c r="S27"/>
  <c r="V26"/>
  <c r="P26"/>
  <c r="R26"/>
  <c r="S26"/>
  <c r="V25"/>
  <c r="P25"/>
  <c r="R25"/>
  <c r="S25"/>
  <c r="V24"/>
  <c r="P24"/>
  <c r="R24"/>
  <c r="S24"/>
  <c r="V23"/>
  <c r="P23"/>
  <c r="R23"/>
  <c r="S23"/>
  <c r="V22"/>
  <c r="P22"/>
  <c r="R22"/>
  <c r="S22"/>
  <c r="V21"/>
  <c r="P21"/>
  <c r="R21"/>
  <c r="S21"/>
  <c r="V20"/>
  <c r="P20"/>
  <c r="R20"/>
  <c r="S20"/>
  <c r="V19"/>
  <c r="P19"/>
  <c r="R19"/>
  <c r="S19"/>
  <c r="V18"/>
  <c r="P18"/>
  <c r="R18"/>
  <c r="S18"/>
  <c r="V17"/>
  <c r="P17"/>
  <c r="R17"/>
  <c r="S17"/>
  <c r="V16"/>
  <c r="P16"/>
  <c r="R16"/>
  <c r="S16"/>
  <c r="V15"/>
  <c r="P15"/>
  <c r="R15"/>
  <c r="S15"/>
  <c r="V14"/>
  <c r="P14"/>
  <c r="R14"/>
  <c r="V13"/>
  <c r="P13"/>
  <c r="R13"/>
  <c r="S13"/>
  <c r="V12"/>
  <c r="P12"/>
  <c r="R12"/>
  <c r="S12"/>
  <c r="V11"/>
  <c r="P11"/>
  <c r="R11"/>
  <c r="S11"/>
  <c r="V10"/>
  <c r="P10"/>
  <c r="R10"/>
  <c r="S10"/>
  <c r="V9"/>
  <c r="P9"/>
  <c r="R9"/>
  <c r="S9"/>
  <c r="V8"/>
  <c r="P8"/>
  <c r="R8"/>
  <c r="S8"/>
  <c r="V7"/>
  <c r="P7"/>
  <c r="R7"/>
  <c r="S7"/>
  <c r="V6"/>
  <c r="P6"/>
  <c r="R6"/>
  <c r="S6"/>
  <c r="V5"/>
  <c r="P5"/>
  <c r="R5"/>
  <c r="S5"/>
  <c r="U39"/>
  <c r="T39"/>
  <c r="V39" s="1"/>
  <c r="O39"/>
  <c r="N39"/>
  <c r="L39"/>
  <c r="K39"/>
  <c r="I39"/>
  <c r="H39"/>
  <c r="F39"/>
  <c r="E39"/>
  <c r="R4"/>
  <c r="B39"/>
  <c r="H1" i="29"/>
  <c r="N1" s="1"/>
  <c r="V38"/>
  <c r="V37"/>
  <c r="V36"/>
  <c r="V35"/>
  <c r="V34"/>
  <c r="V33"/>
  <c r="V32"/>
  <c r="V31"/>
  <c r="H5" i="48" l="1"/>
  <c r="C24" i="45"/>
  <c r="F20"/>
  <c r="F24"/>
  <c r="I24"/>
  <c r="I20"/>
  <c r="L20"/>
  <c r="L24"/>
  <c r="O24"/>
  <c r="O20"/>
  <c r="U24"/>
  <c r="U20"/>
  <c r="Q24"/>
  <c r="E24"/>
  <c r="E20"/>
  <c r="H20"/>
  <c r="H24"/>
  <c r="K24"/>
  <c r="K20"/>
  <c r="N20"/>
  <c r="N24"/>
  <c r="T20"/>
  <c r="T24"/>
  <c r="X18"/>
  <c r="J15"/>
  <c r="P15"/>
  <c r="R15"/>
  <c r="V15"/>
  <c r="X5"/>
  <c r="X6"/>
  <c r="X7"/>
  <c r="X8"/>
  <c r="X9"/>
  <c r="X10"/>
  <c r="X11"/>
  <c r="X12"/>
  <c r="X13"/>
  <c r="X14"/>
  <c r="B15"/>
  <c r="M19"/>
  <c r="C19"/>
  <c r="C20" s="1"/>
  <c r="G15"/>
  <c r="M15"/>
  <c r="D19"/>
  <c r="P19"/>
  <c r="V19"/>
  <c r="H9" i="48"/>
  <c r="H14"/>
  <c r="H15"/>
  <c r="H16"/>
  <c r="H17"/>
  <c r="H18"/>
  <c r="H19"/>
  <c r="H20"/>
  <c r="H21"/>
  <c r="H22"/>
  <c r="H23"/>
  <c r="H24"/>
  <c r="H25"/>
  <c r="H26"/>
  <c r="H27"/>
  <c r="R39" i="43"/>
  <c r="S14"/>
  <c r="G39"/>
  <c r="M39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C39"/>
  <c r="J39"/>
  <c r="P4"/>
  <c r="P39" s="1"/>
  <c r="V4"/>
  <c r="U39" i="29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T39"/>
  <c r="V39" s="1"/>
  <c r="H13" i="48" l="1"/>
  <c r="H11"/>
  <c r="H10"/>
  <c r="H8"/>
  <c r="H7"/>
  <c r="H6"/>
  <c r="M24" i="45"/>
  <c r="M20"/>
  <c r="Q19"/>
  <c r="Q20" s="1"/>
  <c r="B20"/>
  <c r="B24"/>
  <c r="R20"/>
  <c r="R24"/>
  <c r="J20"/>
  <c r="J24"/>
  <c r="S15"/>
  <c r="G24"/>
  <c r="G20"/>
  <c r="V20"/>
  <c r="V24"/>
  <c r="P20"/>
  <c r="P24"/>
  <c r="X4"/>
  <c r="D15"/>
  <c r="H38" i="48"/>
  <c r="H37"/>
  <c r="H36"/>
  <c r="H35"/>
  <c r="H34"/>
  <c r="H33"/>
  <c r="H32"/>
  <c r="H31"/>
  <c r="H30"/>
  <c r="H29"/>
  <c r="H28"/>
  <c r="H39"/>
  <c r="D39" i="43"/>
  <c r="S4"/>
  <c r="Q39"/>
  <c r="S39" s="1"/>
  <c r="C27" i="40"/>
  <c r="D27"/>
  <c r="E27"/>
  <c r="F27"/>
  <c r="G27"/>
  <c r="H6"/>
  <c r="I6"/>
  <c r="H7"/>
  <c r="I7"/>
  <c r="H8"/>
  <c r="I8"/>
  <c r="H9"/>
  <c r="I9"/>
  <c r="H10"/>
  <c r="I10"/>
  <c r="H11"/>
  <c r="I11"/>
  <c r="H12"/>
  <c r="I12"/>
  <c r="H13"/>
  <c r="I13"/>
  <c r="H14"/>
  <c r="I14"/>
  <c r="H15"/>
  <c r="I15"/>
  <c r="H16"/>
  <c r="I16"/>
  <c r="H17"/>
  <c r="I17"/>
  <c r="H18"/>
  <c r="I18"/>
  <c r="H19"/>
  <c r="I19"/>
  <c r="H20"/>
  <c r="I20"/>
  <c r="H21"/>
  <c r="I21"/>
  <c r="H22"/>
  <c r="I22"/>
  <c r="H23"/>
  <c r="I23"/>
  <c r="H24"/>
  <c r="I24"/>
  <c r="H25"/>
  <c r="I25"/>
  <c r="H26"/>
  <c r="I26"/>
  <c r="I5"/>
  <c r="I27" s="1"/>
  <c r="H5"/>
  <c r="H27" s="1"/>
  <c r="B27"/>
  <c r="G4" i="48" l="1"/>
  <c r="H4"/>
  <c r="H12"/>
  <c r="G12"/>
  <c r="D20" i="45"/>
  <c r="D24"/>
  <c r="S24"/>
  <c r="X15"/>
  <c r="S19"/>
  <c r="X19" s="1"/>
  <c r="X17"/>
  <c r="S20" l="1"/>
  <c r="X20" s="1"/>
  <c r="M23" i="39"/>
  <c r="J23"/>
  <c r="G23"/>
  <c r="D23"/>
  <c r="M20"/>
  <c r="L20"/>
  <c r="K20"/>
  <c r="J20"/>
  <c r="I20"/>
  <c r="H20"/>
  <c r="G20"/>
  <c r="F20"/>
  <c r="E20"/>
  <c r="D20"/>
  <c r="C20"/>
  <c r="B20"/>
  <c r="M16"/>
  <c r="M24" s="1"/>
  <c r="M26" s="1"/>
  <c r="L16"/>
  <c r="L24" s="1"/>
  <c r="L26" s="1"/>
  <c r="K16"/>
  <c r="K24" s="1"/>
  <c r="K26" s="1"/>
  <c r="J16"/>
  <c r="J24" s="1"/>
  <c r="J26" s="1"/>
  <c r="I16"/>
  <c r="I24" s="1"/>
  <c r="I26" s="1"/>
  <c r="H16"/>
  <c r="H24" s="1"/>
  <c r="H26" s="1"/>
  <c r="G16"/>
  <c r="G24" s="1"/>
  <c r="G26" s="1"/>
  <c r="F16"/>
  <c r="F24" s="1"/>
  <c r="F26" s="1"/>
  <c r="E16"/>
  <c r="E24" s="1"/>
  <c r="E26" s="1"/>
  <c r="D16"/>
  <c r="D24" s="1"/>
  <c r="D26" s="1"/>
  <c r="C16"/>
  <c r="C24" s="1"/>
  <c r="C26" s="1"/>
  <c r="B16"/>
  <c r="B24" s="1"/>
  <c r="B26" s="1"/>
  <c r="M23" i="38"/>
  <c r="J23"/>
  <c r="G23"/>
  <c r="D23"/>
  <c r="K20"/>
  <c r="E20"/>
  <c r="C20"/>
  <c r="B20"/>
  <c r="L16"/>
  <c r="K16"/>
  <c r="I16"/>
  <c r="H16"/>
  <c r="F16"/>
  <c r="E16"/>
  <c r="E24" s="1"/>
  <c r="E26" s="1"/>
  <c r="C16"/>
  <c r="C24" s="1"/>
  <c r="B16"/>
  <c r="B24" s="1"/>
  <c r="I30" i="26"/>
  <c r="J30"/>
  <c r="K30"/>
  <c r="I31"/>
  <c r="J31"/>
  <c r="K31"/>
  <c r="I16"/>
  <c r="J16"/>
  <c r="K16"/>
  <c r="F22"/>
  <c r="D21" i="27" s="1"/>
  <c r="G22" i="26"/>
  <c r="H22"/>
  <c r="F28"/>
  <c r="D27" i="27" s="1"/>
  <c r="G28" i="26"/>
  <c r="H28"/>
  <c r="F6"/>
  <c r="D5" i="27" s="1"/>
  <c r="G6" i="26"/>
  <c r="H6"/>
  <c r="I9"/>
  <c r="J9"/>
  <c r="K9"/>
  <c r="I13"/>
  <c r="J13"/>
  <c r="K13"/>
  <c r="G4"/>
  <c r="H4"/>
  <c r="F4"/>
  <c r="D3" i="27" l="1"/>
  <c r="K24" i="38"/>
  <c r="K26" s="1"/>
  <c r="E8" i="27"/>
  <c r="E15"/>
  <c r="E29"/>
  <c r="E12"/>
  <c r="E30"/>
  <c r="G16" i="38"/>
  <c r="M16"/>
  <c r="D16"/>
  <c r="J16"/>
  <c r="I20"/>
  <c r="I24" s="1"/>
  <c r="I26" s="1"/>
  <c r="H20" l="1"/>
  <c r="H24" s="1"/>
  <c r="H26" s="1"/>
  <c r="J20"/>
  <c r="J24"/>
  <c r="J26" s="1"/>
  <c r="D20"/>
  <c r="M20"/>
  <c r="M24" s="1"/>
  <c r="M26" s="1"/>
  <c r="G20"/>
  <c r="G24" s="1"/>
  <c r="G26" s="1"/>
  <c r="D24"/>
  <c r="L20"/>
  <c r="L24" s="1"/>
  <c r="L26" s="1"/>
  <c r="F20"/>
  <c r="F24" s="1"/>
  <c r="F26" s="1"/>
  <c r="D5" i="24" l="1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4"/>
  <c r="C124"/>
  <c r="B124"/>
  <c r="D40" i="33" l="1"/>
  <c r="E40"/>
  <c r="F40"/>
  <c r="G40"/>
  <c r="H40"/>
  <c r="I40"/>
  <c r="J40"/>
  <c r="K40"/>
  <c r="C40"/>
  <c r="R42" i="42" l="1"/>
  <c r="Y42"/>
  <c r="X42"/>
  <c r="O42"/>
  <c r="F42" l="1"/>
  <c r="H42"/>
  <c r="U42"/>
  <c r="Z42"/>
  <c r="V42"/>
  <c r="W42"/>
  <c r="P42"/>
  <c r="S42"/>
  <c r="Q42"/>
  <c r="C42"/>
  <c r="T42"/>
  <c r="D42"/>
  <c r="G42"/>
  <c r="E42" l="1"/>
  <c r="G37" i="48" l="1"/>
  <c r="G35"/>
  <c r="G33"/>
  <c r="G31"/>
  <c r="G29"/>
  <c r="G27"/>
  <c r="G25"/>
  <c r="G23"/>
  <c r="G21"/>
  <c r="G19"/>
  <c r="G17"/>
  <c r="G15"/>
  <c r="G13"/>
  <c r="G11"/>
  <c r="G9"/>
  <c r="G7"/>
  <c r="G5"/>
  <c r="G38"/>
  <c r="G36"/>
  <c r="G34"/>
  <c r="G32"/>
  <c r="G30"/>
  <c r="G28"/>
  <c r="G26"/>
  <c r="G24"/>
  <c r="G22"/>
  <c r="G20"/>
  <c r="G18"/>
  <c r="G16"/>
  <c r="G14"/>
  <c r="G10"/>
  <c r="G8"/>
  <c r="G6"/>
  <c r="G39" l="1"/>
  <c r="D34" i="34" l="1"/>
  <c r="D7"/>
  <c r="D29"/>
  <c r="D15"/>
  <c r="D5"/>
  <c r="D31"/>
  <c r="D19"/>
  <c r="D35"/>
  <c r="D36"/>
  <c r="D20"/>
  <c r="D28"/>
  <c r="D12"/>
  <c r="D18"/>
  <c r="D23"/>
  <c r="D21"/>
  <c r="D14"/>
  <c r="D11"/>
  <c r="D16"/>
  <c r="D37"/>
  <c r="D8"/>
  <c r="D4"/>
  <c r="D26"/>
  <c r="D25"/>
  <c r="D32"/>
  <c r="D27"/>
  <c r="D13"/>
  <c r="D30"/>
  <c r="D17"/>
  <c r="D9"/>
  <c r="D33"/>
  <c r="D10"/>
  <c r="D24"/>
  <c r="D3"/>
  <c r="D22"/>
  <c r="D6"/>
  <c r="G23" i="9" l="1"/>
  <c r="G24"/>
  <c r="G25"/>
  <c r="G26"/>
  <c r="G27"/>
  <c r="G28"/>
  <c r="G29"/>
  <c r="G30"/>
  <c r="G31"/>
  <c r="G32"/>
  <c r="G33"/>
  <c r="G34"/>
  <c r="G35"/>
  <c r="G36"/>
  <c r="G37"/>
  <c r="G38"/>
  <c r="G39"/>
  <c r="G40"/>
  <c r="G6"/>
  <c r="G7"/>
  <c r="G8"/>
  <c r="G9"/>
  <c r="G10"/>
  <c r="G11"/>
  <c r="G12"/>
  <c r="G13"/>
  <c r="G14"/>
  <c r="G15"/>
  <c r="G16"/>
  <c r="G17"/>
  <c r="G18"/>
  <c r="G19"/>
  <c r="G20"/>
  <c r="G21"/>
  <c r="G22"/>
  <c r="G5"/>
  <c r="O38" i="31"/>
  <c r="N38"/>
  <c r="P38" s="1"/>
  <c r="O37"/>
  <c r="N37"/>
  <c r="P37" s="1"/>
  <c r="O36"/>
  <c r="N36"/>
  <c r="P36" s="1"/>
  <c r="O35"/>
  <c r="N35"/>
  <c r="P35" s="1"/>
  <c r="O34"/>
  <c r="N34"/>
  <c r="P34" s="1"/>
  <c r="O33"/>
  <c r="N33"/>
  <c r="P33" s="1"/>
  <c r="O32"/>
  <c r="N32"/>
  <c r="P32" s="1"/>
  <c r="O31"/>
  <c r="N31"/>
  <c r="P31" s="1"/>
  <c r="O30"/>
  <c r="N30"/>
  <c r="P30" s="1"/>
  <c r="O29"/>
  <c r="N29"/>
  <c r="P29" s="1"/>
  <c r="O28"/>
  <c r="N28"/>
  <c r="P28" s="1"/>
  <c r="O27"/>
  <c r="N27"/>
  <c r="P27" s="1"/>
  <c r="O26"/>
  <c r="N26"/>
  <c r="P26" s="1"/>
  <c r="O25"/>
  <c r="N25"/>
  <c r="P25" s="1"/>
  <c r="O24"/>
  <c r="N24"/>
  <c r="P24" s="1"/>
  <c r="O23"/>
  <c r="N23"/>
  <c r="P23" s="1"/>
  <c r="O22"/>
  <c r="N22"/>
  <c r="P22" s="1"/>
  <c r="O21"/>
  <c r="N21"/>
  <c r="P21" s="1"/>
  <c r="O20"/>
  <c r="N20"/>
  <c r="P20" s="1"/>
  <c r="O19"/>
  <c r="N19"/>
  <c r="P19" s="1"/>
  <c r="O18"/>
  <c r="N18"/>
  <c r="P18" s="1"/>
  <c r="O17"/>
  <c r="N17"/>
  <c r="P17" s="1"/>
  <c r="O16"/>
  <c r="N16"/>
  <c r="P16" s="1"/>
  <c r="O15"/>
  <c r="N15"/>
  <c r="P15" s="1"/>
  <c r="O14"/>
  <c r="N14"/>
  <c r="P14" s="1"/>
  <c r="O13"/>
  <c r="N13"/>
  <c r="P13" s="1"/>
  <c r="O12"/>
  <c r="N12"/>
  <c r="P12" s="1"/>
  <c r="O11"/>
  <c r="N11"/>
  <c r="P11" s="1"/>
  <c r="O10"/>
  <c r="N10"/>
  <c r="P10" s="1"/>
  <c r="O9"/>
  <c r="N9"/>
  <c r="P9" s="1"/>
  <c r="O8"/>
  <c r="N8"/>
  <c r="P8" s="1"/>
  <c r="O7"/>
  <c r="N7"/>
  <c r="P7" s="1"/>
  <c r="O6"/>
  <c r="N6"/>
  <c r="P6" s="1"/>
  <c r="O5"/>
  <c r="N5"/>
  <c r="P5" s="1"/>
  <c r="O4"/>
  <c r="N4"/>
  <c r="P4" s="1"/>
  <c r="L39"/>
  <c r="K39"/>
  <c r="I39"/>
  <c r="F39"/>
  <c r="AE43" i="15"/>
  <c r="AE45" s="1"/>
  <c r="U39" i="30"/>
  <c r="C49" s="1"/>
  <c r="E49" s="1"/>
  <c r="T39"/>
  <c r="B49" s="1"/>
  <c r="R39"/>
  <c r="C48" s="1"/>
  <c r="E48" s="1"/>
  <c r="Q39"/>
  <c r="B48" s="1"/>
  <c r="O39"/>
  <c r="C47" s="1"/>
  <c r="E47" s="1"/>
  <c r="N39"/>
  <c r="B47" s="1"/>
  <c r="L39"/>
  <c r="C46" s="1"/>
  <c r="E46" s="1"/>
  <c r="K39"/>
  <c r="B46" s="1"/>
  <c r="I39"/>
  <c r="C45" s="1"/>
  <c r="E45" s="1"/>
  <c r="H39"/>
  <c r="B45" s="1"/>
  <c r="F39"/>
  <c r="C44" s="1"/>
  <c r="E44" s="1"/>
  <c r="E39"/>
  <c r="B44" s="1"/>
  <c r="C39"/>
  <c r="C50" s="1"/>
  <c r="B39"/>
  <c r="J39"/>
  <c r="D45" s="1"/>
  <c r="D39"/>
  <c r="D50" s="1"/>
  <c r="D43" s="1"/>
  <c r="S39"/>
  <c r="D48" s="1"/>
  <c r="M39"/>
  <c r="D46" s="1"/>
  <c r="G39"/>
  <c r="D44" s="1"/>
  <c r="Q5" i="29"/>
  <c r="R5"/>
  <c r="Q6"/>
  <c r="R6"/>
  <c r="Q7"/>
  <c r="R7"/>
  <c r="Q8"/>
  <c r="R8"/>
  <c r="Q9"/>
  <c r="R9"/>
  <c r="Q10"/>
  <c r="R10"/>
  <c r="Q11"/>
  <c r="R11"/>
  <c r="Q12"/>
  <c r="R12"/>
  <c r="Q13"/>
  <c r="R13"/>
  <c r="Q14"/>
  <c r="R14"/>
  <c r="Q15"/>
  <c r="R15"/>
  <c r="Q16"/>
  <c r="R16"/>
  <c r="Q17"/>
  <c r="R17"/>
  <c r="Q18"/>
  <c r="R18"/>
  <c r="Q19"/>
  <c r="R19"/>
  <c r="Q20"/>
  <c r="R20"/>
  <c r="Q21"/>
  <c r="R21"/>
  <c r="Q22"/>
  <c r="R22"/>
  <c r="Q23"/>
  <c r="R23"/>
  <c r="Q24"/>
  <c r="R24"/>
  <c r="Q25"/>
  <c r="R25"/>
  <c r="Q26"/>
  <c r="R26"/>
  <c r="Q27"/>
  <c r="R27"/>
  <c r="Q28"/>
  <c r="R28"/>
  <c r="Q29"/>
  <c r="R29"/>
  <c r="Q30"/>
  <c r="R30"/>
  <c r="Q31"/>
  <c r="R31"/>
  <c r="Q32"/>
  <c r="R32"/>
  <c r="Q33"/>
  <c r="R33"/>
  <c r="Q34"/>
  <c r="R34"/>
  <c r="Q35"/>
  <c r="R35"/>
  <c r="Q36"/>
  <c r="R36"/>
  <c r="Q37"/>
  <c r="R37"/>
  <c r="Q38"/>
  <c r="R38"/>
  <c r="Q4"/>
  <c r="Q39" s="1"/>
  <c r="R4"/>
  <c r="R39" s="1"/>
  <c r="O39"/>
  <c r="N39"/>
  <c r="L39"/>
  <c r="K39"/>
  <c r="I39"/>
  <c r="H39"/>
  <c r="F39"/>
  <c r="E39"/>
  <c r="C39"/>
  <c r="B39"/>
  <c r="V38" i="2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E39"/>
  <c r="F39"/>
  <c r="G39"/>
  <c r="C44" s="1"/>
  <c r="H39"/>
  <c r="I39"/>
  <c r="J39"/>
  <c r="C45" s="1"/>
  <c r="K39"/>
  <c r="L39"/>
  <c r="M39"/>
  <c r="C46" s="1"/>
  <c r="N39"/>
  <c r="O39"/>
  <c r="P39"/>
  <c r="Q39"/>
  <c r="R39"/>
  <c r="S39"/>
  <c r="T39"/>
  <c r="U39"/>
  <c r="C39"/>
  <c r="B39"/>
  <c r="D39"/>
  <c r="E43" i="30" l="1"/>
  <c r="E50" s="1"/>
  <c r="C43"/>
  <c r="C43" i="28"/>
  <c r="W39"/>
  <c r="S5" i="29"/>
  <c r="B39" i="31"/>
  <c r="E39"/>
  <c r="H39"/>
  <c r="M39"/>
  <c r="O39"/>
  <c r="C39"/>
  <c r="N39"/>
  <c r="J39"/>
  <c r="S39" i="29"/>
  <c r="V39" i="30"/>
  <c r="D49" s="1"/>
  <c r="P39"/>
  <c r="D47" s="1"/>
  <c r="S6" i="29"/>
  <c r="G39"/>
  <c r="P39"/>
  <c r="V39" i="28"/>
  <c r="P39" i="31" l="1"/>
  <c r="D39"/>
  <c r="G39"/>
  <c r="S26" i="29"/>
  <c r="S38"/>
  <c r="S36"/>
  <c r="S34"/>
  <c r="J39"/>
  <c r="M39"/>
  <c r="S37"/>
  <c r="S35"/>
  <c r="S33"/>
  <c r="S31"/>
  <c r="S29"/>
  <c r="S27"/>
  <c r="S25"/>
  <c r="S23"/>
  <c r="S21"/>
  <c r="S19"/>
  <c r="S17"/>
  <c r="S15"/>
  <c r="S13"/>
  <c r="S11"/>
  <c r="S9"/>
  <c r="S7"/>
  <c r="S4"/>
  <c r="S32"/>
  <c r="S30"/>
  <c r="S28"/>
  <c r="S24"/>
  <c r="S22"/>
  <c r="S20"/>
  <c r="S18"/>
  <c r="S16"/>
  <c r="S14"/>
  <c r="S12"/>
  <c r="S10"/>
  <c r="S8"/>
  <c r="D39"/>
  <c r="Y42" i="25"/>
  <c r="X42"/>
  <c r="V42"/>
  <c r="U42"/>
  <c r="S42"/>
  <c r="R42"/>
  <c r="P42"/>
  <c r="O42"/>
  <c r="G42"/>
  <c r="F42"/>
  <c r="D42"/>
  <c r="C42" l="1"/>
  <c r="Q42"/>
  <c r="W42"/>
  <c r="H42"/>
  <c r="T42"/>
  <c r="Z42"/>
  <c r="E42" l="1"/>
  <c r="D40" i="11" l="1"/>
  <c r="C40"/>
  <c r="B40"/>
  <c r="J37"/>
  <c r="H37"/>
  <c r="G37"/>
  <c r="E37"/>
  <c r="C37"/>
  <c r="B37"/>
  <c r="K36"/>
  <c r="I36"/>
  <c r="F36"/>
  <c r="M36" s="1"/>
  <c r="D36"/>
  <c r="I35"/>
  <c r="K35" s="1"/>
  <c r="D35"/>
  <c r="F35" s="1"/>
  <c r="M35" s="1"/>
  <c r="K34"/>
  <c r="I34"/>
  <c r="F34"/>
  <c r="M34" s="1"/>
  <c r="D34"/>
  <c r="I33"/>
  <c r="K33" s="1"/>
  <c r="D33"/>
  <c r="F33" s="1"/>
  <c r="M33" s="1"/>
  <c r="K32"/>
  <c r="I32"/>
  <c r="F32"/>
  <c r="M32" s="1"/>
  <c r="D32"/>
  <c r="I31"/>
  <c r="K31" s="1"/>
  <c r="D31"/>
  <c r="F31" s="1"/>
  <c r="M31" s="1"/>
  <c r="K30"/>
  <c r="I30"/>
  <c r="F30"/>
  <c r="M30" s="1"/>
  <c r="D30"/>
  <c r="I29"/>
  <c r="K29" s="1"/>
  <c r="D29"/>
  <c r="F29" s="1"/>
  <c r="M29" s="1"/>
  <c r="K28"/>
  <c r="I28"/>
  <c r="F28"/>
  <c r="M28" s="1"/>
  <c r="D28"/>
  <c r="I27"/>
  <c r="K27" s="1"/>
  <c r="D27"/>
  <c r="F27" s="1"/>
  <c r="M27" s="1"/>
  <c r="K26"/>
  <c r="I26"/>
  <c r="F26"/>
  <c r="M26" s="1"/>
  <c r="D26"/>
  <c r="I25"/>
  <c r="K25" s="1"/>
  <c r="D25"/>
  <c r="F25" s="1"/>
  <c r="M25" s="1"/>
  <c r="K24"/>
  <c r="I24"/>
  <c r="F24"/>
  <c r="M24" s="1"/>
  <c r="D24"/>
  <c r="I23"/>
  <c r="K23" s="1"/>
  <c r="D23"/>
  <c r="F23" s="1"/>
  <c r="M23" s="1"/>
  <c r="K22"/>
  <c r="I22"/>
  <c r="F22"/>
  <c r="M22" s="1"/>
  <c r="D22"/>
  <c r="I21"/>
  <c r="K21" s="1"/>
  <c r="D21"/>
  <c r="F21" s="1"/>
  <c r="M21" s="1"/>
  <c r="K20"/>
  <c r="I20"/>
  <c r="F20"/>
  <c r="M20" s="1"/>
  <c r="D20"/>
  <c r="I19"/>
  <c r="K19" s="1"/>
  <c r="D19"/>
  <c r="F19" s="1"/>
  <c r="M19" s="1"/>
  <c r="K18"/>
  <c r="I18"/>
  <c r="F18"/>
  <c r="M18" s="1"/>
  <c r="D18"/>
  <c r="I17"/>
  <c r="K17" s="1"/>
  <c r="D17"/>
  <c r="F17" s="1"/>
  <c r="M17" s="1"/>
  <c r="K16"/>
  <c r="I16"/>
  <c r="F16"/>
  <c r="M16" s="1"/>
  <c r="D16"/>
  <c r="I15"/>
  <c r="K15" s="1"/>
  <c r="D15"/>
  <c r="F15" s="1"/>
  <c r="M15" s="1"/>
  <c r="K14"/>
  <c r="I14"/>
  <c r="F14"/>
  <c r="M14" s="1"/>
  <c r="D14"/>
  <c r="I13"/>
  <c r="K13" s="1"/>
  <c r="D13"/>
  <c r="F13" s="1"/>
  <c r="M13" s="1"/>
  <c r="K12"/>
  <c r="I12"/>
  <c r="F12"/>
  <c r="M12" s="1"/>
  <c r="D12"/>
  <c r="I11"/>
  <c r="K11" s="1"/>
  <c r="D11"/>
  <c r="F11" s="1"/>
  <c r="M11" s="1"/>
  <c r="K10"/>
  <c r="I10"/>
  <c r="F10"/>
  <c r="M10" s="1"/>
  <c r="D10"/>
  <c r="I9"/>
  <c r="K9" s="1"/>
  <c r="D9"/>
  <c r="F9" s="1"/>
  <c r="M9" s="1"/>
  <c r="K8"/>
  <c r="I8"/>
  <c r="F8"/>
  <c r="M8" s="1"/>
  <c r="D8"/>
  <c r="I7"/>
  <c r="K7" s="1"/>
  <c r="D7"/>
  <c r="F7" s="1"/>
  <c r="M7" s="1"/>
  <c r="K6"/>
  <c r="I6"/>
  <c r="F6"/>
  <c r="M6" s="1"/>
  <c r="D6"/>
  <c r="I5"/>
  <c r="K5" s="1"/>
  <c r="D5"/>
  <c r="F5" s="1"/>
  <c r="M5" s="1"/>
  <c r="K4"/>
  <c r="I4"/>
  <c r="F4"/>
  <c r="M4" s="1"/>
  <c r="D4"/>
  <c r="I3"/>
  <c r="I37" s="1"/>
  <c r="D3"/>
  <c r="D37" s="1"/>
  <c r="C42" l="1"/>
  <c r="B42"/>
  <c r="F3"/>
  <c r="K3"/>
  <c r="K37" s="1"/>
  <c r="D42" s="1"/>
  <c r="F37" l="1"/>
  <c r="M3"/>
  <c r="D41" l="1"/>
  <c r="C41"/>
  <c r="B41"/>
  <c r="M37"/>
  <c r="K37" i="3" l="1"/>
  <c r="J37"/>
  <c r="L37" s="1"/>
  <c r="H37"/>
  <c r="G37"/>
  <c r="F37"/>
  <c r="E37"/>
  <c r="D37"/>
  <c r="C37"/>
  <c r="B37"/>
  <c r="K36"/>
  <c r="J36"/>
  <c r="H36"/>
  <c r="G36"/>
  <c r="F36"/>
  <c r="E36"/>
  <c r="D36"/>
  <c r="C36"/>
  <c r="B36"/>
  <c r="I36" s="1"/>
  <c r="K35"/>
  <c r="J35"/>
  <c r="L35" s="1"/>
  <c r="H35"/>
  <c r="G35"/>
  <c r="F35"/>
  <c r="E35"/>
  <c r="D35"/>
  <c r="C35"/>
  <c r="I35" s="1"/>
  <c r="B35"/>
  <c r="K34"/>
  <c r="J34"/>
  <c r="H34"/>
  <c r="G34"/>
  <c r="F34"/>
  <c r="E34"/>
  <c r="D34"/>
  <c r="C34"/>
  <c r="B34"/>
  <c r="I34" s="1"/>
  <c r="K33"/>
  <c r="J33"/>
  <c r="L33" s="1"/>
  <c r="H33"/>
  <c r="G33"/>
  <c r="F33"/>
  <c r="E33"/>
  <c r="D33"/>
  <c r="C33"/>
  <c r="I33" s="1"/>
  <c r="B33"/>
  <c r="K32"/>
  <c r="J32"/>
  <c r="H32"/>
  <c r="G32"/>
  <c r="F32"/>
  <c r="E32"/>
  <c r="D32"/>
  <c r="C32"/>
  <c r="B32"/>
  <c r="I32" s="1"/>
  <c r="K31"/>
  <c r="J31"/>
  <c r="L31" s="1"/>
  <c r="H31"/>
  <c r="G31"/>
  <c r="F31"/>
  <c r="E31"/>
  <c r="D31"/>
  <c r="C31"/>
  <c r="I31" s="1"/>
  <c r="B31"/>
  <c r="K30"/>
  <c r="J30"/>
  <c r="H30"/>
  <c r="G30"/>
  <c r="F30"/>
  <c r="E30"/>
  <c r="D30"/>
  <c r="C30"/>
  <c r="B30"/>
  <c r="I30" s="1"/>
  <c r="K29"/>
  <c r="J29"/>
  <c r="L29" s="1"/>
  <c r="H29"/>
  <c r="G29"/>
  <c r="F29"/>
  <c r="E29"/>
  <c r="D29"/>
  <c r="C29"/>
  <c r="I29" s="1"/>
  <c r="B29"/>
  <c r="K28"/>
  <c r="J28"/>
  <c r="H28"/>
  <c r="G28"/>
  <c r="F28"/>
  <c r="E28"/>
  <c r="D28"/>
  <c r="C28"/>
  <c r="B28"/>
  <c r="I28" s="1"/>
  <c r="K27"/>
  <c r="J27"/>
  <c r="L27" s="1"/>
  <c r="H27"/>
  <c r="G27"/>
  <c r="F27"/>
  <c r="E27"/>
  <c r="D27"/>
  <c r="C27"/>
  <c r="I27" s="1"/>
  <c r="B27"/>
  <c r="K26"/>
  <c r="J26"/>
  <c r="H26"/>
  <c r="G26"/>
  <c r="F26"/>
  <c r="E26"/>
  <c r="D26"/>
  <c r="C26"/>
  <c r="B26"/>
  <c r="I26" s="1"/>
  <c r="K25"/>
  <c r="J25"/>
  <c r="L25" s="1"/>
  <c r="H25"/>
  <c r="G25"/>
  <c r="F25"/>
  <c r="E25"/>
  <c r="D25"/>
  <c r="C25"/>
  <c r="I25" s="1"/>
  <c r="B25"/>
  <c r="K24"/>
  <c r="J24"/>
  <c r="H24"/>
  <c r="G24"/>
  <c r="F24"/>
  <c r="E24"/>
  <c r="D24"/>
  <c r="C24"/>
  <c r="B24"/>
  <c r="I24" s="1"/>
  <c r="K23"/>
  <c r="J23"/>
  <c r="L23" s="1"/>
  <c r="H23"/>
  <c r="G23"/>
  <c r="F23"/>
  <c r="E23"/>
  <c r="D23"/>
  <c r="C23"/>
  <c r="I23" s="1"/>
  <c r="B23"/>
  <c r="K22"/>
  <c r="J22"/>
  <c r="H22"/>
  <c r="G22"/>
  <c r="F22"/>
  <c r="E22"/>
  <c r="D22"/>
  <c r="C22"/>
  <c r="B22"/>
  <c r="I22" s="1"/>
  <c r="K21"/>
  <c r="J21"/>
  <c r="L21" s="1"/>
  <c r="H21"/>
  <c r="G21"/>
  <c r="F21"/>
  <c r="E21"/>
  <c r="D21"/>
  <c r="C21"/>
  <c r="I21" s="1"/>
  <c r="B21"/>
  <c r="K20"/>
  <c r="J20"/>
  <c r="H20"/>
  <c r="G20"/>
  <c r="F20"/>
  <c r="E20"/>
  <c r="D20"/>
  <c r="C20"/>
  <c r="B20"/>
  <c r="I20" s="1"/>
  <c r="K19"/>
  <c r="J19"/>
  <c r="L19" s="1"/>
  <c r="H19"/>
  <c r="G19"/>
  <c r="F19"/>
  <c r="E19"/>
  <c r="D19"/>
  <c r="C19"/>
  <c r="I19" s="1"/>
  <c r="B19"/>
  <c r="K18"/>
  <c r="J18"/>
  <c r="H18"/>
  <c r="G18"/>
  <c r="F18"/>
  <c r="E18"/>
  <c r="D18"/>
  <c r="C18"/>
  <c r="B18"/>
  <c r="I18" s="1"/>
  <c r="K17"/>
  <c r="J17"/>
  <c r="L17" s="1"/>
  <c r="H17"/>
  <c r="G17"/>
  <c r="F17"/>
  <c r="E17"/>
  <c r="D17"/>
  <c r="C17"/>
  <c r="I17" s="1"/>
  <c r="B17"/>
  <c r="K16"/>
  <c r="J16"/>
  <c r="H16"/>
  <c r="G16"/>
  <c r="F16"/>
  <c r="E16"/>
  <c r="D16"/>
  <c r="C16"/>
  <c r="B16"/>
  <c r="I16" s="1"/>
  <c r="K15"/>
  <c r="J15"/>
  <c r="L15" s="1"/>
  <c r="H15"/>
  <c r="G15"/>
  <c r="F15"/>
  <c r="E15"/>
  <c r="D15"/>
  <c r="C15"/>
  <c r="I15" s="1"/>
  <c r="B15"/>
  <c r="K14"/>
  <c r="J14"/>
  <c r="H14"/>
  <c r="G14"/>
  <c r="F14"/>
  <c r="E14"/>
  <c r="D14"/>
  <c r="C14"/>
  <c r="B14"/>
  <c r="I14" s="1"/>
  <c r="K13"/>
  <c r="J13"/>
  <c r="L13" s="1"/>
  <c r="H13"/>
  <c r="G13"/>
  <c r="F13"/>
  <c r="E13"/>
  <c r="D13"/>
  <c r="C13"/>
  <c r="I13" s="1"/>
  <c r="B13"/>
  <c r="K12"/>
  <c r="J12"/>
  <c r="H12"/>
  <c r="G12"/>
  <c r="F12"/>
  <c r="E12"/>
  <c r="D12"/>
  <c r="C12"/>
  <c r="B12"/>
  <c r="I12" s="1"/>
  <c r="K11"/>
  <c r="J11"/>
  <c r="L11" s="1"/>
  <c r="H11"/>
  <c r="G11"/>
  <c r="F11"/>
  <c r="E11"/>
  <c r="D11"/>
  <c r="C11"/>
  <c r="I11" s="1"/>
  <c r="B11"/>
  <c r="K10"/>
  <c r="J10"/>
  <c r="H10"/>
  <c r="G10"/>
  <c r="F10"/>
  <c r="E10"/>
  <c r="D10"/>
  <c r="C10"/>
  <c r="B10"/>
  <c r="I10" s="1"/>
  <c r="K9"/>
  <c r="J9"/>
  <c r="L9" s="1"/>
  <c r="H9"/>
  <c r="G9"/>
  <c r="F9"/>
  <c r="E9"/>
  <c r="D9"/>
  <c r="C9"/>
  <c r="I9" s="1"/>
  <c r="B9"/>
  <c r="K8"/>
  <c r="J8"/>
  <c r="H8"/>
  <c r="G8"/>
  <c r="F8"/>
  <c r="E8"/>
  <c r="D8"/>
  <c r="C8"/>
  <c r="B8"/>
  <c r="I8" s="1"/>
  <c r="K7"/>
  <c r="J7"/>
  <c r="L7" s="1"/>
  <c r="H7"/>
  <c r="G7"/>
  <c r="F7"/>
  <c r="E7"/>
  <c r="D7"/>
  <c r="C7"/>
  <c r="I7" s="1"/>
  <c r="B7"/>
  <c r="K6"/>
  <c r="J6"/>
  <c r="H6"/>
  <c r="G6"/>
  <c r="F6"/>
  <c r="E6"/>
  <c r="D6"/>
  <c r="C6"/>
  <c r="B6"/>
  <c r="I6" s="1"/>
  <c r="K5"/>
  <c r="J5"/>
  <c r="L5" s="1"/>
  <c r="H5"/>
  <c r="G5"/>
  <c r="F5"/>
  <c r="E5"/>
  <c r="D5"/>
  <c r="C5"/>
  <c r="I5" s="1"/>
  <c r="B5"/>
  <c r="K4"/>
  <c r="J4"/>
  <c r="H4"/>
  <c r="G4"/>
  <c r="F4"/>
  <c r="E4"/>
  <c r="D4"/>
  <c r="C4"/>
  <c r="B4"/>
  <c r="I4" s="1"/>
  <c r="K3"/>
  <c r="J3"/>
  <c r="L3" s="1"/>
  <c r="H3"/>
  <c r="G3"/>
  <c r="G38" s="1"/>
  <c r="F3"/>
  <c r="E3"/>
  <c r="E38" s="1"/>
  <c r="D3"/>
  <c r="C3"/>
  <c r="C38" s="1"/>
  <c r="B3"/>
  <c r="B38" l="1"/>
  <c r="D38"/>
  <c r="F38"/>
  <c r="H38"/>
  <c r="K38"/>
  <c r="L4"/>
  <c r="L6"/>
  <c r="L8"/>
  <c r="L10"/>
  <c r="L12"/>
  <c r="L14"/>
  <c r="L16"/>
  <c r="L18"/>
  <c r="L20"/>
  <c r="L22"/>
  <c r="L24"/>
  <c r="L26"/>
  <c r="L28"/>
  <c r="L30"/>
  <c r="L32"/>
  <c r="L34"/>
  <c r="L36"/>
  <c r="I37"/>
  <c r="I3"/>
  <c r="J38"/>
  <c r="L38" s="1"/>
  <c r="I38" l="1"/>
  <c r="F7" i="34" l="1"/>
  <c r="F35"/>
  <c r="F31"/>
  <c r="D24" i="26" l="1"/>
  <c r="D27"/>
  <c r="D8"/>
  <c r="D15"/>
  <c r="D12"/>
  <c r="D31"/>
  <c r="D16"/>
  <c r="D10"/>
  <c r="D9"/>
  <c r="D11"/>
  <c r="D23"/>
  <c r="D25"/>
  <c r="D18"/>
  <c r="D26"/>
  <c r="D17"/>
  <c r="D7"/>
  <c r="D38"/>
  <c r="D6"/>
  <c r="D29"/>
  <c r="D13"/>
  <c r="D34"/>
  <c r="D33"/>
  <c r="D32"/>
  <c r="D28"/>
  <c r="D19"/>
  <c r="D21"/>
  <c r="D14"/>
  <c r="F11" i="34"/>
  <c r="F23"/>
  <c r="D30" i="26"/>
  <c r="F34" i="34"/>
  <c r="F18"/>
  <c r="F5"/>
  <c r="F15"/>
  <c r="F36"/>
  <c r="F10"/>
  <c r="F13"/>
  <c r="F4"/>
  <c r="F24"/>
  <c r="F30"/>
  <c r="F26"/>
  <c r="C34" i="26"/>
  <c r="C33" i="27" s="1"/>
  <c r="F17" i="34"/>
  <c r="F25"/>
  <c r="F16"/>
  <c r="F8"/>
  <c r="F21"/>
  <c r="F20"/>
  <c r="F29"/>
  <c r="F14"/>
  <c r="F28"/>
  <c r="F19"/>
  <c r="F12"/>
  <c r="F6"/>
  <c r="F9"/>
  <c r="F32"/>
  <c r="F37"/>
  <c r="F33"/>
  <c r="F27"/>
  <c r="D5" i="26" l="1"/>
  <c r="G27"/>
  <c r="J5"/>
  <c r="G31"/>
  <c r="J15"/>
  <c r="G12"/>
  <c r="J8"/>
  <c r="G24"/>
  <c r="J27"/>
  <c r="G5"/>
  <c r="G15"/>
  <c r="J12"/>
  <c r="G8"/>
  <c r="J24"/>
  <c r="D22"/>
  <c r="D35"/>
  <c r="D13" i="48"/>
  <c r="D18"/>
  <c r="F30"/>
  <c r="D8"/>
  <c r="F27"/>
  <c r="D26"/>
  <c r="D20" i="26"/>
  <c r="M42" i="25"/>
  <c r="F14" i="48"/>
  <c r="F19"/>
  <c r="D6"/>
  <c r="D17"/>
  <c r="F29"/>
  <c r="F16"/>
  <c r="F13"/>
  <c r="F18"/>
  <c r="D30"/>
  <c r="F22"/>
  <c r="D22"/>
  <c r="F32"/>
  <c r="D32"/>
  <c r="F26"/>
  <c r="M42" i="42"/>
  <c r="D14" i="48"/>
  <c r="D19"/>
  <c r="F6"/>
  <c r="F25"/>
  <c r="D25"/>
  <c r="F35"/>
  <c r="D35"/>
  <c r="F17"/>
  <c r="F8"/>
  <c r="F33"/>
  <c r="D33"/>
  <c r="D27"/>
  <c r="F23"/>
  <c r="D23"/>
  <c r="D29"/>
  <c r="D37" i="26"/>
  <c r="C4"/>
  <c r="C35"/>
  <c r="C34" i="27" s="1"/>
  <c r="C30" i="26"/>
  <c r="C29" i="27" s="1"/>
  <c r="C25" i="26"/>
  <c r="C24" i="27" s="1"/>
  <c r="C24" i="26"/>
  <c r="C23" i="27" s="1"/>
  <c r="C29" i="26"/>
  <c r="C28" i="27" s="1"/>
  <c r="C8" i="26"/>
  <c r="C7" i="27" s="1"/>
  <c r="C16" i="26"/>
  <c r="C15" i="27" s="1"/>
  <c r="C33" i="26"/>
  <c r="C32" i="27" s="1"/>
  <c r="C38" i="26"/>
  <c r="C37" i="27" s="1"/>
  <c r="C22" i="26"/>
  <c r="C21" i="27" s="1"/>
  <c r="C27" i="26"/>
  <c r="C26" i="27" s="1"/>
  <c r="C15" i="26"/>
  <c r="C14" i="27" s="1"/>
  <c r="C14" i="26"/>
  <c r="C13" i="27" s="1"/>
  <c r="C19" i="26"/>
  <c r="C18" i="27" s="1"/>
  <c r="C6" i="26"/>
  <c r="C5" i="27" s="1"/>
  <c r="C13" i="26"/>
  <c r="C12" i="27" s="1"/>
  <c r="C18" i="26"/>
  <c r="C17" i="27" s="1"/>
  <c r="C23" i="26"/>
  <c r="C22" i="27" s="1"/>
  <c r="C21" i="26"/>
  <c r="C20" i="27" s="1"/>
  <c r="C31" i="26"/>
  <c r="C30" i="27" s="1"/>
  <c r="F3" i="34"/>
  <c r="C12" i="26"/>
  <c r="C11" i="27" s="1"/>
  <c r="C7" i="26"/>
  <c r="C6" i="27" s="1"/>
  <c r="C17" i="26"/>
  <c r="C16" i="27" s="1"/>
  <c r="C11" i="26"/>
  <c r="C10" i="27" s="1"/>
  <c r="C9" i="26"/>
  <c r="C8" i="27" s="1"/>
  <c r="C20" i="26"/>
  <c r="C19" i="27" s="1"/>
  <c r="C28" i="26"/>
  <c r="C27" i="27" s="1"/>
  <c r="C32" i="26"/>
  <c r="C31" i="27" s="1"/>
  <c r="C10" i="26"/>
  <c r="C9" i="27" s="1"/>
  <c r="C26" i="26"/>
  <c r="C25" i="27" s="1"/>
  <c r="C5" i="26"/>
  <c r="C4" i="27" s="1"/>
  <c r="D36" i="26"/>
  <c r="L5" l="1"/>
  <c r="E5"/>
  <c r="M5" s="1"/>
  <c r="E4"/>
  <c r="M4" s="1"/>
  <c r="L26"/>
  <c r="E26"/>
  <c r="M26" s="1"/>
  <c r="L10"/>
  <c r="E10"/>
  <c r="M10" s="1"/>
  <c r="L38"/>
  <c r="E38"/>
  <c r="M38" s="1"/>
  <c r="L33"/>
  <c r="E33"/>
  <c r="M33" s="1"/>
  <c r="L20"/>
  <c r="E20"/>
  <c r="M20" s="1"/>
  <c r="L16"/>
  <c r="E16"/>
  <c r="M16" s="1"/>
  <c r="L8"/>
  <c r="E8"/>
  <c r="M8" s="1"/>
  <c r="L30"/>
  <c r="E30"/>
  <c r="M30" s="1"/>
  <c r="L31"/>
  <c r="E31"/>
  <c r="M31" s="1"/>
  <c r="L21"/>
  <c r="E21"/>
  <c r="M21" s="1"/>
  <c r="L23"/>
  <c r="E23"/>
  <c r="M23" s="1"/>
  <c r="L18"/>
  <c r="E18"/>
  <c r="M18" s="1"/>
  <c r="L13"/>
  <c r="E13"/>
  <c r="M13" s="1"/>
  <c r="L6"/>
  <c r="E6"/>
  <c r="M6" s="1"/>
  <c r="L19"/>
  <c r="E19"/>
  <c r="M19" s="1"/>
  <c r="L14"/>
  <c r="E14"/>
  <c r="M14" s="1"/>
  <c r="L15"/>
  <c r="E15"/>
  <c r="M15" s="1"/>
  <c r="L27"/>
  <c r="E27"/>
  <c r="M27" s="1"/>
  <c r="L22"/>
  <c r="E22"/>
  <c r="M22" s="1"/>
  <c r="L32"/>
  <c r="E32"/>
  <c r="M32" s="1"/>
  <c r="L28"/>
  <c r="E28"/>
  <c r="M28" s="1"/>
  <c r="L9"/>
  <c r="E9"/>
  <c r="M9" s="1"/>
  <c r="L11"/>
  <c r="E11"/>
  <c r="M11" s="1"/>
  <c r="L17"/>
  <c r="E17"/>
  <c r="M17" s="1"/>
  <c r="L7"/>
  <c r="E7"/>
  <c r="M7" s="1"/>
  <c r="L12"/>
  <c r="E12"/>
  <c r="M12" s="1"/>
  <c r="L29"/>
  <c r="E29"/>
  <c r="M29" s="1"/>
  <c r="L24"/>
  <c r="E24"/>
  <c r="M24" s="1"/>
  <c r="L25"/>
  <c r="E25"/>
  <c r="M25" s="1"/>
  <c r="L34"/>
  <c r="E34"/>
  <c r="M34" s="1"/>
  <c r="L4"/>
  <c r="G10"/>
  <c r="G25"/>
  <c r="J18"/>
  <c r="G38"/>
  <c r="J6"/>
  <c r="J33"/>
  <c r="J28"/>
  <c r="J35"/>
  <c r="G26"/>
  <c r="J22"/>
  <c r="G19"/>
  <c r="J21"/>
  <c r="G14"/>
  <c r="J36"/>
  <c r="G11"/>
  <c r="J23"/>
  <c r="G17"/>
  <c r="J7"/>
  <c r="G29"/>
  <c r="G34"/>
  <c r="G32"/>
  <c r="J10"/>
  <c r="G9"/>
  <c r="J11"/>
  <c r="G23"/>
  <c r="J25"/>
  <c r="G18"/>
  <c r="J17"/>
  <c r="G7"/>
  <c r="J38"/>
  <c r="J29"/>
  <c r="G13"/>
  <c r="J34"/>
  <c r="G33"/>
  <c r="J32"/>
  <c r="G35"/>
  <c r="J26"/>
  <c r="J19"/>
  <c r="G21"/>
  <c r="J14"/>
  <c r="G36"/>
  <c r="J42" i="42"/>
  <c r="D16" i="48"/>
  <c r="J42" i="25"/>
  <c r="C31" i="48"/>
  <c r="E31"/>
  <c r="E6"/>
  <c r="C6"/>
  <c r="C19"/>
  <c r="E19"/>
  <c r="E22"/>
  <c r="C22"/>
  <c r="E38"/>
  <c r="C38"/>
  <c r="C33"/>
  <c r="E33"/>
  <c r="E16"/>
  <c r="C16"/>
  <c r="E8"/>
  <c r="C8"/>
  <c r="E24"/>
  <c r="C24"/>
  <c r="C35"/>
  <c r="E35"/>
  <c r="D12"/>
  <c r="F12"/>
  <c r="F31"/>
  <c r="D31"/>
  <c r="D10"/>
  <c r="F10"/>
  <c r="F38"/>
  <c r="D38"/>
  <c r="F9"/>
  <c r="D9"/>
  <c r="F34"/>
  <c r="D34"/>
  <c r="F7"/>
  <c r="D7"/>
  <c r="F5"/>
  <c r="D5"/>
  <c r="D4"/>
  <c r="F4"/>
  <c r="C4"/>
  <c r="E4"/>
  <c r="C9"/>
  <c r="E9"/>
  <c r="C11"/>
  <c r="E11"/>
  <c r="C17"/>
  <c r="E17"/>
  <c r="C7"/>
  <c r="E7"/>
  <c r="E12"/>
  <c r="C12"/>
  <c r="E5"/>
  <c r="C5"/>
  <c r="E26"/>
  <c r="C26"/>
  <c r="E10"/>
  <c r="C10"/>
  <c r="E32"/>
  <c r="C32"/>
  <c r="E28"/>
  <c r="C28"/>
  <c r="E20"/>
  <c r="C20"/>
  <c r="E30"/>
  <c r="C30"/>
  <c r="C21"/>
  <c r="E21"/>
  <c r="C23"/>
  <c r="E23"/>
  <c r="E18"/>
  <c r="C18"/>
  <c r="C13"/>
  <c r="E13"/>
  <c r="E14"/>
  <c r="C14"/>
  <c r="C15"/>
  <c r="E15"/>
  <c r="C27"/>
  <c r="E27"/>
  <c r="C29"/>
  <c r="E29"/>
  <c r="C25"/>
  <c r="E25"/>
  <c r="AB42" i="42"/>
  <c r="E34" i="48"/>
  <c r="C34"/>
  <c r="F21"/>
  <c r="D21"/>
  <c r="F15"/>
  <c r="D15"/>
  <c r="F20"/>
  <c r="D20"/>
  <c r="F11"/>
  <c r="D11"/>
  <c r="F28"/>
  <c r="D28"/>
  <c r="F24"/>
  <c r="D24"/>
  <c r="I5" i="26"/>
  <c r="I21"/>
  <c r="I23"/>
  <c r="I18"/>
  <c r="I6"/>
  <c r="I19"/>
  <c r="I14"/>
  <c r="I15"/>
  <c r="I27"/>
  <c r="I22"/>
  <c r="I32"/>
  <c r="I28"/>
  <c r="D4"/>
  <c r="E44" i="20"/>
  <c r="I11" i="26"/>
  <c r="I17"/>
  <c r="I7"/>
  <c r="I12"/>
  <c r="I29"/>
  <c r="I24"/>
  <c r="I25"/>
  <c r="I34"/>
  <c r="F26"/>
  <c r="D25" i="27" s="1"/>
  <c r="F10" i="26"/>
  <c r="F38"/>
  <c r="D37" i="27" s="1"/>
  <c r="F33" i="26"/>
  <c r="D32" i="27" s="1"/>
  <c r="F20" i="26"/>
  <c r="F16"/>
  <c r="F8"/>
  <c r="D7" i="27" s="1"/>
  <c r="F30" i="26"/>
  <c r="F5"/>
  <c r="I4"/>
  <c r="F31"/>
  <c r="D30" i="27" s="1"/>
  <c r="F21" i="26"/>
  <c r="F23"/>
  <c r="D22" i="27" s="1"/>
  <c r="F18" i="26"/>
  <c r="F13"/>
  <c r="D12" i="27" s="1"/>
  <c r="F19" i="26"/>
  <c r="F14"/>
  <c r="D13" i="27" s="1"/>
  <c r="F15" i="26"/>
  <c r="D14" i="27" s="1"/>
  <c r="F27" i="26"/>
  <c r="D26" i="27" s="1"/>
  <c r="F32" i="26"/>
  <c r="D39"/>
  <c r="F45" s="1"/>
  <c r="F9"/>
  <c r="F11"/>
  <c r="D10" i="27" s="1"/>
  <c r="F17" i="26"/>
  <c r="F7"/>
  <c r="D6" i="27" s="1"/>
  <c r="F12" i="26"/>
  <c r="D11" i="27" s="1"/>
  <c r="F29" i="26"/>
  <c r="D28" i="27" s="1"/>
  <c r="F24" i="26"/>
  <c r="D23" i="27" s="1"/>
  <c r="F25" i="26"/>
  <c r="D24" i="27" s="1"/>
  <c r="F34" i="26"/>
  <c r="D33" i="27" s="1"/>
  <c r="I26" i="26"/>
  <c r="I10"/>
  <c r="I38"/>
  <c r="I33"/>
  <c r="I20"/>
  <c r="I8"/>
  <c r="C36"/>
  <c r="C35" i="27" s="1"/>
  <c r="AB42" i="25"/>
  <c r="D16" i="27" l="1"/>
  <c r="D8"/>
  <c r="D31"/>
  <c r="D18"/>
  <c r="D17"/>
  <c r="D20"/>
  <c r="D9"/>
  <c r="L36" i="26"/>
  <c r="E36"/>
  <c r="M36" s="1"/>
  <c r="L35"/>
  <c r="E35"/>
  <c r="M35" s="1"/>
  <c r="D4" i="27"/>
  <c r="C3"/>
  <c r="D42" i="26"/>
  <c r="D41"/>
  <c r="K8"/>
  <c r="K20"/>
  <c r="J37"/>
  <c r="H32"/>
  <c r="H27"/>
  <c r="H15"/>
  <c r="H14"/>
  <c r="H19"/>
  <c r="H13"/>
  <c r="H18"/>
  <c r="H23"/>
  <c r="H21"/>
  <c r="H31"/>
  <c r="H5"/>
  <c r="H30"/>
  <c r="H8"/>
  <c r="H16"/>
  <c r="H20"/>
  <c r="H33"/>
  <c r="H38"/>
  <c r="H10"/>
  <c r="H26"/>
  <c r="K34"/>
  <c r="K25"/>
  <c r="K24"/>
  <c r="K29"/>
  <c r="K12"/>
  <c r="K7"/>
  <c r="K17"/>
  <c r="K11"/>
  <c r="K5"/>
  <c r="J20"/>
  <c r="G20"/>
  <c r="G37"/>
  <c r="K33"/>
  <c r="K38"/>
  <c r="K10"/>
  <c r="K26"/>
  <c r="H34"/>
  <c r="H25"/>
  <c r="H24"/>
  <c r="H29"/>
  <c r="H12"/>
  <c r="H7"/>
  <c r="H17"/>
  <c r="H11"/>
  <c r="H9"/>
  <c r="K28"/>
  <c r="K32"/>
  <c r="K22"/>
  <c r="K27"/>
  <c r="K15"/>
  <c r="K14"/>
  <c r="K19"/>
  <c r="K6"/>
  <c r="K18"/>
  <c r="K23"/>
  <c r="K21"/>
  <c r="G30"/>
  <c r="D29" i="27" s="1"/>
  <c r="G16" i="26"/>
  <c r="D15" i="27" s="1"/>
  <c r="D19"/>
  <c r="E36" i="48"/>
  <c r="C36"/>
  <c r="E32" i="27"/>
  <c r="E37"/>
  <c r="E9"/>
  <c r="E25"/>
  <c r="E27"/>
  <c r="E31"/>
  <c r="E21"/>
  <c r="E26"/>
  <c r="E14"/>
  <c r="E13"/>
  <c r="E18"/>
  <c r="E5"/>
  <c r="E17"/>
  <c r="E22"/>
  <c r="E20"/>
  <c r="F36" i="48"/>
  <c r="D36"/>
  <c r="E7" i="27"/>
  <c r="E19"/>
  <c r="E33"/>
  <c r="E24"/>
  <c r="E23"/>
  <c r="E28"/>
  <c r="E11"/>
  <c r="E6"/>
  <c r="E16"/>
  <c r="E10"/>
  <c r="E4"/>
  <c r="E45" i="20"/>
  <c r="E47"/>
  <c r="K4" i="26"/>
  <c r="I36"/>
  <c r="J4"/>
  <c r="E46" i="20"/>
  <c r="F35" i="26"/>
  <c r="D34" i="27" s="1"/>
  <c r="F36" i="26"/>
  <c r="D35" i="27" s="1"/>
  <c r="I35" i="26"/>
  <c r="F22" i="34"/>
  <c r="G42" i="26" l="1"/>
  <c r="G41"/>
  <c r="E3" i="27"/>
  <c r="J42" i="26"/>
  <c r="J41"/>
  <c r="H35"/>
  <c r="K36"/>
  <c r="K35"/>
  <c r="H36"/>
  <c r="J39"/>
  <c r="F47" s="1"/>
  <c r="G39"/>
  <c r="F46" s="1"/>
  <c r="E34" i="27"/>
  <c r="L42" i="42"/>
  <c r="I42"/>
  <c r="N42"/>
  <c r="K42"/>
  <c r="E35" i="27"/>
  <c r="N42" i="25"/>
  <c r="K42"/>
  <c r="I42"/>
  <c r="L42"/>
  <c r="C37" i="26"/>
  <c r="C36" i="27" l="1"/>
  <c r="C41" i="26"/>
  <c r="C42"/>
  <c r="C37" i="48"/>
  <c r="E37"/>
  <c r="D44" i="20"/>
  <c r="AA42" i="42"/>
  <c r="C39" i="26"/>
  <c r="C38" i="27" s="1"/>
  <c r="AA42" i="25"/>
  <c r="E37" i="26" l="1"/>
  <c r="M37" s="1"/>
  <c r="E41"/>
  <c r="E42"/>
  <c r="E39"/>
  <c r="M39" s="1"/>
  <c r="L37"/>
  <c r="D45" i="20"/>
  <c r="D46"/>
  <c r="D55" i="42"/>
  <c r="D37" i="48"/>
  <c r="F37"/>
  <c r="D39"/>
  <c r="F39"/>
  <c r="C39"/>
  <c r="E39"/>
  <c r="E45" i="26"/>
  <c r="F39"/>
  <c r="D47" i="20"/>
  <c r="AC42" i="42"/>
  <c r="AD42"/>
  <c r="I39" i="26"/>
  <c r="F37"/>
  <c r="I37"/>
  <c r="G45"/>
  <c r="AC42" i="25"/>
  <c r="AD42"/>
  <c r="F47" i="20" l="1"/>
  <c r="L39" i="26"/>
  <c r="F44" i="20"/>
  <c r="I41" i="26"/>
  <c r="I42"/>
  <c r="D36" i="27"/>
  <c r="F42" i="26"/>
  <c r="F41"/>
  <c r="E36" i="27"/>
  <c r="K37" i="26"/>
  <c r="F46" i="20"/>
  <c r="H37" i="26"/>
  <c r="F45" i="20"/>
  <c r="E46" i="26"/>
  <c r="D38" i="27"/>
  <c r="E47" i="26"/>
  <c r="E38" i="27"/>
  <c r="H41" i="26" l="1"/>
  <c r="H42"/>
  <c r="K41"/>
  <c r="K42"/>
  <c r="H39"/>
  <c r="G46" s="1"/>
  <c r="K39"/>
  <c r="G47" s="1"/>
</calcChain>
</file>

<file path=xl/sharedStrings.xml><?xml version="1.0" encoding="utf-8"?>
<sst xmlns="http://schemas.openxmlformats.org/spreadsheetml/2006/main" count="6772" uniqueCount="1536">
  <si>
    <t>Number Of Institutions - Report 9</t>
  </si>
  <si>
    <t>State &amp; Specialisation - Wise Number Of Institutions</t>
  </si>
  <si>
    <t>State</t>
  </si>
  <si>
    <t>University</t>
  </si>
  <si>
    <t>College/Recognised Institution</t>
  </si>
  <si>
    <t>General</t>
  </si>
  <si>
    <t>Agriculture</t>
  </si>
  <si>
    <t>Medical</t>
  </si>
  <si>
    <t>Law</t>
  </si>
  <si>
    <t>Technical</t>
  </si>
  <si>
    <t>Veterinary</t>
  </si>
  <si>
    <t>Others</t>
  </si>
  <si>
    <t>Total</t>
  </si>
  <si>
    <t>Women Out of Total</t>
  </si>
  <si>
    <t>Andaman &amp; Nicobar</t>
  </si>
  <si>
    <t>Andhra Pradesh</t>
  </si>
  <si>
    <t>Arunachal Pradesh</t>
  </si>
  <si>
    <t>Assam</t>
  </si>
  <si>
    <t>Bihar</t>
  </si>
  <si>
    <t>Chandigarh</t>
  </si>
  <si>
    <t>Chhattisgarh</t>
  </si>
  <si>
    <t>Dadra &amp; Nagar Haveli</t>
  </si>
  <si>
    <t>Daman &amp; Diu</t>
  </si>
  <si>
    <t>Delhi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</si>
  <si>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</si>
  <si>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</si>
  <si>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</si>
  <si>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</si>
  <si>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</si>
  <si>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</si>
  <si>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</si>
  <si>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</si>
  <si>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</si>
  <si>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</si>
  <si>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</si>
  <si>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</si>
  <si>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</si>
  <si>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</si>
  <si>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</si>
  <si>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</si>
  <si>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</si>
  <si>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</si>
  <si>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</si>
  <si>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</si>
  <si>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</si>
  <si>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Tripura</t>
  </si>
  <si>
    <t>Uttarakhand</t>
  </si>
  <si>
    <t>Uttar Pradesh</t>
  </si>
  <si>
    <t>West Bengal</t>
  </si>
  <si>
    <t>All India</t>
  </si>
  <si>
    <t>Percentage of Women's College</t>
  </si>
  <si>
    <t>% of Women's College</t>
  </si>
  <si>
    <t>Women's College</t>
  </si>
  <si>
    <t>Table</t>
  </si>
  <si>
    <t>1. State &amp; Specialisation - Wise Number Of Universities</t>
  </si>
  <si>
    <t>Andaman &amp; Nicobar Islands</t>
  </si>
  <si>
    <t>Chhatisgarh</t>
  </si>
  <si>
    <t>Jammu and Kashmir</t>
  </si>
  <si>
    <t>Uttrakhand</t>
  </si>
  <si>
    <r>
      <rPr>
        <b/>
        <sz val="11"/>
        <rFont val="Calibri"/>
        <family val="2"/>
      </rPr>
      <t>All India</t>
    </r>
  </si>
  <si>
    <t>Grand Total</t>
  </si>
  <si>
    <t>1. State &amp; Type - Wise Number of Universities</t>
  </si>
  <si>
    <t>In UTs of , Andaman &amp; Nicobar Islands,  Dadra &amp; Nagar Haveli, Daman &amp; Diu and Lakshadweep, there are no Universities.</t>
  </si>
  <si>
    <t>Less than 10</t>
  </si>
  <si>
    <t>10-19</t>
  </si>
  <si>
    <t>20-49</t>
  </si>
  <si>
    <t>50-99</t>
  </si>
  <si>
    <t>100-199</t>
  </si>
  <si>
    <t>200-299</t>
  </si>
  <si>
    <t>300-399</t>
  </si>
  <si>
    <t>400-499</t>
  </si>
  <si>
    <t>500-999</t>
  </si>
  <si>
    <t>Number of College</t>
  </si>
  <si>
    <t>Private Un-Aided</t>
  </si>
  <si>
    <t>Private Aided</t>
  </si>
  <si>
    <t>Total Private</t>
  </si>
  <si>
    <t>Government</t>
  </si>
  <si>
    <t>% Number</t>
  </si>
  <si>
    <t>% Enrolment</t>
  </si>
  <si>
    <t>Enrolment in Private and Government Colleges</t>
  </si>
  <si>
    <t>Count of College Name</t>
  </si>
  <si>
    <t>Column Labels</t>
  </si>
  <si>
    <t>Row Labels</t>
  </si>
  <si>
    <t>Affiliated College</t>
  </si>
  <si>
    <t>Constituent / University College</t>
  </si>
  <si>
    <t>PG Center / Off-Campus Center</t>
  </si>
  <si>
    <t>Recognized Center</t>
  </si>
  <si>
    <t>Teacher Training</t>
  </si>
  <si>
    <t>Nursing</t>
  </si>
  <si>
    <t>PGDM</t>
  </si>
  <si>
    <t>Private</t>
  </si>
  <si>
    <t>5. Number of Private and Government Colleges</t>
  </si>
  <si>
    <t>Sl.
No.</t>
  </si>
  <si>
    <t>STATES/UTs</t>
  </si>
  <si>
    <t>College per lakh population</t>
  </si>
  <si>
    <t>Average Enrolment per College</t>
  </si>
  <si>
    <t>Table 3. State-wise Distribution of Districts in Different Ranges of number of Colleges</t>
  </si>
  <si>
    <t>Table 4. Number of College per Lakh Population(18-23 YEARS), Average Enrolment per College</t>
  </si>
  <si>
    <t>No. of College</t>
  </si>
  <si>
    <t>Sl No</t>
  </si>
  <si>
    <t>Post Graduate</t>
  </si>
  <si>
    <t>Under Graduate</t>
  </si>
  <si>
    <t>Male</t>
  </si>
  <si>
    <t>Female</t>
  </si>
  <si>
    <t>Ph.D.</t>
  </si>
  <si>
    <t>M.Phil.</t>
  </si>
  <si>
    <t>PG Diploma</t>
  </si>
  <si>
    <t>Diploma</t>
  </si>
  <si>
    <t>Certificate</t>
  </si>
  <si>
    <t>Integrated</t>
  </si>
  <si>
    <t>6. State-wise Enrolment at various levels</t>
  </si>
  <si>
    <t>Programme</t>
  </si>
  <si>
    <t>ALL CATEGORIES</t>
  </si>
  <si>
    <t>SCHEDULED CASTE</t>
  </si>
  <si>
    <t>SCHEDULED TRIBE</t>
  </si>
  <si>
    <t>OTHER BACKWARD CLASSES</t>
  </si>
  <si>
    <t>Ph.D.-Doctor of Philosophy</t>
  </si>
  <si>
    <t>Ayurveda Vachaspati-Ph.D in Ayurveda</t>
  </si>
  <si>
    <t>D.Phil.-Doctor of Philosophy</t>
  </si>
  <si>
    <t>D.M.-Doctor of Medicine</t>
  </si>
  <si>
    <t>D.Litt.-Doctor of Literature</t>
  </si>
  <si>
    <t>D.Sc.-Doctor of Science</t>
  </si>
  <si>
    <t>Vidya Varidhi-Vidya Varidhi</t>
  </si>
  <si>
    <t>L.L.D.-Doctor of Laws</t>
  </si>
  <si>
    <t>Vidya Vachaspati-Vidya Vachaspati</t>
  </si>
  <si>
    <t>M.Phil.-Master of Philosophy</t>
  </si>
  <si>
    <t>M.A.-Master of Arts</t>
  </si>
  <si>
    <t>M.B.A.- Master of Business Administration</t>
  </si>
  <si>
    <t>M.Sc.-Master of Science</t>
  </si>
  <si>
    <t>M.C.A. -Master of Computer Applications</t>
  </si>
  <si>
    <t>M.Com.-Master of Commerce</t>
  </si>
  <si>
    <t>M.Tech. -Master of Technology</t>
  </si>
  <si>
    <t>M.S.W.-Master of Social Work</t>
  </si>
  <si>
    <t>M.E.-Master of Engineering</t>
  </si>
  <si>
    <t>M.Pharm. -Master of Pharmacy</t>
  </si>
  <si>
    <t>Acharya-Acharya</t>
  </si>
  <si>
    <t>L.L.M.-Master of Law or Laws</t>
  </si>
  <si>
    <t>M.S.-Master of Science</t>
  </si>
  <si>
    <t>M.Mgt.-Master of Management</t>
  </si>
  <si>
    <t>M.B.A.(Tech.)-Master of Business Administration in Technology</t>
  </si>
  <si>
    <t>M.Sc. Nursing-Master of Science in Nursing</t>
  </si>
  <si>
    <t>M.Lib.Sc. -Master of Library Science</t>
  </si>
  <si>
    <t>M.L.I.Sc.-Master of Library &amp; Information Science</t>
  </si>
  <si>
    <t>M.D.S.-Master of Dental Surgery</t>
  </si>
  <si>
    <t>M.Sc. Tech. -Master of Science in Technology</t>
  </si>
  <si>
    <t>M.P.Ed.-Master of Physical Education</t>
  </si>
  <si>
    <t>M.S.-Master of Surgery</t>
  </si>
  <si>
    <t>M.J.M.C.-Master of Journalism and Mass Communication</t>
  </si>
  <si>
    <t>M.H.R.D. -Master of Human Resource Development</t>
  </si>
  <si>
    <t>M.F.M. -Master of Financial Management</t>
  </si>
  <si>
    <t>M.P.T.-Master of Physiotherapy</t>
  </si>
  <si>
    <t>M.F.A. -Master of Fine Arts</t>
  </si>
  <si>
    <t>M.V.Sc. -Master of Veterinary Sciences</t>
  </si>
  <si>
    <t>M.Mkt.M. -Master of Marketing Management</t>
  </si>
  <si>
    <t>M.J.-Master of Journalism</t>
  </si>
  <si>
    <t>M.Arch.-Master of Architecture</t>
  </si>
  <si>
    <t>M.M.C.-Master in Mass Communication</t>
  </si>
  <si>
    <t>M.Dance-Master of Dance</t>
  </si>
  <si>
    <t>M.B.A.(Pharma. Tech.)-Master of Business Administration in Pharmaceutical Technology</t>
  </si>
  <si>
    <t>M.I.B.-Master of International Business</t>
  </si>
  <si>
    <t>M.L. -Master of Laws</t>
  </si>
  <si>
    <t>Shikshan Parangat-Shikshan Parangat</t>
  </si>
  <si>
    <t>M.H.A. -Master of Hospital Administration</t>
  </si>
  <si>
    <t>M.Litt.-Master of Literature or Master of Letters</t>
  </si>
  <si>
    <t>M.Sc.(Medical Microbiology)-Master of Science in Medical Microbiology</t>
  </si>
  <si>
    <t>M.P.A.-Master of Performing Arts</t>
  </si>
  <si>
    <t>M.Plan.-Master of Planning</t>
  </si>
  <si>
    <t>M.F.Sc. -Master of Fishery Science</t>
  </si>
  <si>
    <t>M.Des.-Master of Design</t>
  </si>
  <si>
    <t>M.P.E.-Master of Physical Education</t>
  </si>
  <si>
    <t>Samaj Karya Parangat-Samaj Karya Parangat</t>
  </si>
  <si>
    <t>Parangat-Parangat</t>
  </si>
  <si>
    <t>M.P.S. -Master of Population Studies</t>
  </si>
  <si>
    <t>M.Stat. -Master of Statistics</t>
  </si>
  <si>
    <t>M.Sc.(Medical Anatomy) -Master of Science in Medical Anatomy</t>
  </si>
  <si>
    <t>Shiksha Acharya-Shiksha Acharya</t>
  </si>
  <si>
    <t>Vachaspati-Vachaspati</t>
  </si>
  <si>
    <t>M.Sc.(Medical Physiology)-Master of Science in Medical Physiology</t>
  </si>
  <si>
    <t>M.Sc.(Medical Pharmacology)-Master of Science in Medical Pharmacology</t>
  </si>
  <si>
    <t>M.O.T. -Master of Occupational Therapy</t>
  </si>
  <si>
    <t>M.Q.P.M.-Master of Quality and Productivity Management</t>
  </si>
  <si>
    <t>M.F.T. -Master of Foreign Trade</t>
  </si>
  <si>
    <t>M.A.M.S.-Master of Ayurved in Medicine and Surgery</t>
  </si>
  <si>
    <t>M.H.M.S.-Master of Homeopathic Medicine and Science</t>
  </si>
  <si>
    <t>B.Com.-Bachelor of Commerce</t>
  </si>
  <si>
    <t>B.Sc.-Bachelor of Science</t>
  </si>
  <si>
    <t>B.Tech.-Bachelor of Technology</t>
  </si>
  <si>
    <t>B.E.-Bachelor of Engineering</t>
  </si>
  <si>
    <t>B.Ed.-Bachelor of Education</t>
  </si>
  <si>
    <t>B.C.A.-Bachelor of Computer Applications</t>
  </si>
  <si>
    <t>B.B.A.-Bachelor of Business Administration</t>
  </si>
  <si>
    <t>L.L.B.-Bachelor of Law or Laws</t>
  </si>
  <si>
    <t>B.Pharm.-Bachelor of Pharmacy</t>
  </si>
  <si>
    <t>B.Sc.(Nursing)-Bachelor of Science in Nursing</t>
  </si>
  <si>
    <t>M.B.B.S.-Bachelor of Medicine and Bachelor of Surgery</t>
  </si>
  <si>
    <t>B.B.M.-Bachelor of Business Management</t>
  </si>
  <si>
    <t>Shastri-Shastri</t>
  </si>
  <si>
    <t>B.D.S.-Bachelor of Dental Surgery</t>
  </si>
  <si>
    <t>B.Agri.-Bachelor of Agriculture</t>
  </si>
  <si>
    <t>B.Litt.-Bachelor of Literature</t>
  </si>
  <si>
    <t>B.Lib.I.Sc.-Bachelor of Library &amp; Information Science</t>
  </si>
  <si>
    <t>B.H.M.S.-Bachelor of Homeopathic Medicine and Surgery</t>
  </si>
  <si>
    <t>B.A.M.S.-Bachelor of Ayurved Medicine &amp; Surgery</t>
  </si>
  <si>
    <t>B.Architecture-Bachelor of Architecture</t>
  </si>
  <si>
    <t>B.P.T.-Bachelor of Physiotherapy</t>
  </si>
  <si>
    <t>B.S.Course-Bachelor of Science (Physician Assistant and Emergency &amp; Trauma Care Management)</t>
  </si>
  <si>
    <t>B.P.Ed.-Bachelor of Physical Education</t>
  </si>
  <si>
    <t>Ayurvedacharya-Ayurvedacharya</t>
  </si>
  <si>
    <t>B.S.W.-Bachelor of Social Work</t>
  </si>
  <si>
    <t>B.V.Sc.&amp;A.H.-Bachelor of Veterinary Science &amp; Animal Husbandry</t>
  </si>
  <si>
    <t>B.F.A.-Bachelor of Fine Arts</t>
  </si>
  <si>
    <t>B.Lib.Sc.-Bachelor of Library Science</t>
  </si>
  <si>
    <t>B.Pharm.(Ayu.) -Bachelor of Ayurved in Pharmacy</t>
  </si>
  <si>
    <t>B.H.M.C.T.-Bachelor of Hotel Management and Catering Technology</t>
  </si>
  <si>
    <t>B.P.E.-Bachelor of Physical Education</t>
  </si>
  <si>
    <t>B.H.M.-Bachelor of Hotel Management</t>
  </si>
  <si>
    <t>B.J.M.C.-Bachelor of Journalism and Mass Communication</t>
  </si>
  <si>
    <t>Shiksha Shastri-Shiksha Shastri</t>
  </si>
  <si>
    <t>B.U.M.S.-Bachelor of Unani Medicine and Surgery</t>
  </si>
  <si>
    <t>B.J.-Bachelor of Journalism</t>
  </si>
  <si>
    <t>B.Mus.-Bachelor of Music</t>
  </si>
  <si>
    <t>B.Des.-Bachelor of Design</t>
  </si>
  <si>
    <t>B.F.Sc.-Bachelor of Fisheries Science</t>
  </si>
  <si>
    <t>B.O.L.-Bachelor of Oriental Learning</t>
  </si>
  <si>
    <t>B.A.S.L.P.-Bachelor of Audiology and Speech Language Pathology</t>
  </si>
  <si>
    <t>B.L.-Bachelor of Law or Laws</t>
  </si>
  <si>
    <t>Visharad-Visharad</t>
  </si>
  <si>
    <t>B.Optom.-Bachelor of Clinical Optometry</t>
  </si>
  <si>
    <t>B.H.T.M.-Bachelor of Hotel and Tourism Management</t>
  </si>
  <si>
    <t>B.B.S.-Bachelor of Business Studies</t>
  </si>
  <si>
    <t>B.M.M.-Bachelor of Multi Media</t>
  </si>
  <si>
    <t>B.V.Sc.-Bachelor of Veterinary Science</t>
  </si>
  <si>
    <t>B.H.M.T.T.-Bachelor of Hotel Management, Travel and Tourism</t>
  </si>
  <si>
    <t>B.Stat.-Bachelor of Statistics</t>
  </si>
  <si>
    <t>B.C.E.-Bachelor of Civil Engineering</t>
  </si>
  <si>
    <t>B.G.L.-Bachelor of General Law</t>
  </si>
  <si>
    <t>B.S.S.-Bachelor in Social Sciences</t>
  </si>
  <si>
    <t>B.P.A.-Bachelor of Performing Arts</t>
  </si>
  <si>
    <t>B.Ch.E.-Bachelor of Chemical Engineering</t>
  </si>
  <si>
    <t>B.Nat.(Yogic Sciences)-Bachelor of Naturopathy and Yogic Sciences</t>
  </si>
  <si>
    <t>Hindi Shiksha Visharad-Hindi Shiksha Visharad</t>
  </si>
  <si>
    <t>B.O.T.-Bachelor of Occupational Therapy</t>
  </si>
  <si>
    <t>Alankar-Alankar</t>
  </si>
  <si>
    <t>B.Dance-Bachelor of Dance</t>
  </si>
  <si>
    <t>B.Sc.(Post Basic)-B.Sc (Post Basic)</t>
  </si>
  <si>
    <t>B.Plan.-Bachelor of Planning</t>
  </si>
  <si>
    <t>B.C.L.-Bachelor of Civil Law</t>
  </si>
  <si>
    <t>B.P.S.-Bachelor of Professional Studies</t>
  </si>
  <si>
    <t>Vidhyalankar-Vidhyalankar</t>
  </si>
  <si>
    <t>B.S.M.S.-Bachelor of Sridhar Medicine and Surgery</t>
  </si>
  <si>
    <t>B.I.M.-Bachelor of Indian Medicine</t>
  </si>
  <si>
    <t>B.Nat.(Ayu)-Bachelor of Ayurved in Naturopathy</t>
  </si>
  <si>
    <t>Enrolment in Universities teaching departments and its Constituent Units/Off-campus Centres</t>
  </si>
  <si>
    <t>Number of universities</t>
  </si>
  <si>
    <t>Responding</t>
  </si>
  <si>
    <t>Note - Constituent Colleges of State/Central University not included.</t>
  </si>
  <si>
    <t>Table 7.</t>
  </si>
  <si>
    <t>Number of Colleges and Enrolment in responding Colleges at various levels</t>
  </si>
  <si>
    <t>Number of Colleges</t>
  </si>
  <si>
    <t>Per College Enrolment</t>
  </si>
  <si>
    <t>Response</t>
  </si>
  <si>
    <t>Number and Enrolment in different types of Stand Alone Institutions</t>
  </si>
  <si>
    <t>Polytechnics</t>
  </si>
  <si>
    <t>All Stand Alone Institutions</t>
  </si>
  <si>
    <t>Number of Institutions</t>
  </si>
  <si>
    <t>Enrolment</t>
  </si>
  <si>
    <t>Per Institution Enrolment</t>
  </si>
  <si>
    <t>Table 8.</t>
  </si>
  <si>
    <t>Table 9.</t>
  </si>
  <si>
    <t>Table 10. Estimated Enrolment in Colleges</t>
  </si>
  <si>
    <t>Table 11.</t>
  </si>
  <si>
    <t>Marine Science / Oceanography</t>
  </si>
  <si>
    <t>Fashion Technology</t>
  </si>
  <si>
    <t>Journalism &amp; Mass Communication</t>
  </si>
  <si>
    <t>Oriental Learning</t>
  </si>
  <si>
    <t>Library &amp; Information Science</t>
  </si>
  <si>
    <t>Home Science</t>
  </si>
  <si>
    <t>Management</t>
  </si>
  <si>
    <t>Medical Science</t>
  </si>
  <si>
    <t>Science</t>
  </si>
  <si>
    <t>Commerce</t>
  </si>
  <si>
    <t>Other Engineering &amp; Technology</t>
  </si>
  <si>
    <t>Dairy Technology</t>
  </si>
  <si>
    <t>Mining Engineering</t>
  </si>
  <si>
    <t>Marine Engineering</t>
  </si>
  <si>
    <t>Agriculture Engineering</t>
  </si>
  <si>
    <t>Metallurgical Engineering</t>
  </si>
  <si>
    <t>Chemical Engineering</t>
  </si>
  <si>
    <t>Civil Engineering</t>
  </si>
  <si>
    <t>Electrical Engineering</t>
  </si>
  <si>
    <t>Mechanical Engineering</t>
  </si>
  <si>
    <t>Computer Engineering</t>
  </si>
  <si>
    <t>Electronics Engineering</t>
  </si>
  <si>
    <t>Engineering &amp; Technology</t>
  </si>
  <si>
    <t>Discipline</t>
  </si>
  <si>
    <t>Table 12. Enrolment at Under Graduate Level in Major Disciplines/ Subjects
(based on actual response)</t>
  </si>
  <si>
    <t>Veterinary &amp; Animal Sciences</t>
  </si>
  <si>
    <t>Horticulture</t>
  </si>
  <si>
    <t>Fisheries Science</t>
  </si>
  <si>
    <t>Forestry</t>
  </si>
  <si>
    <t>Sericulture</t>
  </si>
  <si>
    <t>Criminology &amp; Forensic Science</t>
  </si>
  <si>
    <t>Defence Studies</t>
  </si>
  <si>
    <t>Foreign Language</t>
  </si>
  <si>
    <t>English</t>
  </si>
  <si>
    <t>French</t>
  </si>
  <si>
    <t>Spanish</t>
  </si>
  <si>
    <t>German</t>
  </si>
  <si>
    <t>Other Foreign Languages</t>
  </si>
  <si>
    <t>Gandhian Studies</t>
  </si>
  <si>
    <t>Food Technology</t>
  </si>
  <si>
    <t>Nutrition</t>
  </si>
  <si>
    <t>Indian Language</t>
  </si>
  <si>
    <t>Hindi</t>
  </si>
  <si>
    <t>Telugu</t>
  </si>
  <si>
    <t>Bengali</t>
  </si>
  <si>
    <t>Sanskrit</t>
  </si>
  <si>
    <t>Tamil</t>
  </si>
  <si>
    <t>Kannada</t>
  </si>
  <si>
    <t>Urdu</t>
  </si>
  <si>
    <t>Punjabi</t>
  </si>
  <si>
    <t>Malayalam</t>
  </si>
  <si>
    <t>Odiya</t>
  </si>
  <si>
    <t>Other Indian Languages</t>
  </si>
  <si>
    <t>Linguistics</t>
  </si>
  <si>
    <t>Pharmacy</t>
  </si>
  <si>
    <t>Dentistry</t>
  </si>
  <si>
    <t>General Medicine</t>
  </si>
  <si>
    <t>Ayurveda</t>
  </si>
  <si>
    <t>General Surgery</t>
  </si>
  <si>
    <t>Pathology</t>
  </si>
  <si>
    <t>Orthopaedics</t>
  </si>
  <si>
    <t>Anesthesiology</t>
  </si>
  <si>
    <t>Homeopathy</t>
  </si>
  <si>
    <t>Pediatrics</t>
  </si>
  <si>
    <t>Anatomy</t>
  </si>
  <si>
    <t>Gynaecology</t>
  </si>
  <si>
    <t>Cardiology</t>
  </si>
  <si>
    <t>Unani</t>
  </si>
  <si>
    <t>Dermatology</t>
  </si>
  <si>
    <t>Other Medical Science</t>
  </si>
  <si>
    <t>Physical Education</t>
  </si>
  <si>
    <t>Religious Studies</t>
  </si>
  <si>
    <t>Mathematics</t>
  </si>
  <si>
    <t>Chemistry</t>
  </si>
  <si>
    <t>Physics</t>
  </si>
  <si>
    <t>Zoology</t>
  </si>
  <si>
    <t>Botany</t>
  </si>
  <si>
    <t>Bio-Technology</t>
  </si>
  <si>
    <t>Microbiology</t>
  </si>
  <si>
    <t>Environmental Science</t>
  </si>
  <si>
    <t>Life Science</t>
  </si>
  <si>
    <t>Statistics</t>
  </si>
  <si>
    <t>Bio-Chemistry</t>
  </si>
  <si>
    <t>Electronics</t>
  </si>
  <si>
    <t>Geology</t>
  </si>
  <si>
    <t>Bio-Science</t>
  </si>
  <si>
    <t>Geo-Physics</t>
  </si>
  <si>
    <t>Genetics</t>
  </si>
  <si>
    <t>Other Science</t>
  </si>
  <si>
    <t>Social Science</t>
  </si>
  <si>
    <t>History</t>
  </si>
  <si>
    <t>Political Science</t>
  </si>
  <si>
    <t>Economics</t>
  </si>
  <si>
    <t>Sociology</t>
  </si>
  <si>
    <t>Geography</t>
  </si>
  <si>
    <t>Public Administration</t>
  </si>
  <si>
    <t>Psychology</t>
  </si>
  <si>
    <t>Philosophy</t>
  </si>
  <si>
    <t>Anthropology</t>
  </si>
  <si>
    <t>Other Social Science</t>
  </si>
  <si>
    <t>Women Studies</t>
  </si>
  <si>
    <t>Table 13. Enrolment at Ph.D.,M.Phil. &amp; Post Graduate Level in Major Disciplines/ Subjects
(based on actual response)</t>
  </si>
  <si>
    <t>Table 14.</t>
  </si>
  <si>
    <t>Estimated State-wise Enrolment in various social categories</t>
  </si>
  <si>
    <t>Table 15.</t>
  </si>
  <si>
    <t>Persons with Disability</t>
  </si>
  <si>
    <t>Muslim</t>
  </si>
  <si>
    <t>Other Minority Communities</t>
  </si>
  <si>
    <t>Country Name</t>
  </si>
  <si>
    <t>NEPAL</t>
  </si>
  <si>
    <t>IRAN, ISLAMIC REPUBLIC OF</t>
  </si>
  <si>
    <t>AFGHANISTAN</t>
  </si>
  <si>
    <t>BHUTAN</t>
  </si>
  <si>
    <t>SUDAN</t>
  </si>
  <si>
    <t>UNITED STATES</t>
  </si>
  <si>
    <t>CHINA</t>
  </si>
  <si>
    <t>IRAQ</t>
  </si>
  <si>
    <t>SRI LANKA</t>
  </si>
  <si>
    <t>MALAYSIA</t>
  </si>
  <si>
    <t>YEMEN</t>
  </si>
  <si>
    <t>TANZANIA, UNITED REPUBLIC OF</t>
  </si>
  <si>
    <t>BANGLADESH</t>
  </si>
  <si>
    <t>ETHIOPIA</t>
  </si>
  <si>
    <t>UNITED ARAB EMIRATES</t>
  </si>
  <si>
    <t>RWANDA</t>
  </si>
  <si>
    <t>KENYA</t>
  </si>
  <si>
    <t>THAILAND</t>
  </si>
  <si>
    <t>MALDIVES</t>
  </si>
  <si>
    <t>UGANDA</t>
  </si>
  <si>
    <t>SOMALIA</t>
  </si>
  <si>
    <t>NIGERIA</t>
  </si>
  <si>
    <t>OMAN</t>
  </si>
  <si>
    <t>CANADA</t>
  </si>
  <si>
    <t>BAHRAIN</t>
  </si>
  <si>
    <t>SAUDI ARABIA</t>
  </si>
  <si>
    <t>KOREA, REPUBLIC OF</t>
  </si>
  <si>
    <t>AMERICAN SAMOA</t>
  </si>
  <si>
    <t>SOUTH AFRICA</t>
  </si>
  <si>
    <t>VIET NAM</t>
  </si>
  <si>
    <t>MAURITIUS</t>
  </si>
  <si>
    <t>CONGO</t>
  </si>
  <si>
    <t>INDONESIA</t>
  </si>
  <si>
    <t>MYANMAR</t>
  </si>
  <si>
    <t>SINGAPORE</t>
  </si>
  <si>
    <t>MONGOLIA</t>
  </si>
  <si>
    <t>CÔTE D'IVOIRE</t>
  </si>
  <si>
    <t>ERITREA</t>
  </si>
  <si>
    <t>UNITED KINGDOM</t>
  </si>
  <si>
    <t>KUWAIT</t>
  </si>
  <si>
    <t>DJIBOUTI</t>
  </si>
  <si>
    <t>KOREA, DEMOCRATIC PEOPLE'S REPUBLIC OF</t>
  </si>
  <si>
    <t>CAMEROON</t>
  </si>
  <si>
    <t>LIBYAN ARAB JAMAHIRIYA</t>
  </si>
  <si>
    <t>QATAR</t>
  </si>
  <si>
    <t>ROMANIA</t>
  </si>
  <si>
    <t>AUSTRALIA</t>
  </si>
  <si>
    <t>JAPAN</t>
  </si>
  <si>
    <t>FRANCE</t>
  </si>
  <si>
    <t>FIJI</t>
  </si>
  <si>
    <t>TAJIKISTAN</t>
  </si>
  <si>
    <t>ISRAEL</t>
  </si>
  <si>
    <t>TURKMENISTAN</t>
  </si>
  <si>
    <t>CAMBODIA</t>
  </si>
  <si>
    <t>PALESTINIAN TERRITORY, OCCUPIED</t>
  </si>
  <si>
    <t>HONG KONG</t>
  </si>
  <si>
    <t>TURKEY</t>
  </si>
  <si>
    <t>MOZAMBIQUE</t>
  </si>
  <si>
    <t>GHANA</t>
  </si>
  <si>
    <t>ANGOLA</t>
  </si>
  <si>
    <t>NAMIBIA</t>
  </si>
  <si>
    <t>UZBEKISTAN</t>
  </si>
  <si>
    <t>JORDAN</t>
  </si>
  <si>
    <t>LAO PEOPLE'S DEMOCRATIC REPUBLIC</t>
  </si>
  <si>
    <t>SYRIAN ARAB REPUBLIC</t>
  </si>
  <si>
    <t>ZIMBABWE</t>
  </si>
  <si>
    <t>CONGO, THE DEMOCRATIC REPUBLIC OF THE</t>
  </si>
  <si>
    <t>RUSSIAN FEDERATION</t>
  </si>
  <si>
    <t>GERMANY</t>
  </si>
  <si>
    <t>ITALY</t>
  </si>
  <si>
    <t>PHILIPPINES</t>
  </si>
  <si>
    <t>KAZAKHSTAN</t>
  </si>
  <si>
    <t>CHAD</t>
  </si>
  <si>
    <t>BURUNDI</t>
  </si>
  <si>
    <t>NEW ZEALAND</t>
  </si>
  <si>
    <t>PAKISTAN</t>
  </si>
  <si>
    <t>SWEDEN</t>
  </si>
  <si>
    <t>SEYCHELLES</t>
  </si>
  <si>
    <t>POLAND</t>
  </si>
  <si>
    <t>TIMOR-LESTE</t>
  </si>
  <si>
    <t>KYRGYZSTAN</t>
  </si>
  <si>
    <t>LESOTHO</t>
  </si>
  <si>
    <t>NORWAY</t>
  </si>
  <si>
    <t>SPAIN</t>
  </si>
  <si>
    <t>ZAMBIA</t>
  </si>
  <si>
    <t>BELGIUM</t>
  </si>
  <si>
    <t>SWITZERLAND</t>
  </si>
  <si>
    <t>TAIWAN, PROVINCE OF CHINA</t>
  </si>
  <si>
    <t>BOTSWANA</t>
  </si>
  <si>
    <t>BRITISH INDIAN OCEAN TERRITORY</t>
  </si>
  <si>
    <t>EGYPT</t>
  </si>
  <si>
    <t>BRAZIL</t>
  </si>
  <si>
    <t>CENTRAL AFRICAN REPUBLIC</t>
  </si>
  <si>
    <t>DENMARK</t>
  </si>
  <si>
    <t>MALAWI</t>
  </si>
  <si>
    <t>MEXICO</t>
  </si>
  <si>
    <t>CHILE</t>
  </si>
  <si>
    <t>FINLAND</t>
  </si>
  <si>
    <t>LIBERIA</t>
  </si>
  <si>
    <t>NETHERLANDS</t>
  </si>
  <si>
    <t>SWAZILAND</t>
  </si>
  <si>
    <t>UKRAINE</t>
  </si>
  <si>
    <t>COLOMBIA</t>
  </si>
  <si>
    <t>GUYANA</t>
  </si>
  <si>
    <t>IRELAND</t>
  </si>
  <si>
    <t>PORTUGAL</t>
  </si>
  <si>
    <t>ALGERIA</t>
  </si>
  <si>
    <t>ARMENIA</t>
  </si>
  <si>
    <t>AUSTRIA</t>
  </si>
  <si>
    <t>BENIN</t>
  </si>
  <si>
    <t>BRUNEI DARUSSALAM</t>
  </si>
  <si>
    <t>GEORGIA</t>
  </si>
  <si>
    <t>HUNGARY</t>
  </si>
  <si>
    <t>MALI</t>
  </si>
  <si>
    <t>MAURITANIA</t>
  </si>
  <si>
    <t>BELARUS</t>
  </si>
  <si>
    <t>GREECE</t>
  </si>
  <si>
    <t>MADAGASCAR</t>
  </si>
  <si>
    <t>SENEGAL</t>
  </si>
  <si>
    <t>SIERRA LEONE</t>
  </si>
  <si>
    <t>TOGO</t>
  </si>
  <si>
    <t>BAHAMAS</t>
  </si>
  <si>
    <t>DOMINICA</t>
  </si>
  <si>
    <t>DOMINICAN REPUBLIC</t>
  </si>
  <si>
    <t>ECUADOR</t>
  </si>
  <si>
    <t>ESTONIA</t>
  </si>
  <si>
    <t>GABON</t>
  </si>
  <si>
    <t>GAMBIA</t>
  </si>
  <si>
    <t>GUINEA</t>
  </si>
  <si>
    <t>LITHUANIA</t>
  </si>
  <si>
    <t>NIGER</t>
  </si>
  <si>
    <t>PERU</t>
  </si>
  <si>
    <t>SERBIA</t>
  </si>
  <si>
    <t>TONGA</t>
  </si>
  <si>
    <t>TUNISIA</t>
  </si>
  <si>
    <t>Table 16.</t>
  </si>
  <si>
    <t>Table 17.</t>
  </si>
  <si>
    <t>B.A.-Bachelor of Arts</t>
  </si>
  <si>
    <t>Diploma-Diploma</t>
  </si>
  <si>
    <t>B.A. L.L.B.-Bachelor of Arts, Bachelor of Law or Laws</t>
  </si>
  <si>
    <t>M.D.-Doctor of Medicine</t>
  </si>
  <si>
    <t>Certificate-Certificate</t>
  </si>
  <si>
    <t>PG Diploma-Post Graduate Diploma</t>
  </si>
  <si>
    <t>B.Tech M.Tech-Bachelor of Technology, Master of Technology</t>
  </si>
  <si>
    <t>Integrated Ph.D-Integrated Doctor of Philosophy</t>
  </si>
  <si>
    <t>M.Ed. -Master of Education</t>
  </si>
  <si>
    <t>M.P.H. -Master of Public Health</t>
  </si>
  <si>
    <t>M.Mus. -Master of Music</t>
  </si>
  <si>
    <t>G.N.M.-General Nursing &amp; Midwifery</t>
  </si>
  <si>
    <t>M.Sc. Tech.(Applied Geo-Physics)-Master of Science in Technology (Applied Geo-Physics)</t>
  </si>
  <si>
    <t>M.Sc.(Medical Bio-Chemistry)-Master of Science in Medical Bio-Chemistry</t>
  </si>
  <si>
    <t>B.Sc. L.L.B.-Bachelor of Science, Bachelor of Law or Laws</t>
  </si>
  <si>
    <t>State-wise Enrolment through Regular Mode at various levels</t>
  </si>
  <si>
    <t>Table 6(a).</t>
  </si>
  <si>
    <t>SC</t>
  </si>
  <si>
    <t>ST</t>
  </si>
  <si>
    <t>MALE</t>
  </si>
  <si>
    <t>FEMALE</t>
  </si>
  <si>
    <t>TOTAL</t>
  </si>
  <si>
    <t>Table 19. GROSS ENROLMENT RATIO IN HIGHER EDUCATION (18-23 YEARS)</t>
  </si>
  <si>
    <t>States/UTs</t>
  </si>
  <si>
    <t>All Categories</t>
  </si>
  <si>
    <t>SC Students</t>
  </si>
  <si>
    <t>ST Students</t>
  </si>
  <si>
    <t>Lakshdweep</t>
  </si>
  <si>
    <t>Table 20. GENDER PARITY INDEX IN HIGHER EDUCATION (18-23 YEARS)</t>
  </si>
  <si>
    <t>OBC</t>
  </si>
  <si>
    <t>PWD</t>
  </si>
  <si>
    <t>Table 21.</t>
  </si>
  <si>
    <t>Professor &amp; Equivalent</t>
  </si>
  <si>
    <t>Reader &amp; Associate Professor</t>
  </si>
  <si>
    <t>Lecturer/ Assistant Professor</t>
  </si>
  <si>
    <t>Demonstrator/ Tutor</t>
  </si>
  <si>
    <t>Temporary Teacher etc</t>
  </si>
  <si>
    <t>Table 22.</t>
  </si>
  <si>
    <t>Table 23.</t>
  </si>
  <si>
    <t>Table 24.</t>
  </si>
  <si>
    <t>Country-wise &amp; Level-wise Foreign Students
(based on actual response)</t>
  </si>
  <si>
    <t>State-wise &amp; Level-wise Foreign Student
(based on actual response)</t>
  </si>
  <si>
    <t>Table 18. Foreign Students in Different Programmes
                (based on actual response)</t>
  </si>
  <si>
    <t>(a). State-wise Number of Non-Teaching staff among various social categories
(based on actual response)</t>
  </si>
  <si>
    <t>(b). State-wise Number of Non-Teaching staff among Minority &amp; PWD
(based on actual response)</t>
  </si>
  <si>
    <t>State &amp; Post-Wise Number of Male &amp; Female Non-Teaching staff
(based on actual response)</t>
  </si>
  <si>
    <t>Group-A</t>
  </si>
  <si>
    <t>Group-B</t>
  </si>
  <si>
    <t>Group-C</t>
  </si>
  <si>
    <t>Group-D</t>
  </si>
  <si>
    <t>ALL Categories</t>
  </si>
  <si>
    <t>UT</t>
  </si>
  <si>
    <t>South</t>
  </si>
  <si>
    <t>North-East</t>
  </si>
  <si>
    <t>East</t>
  </si>
  <si>
    <t>North</t>
  </si>
  <si>
    <t>West</t>
  </si>
  <si>
    <t>Zone</t>
  </si>
  <si>
    <t>Population</t>
  </si>
  <si>
    <t>5. Number of Private and Government Colleges
(based on actual response)</t>
  </si>
  <si>
    <t>5 (a). Enrolment in Private and Government Colleges
(based on actual response)</t>
  </si>
  <si>
    <t>Institute under Ministries</t>
  </si>
  <si>
    <t>Number of Stand Alone Institutions and Enrolment in responding Institutions at various levels</t>
  </si>
  <si>
    <t>Per Instiute Enrolment</t>
  </si>
  <si>
    <t>Maharastra</t>
  </si>
  <si>
    <t>Uttaranchal</t>
  </si>
  <si>
    <t>Fine Arts</t>
  </si>
  <si>
    <t>Fisheries</t>
  </si>
  <si>
    <t>Language</t>
  </si>
  <si>
    <t>Rural Development</t>
  </si>
  <si>
    <t>Sports/ Yoga/ Physical Education</t>
  </si>
  <si>
    <t xml:space="preserve">Central University </t>
  </si>
  <si>
    <t xml:space="preserve">Central Open University </t>
  </si>
  <si>
    <t xml:space="preserve">Institute of National Importance </t>
  </si>
  <si>
    <t xml:space="preserve">State Public University </t>
  </si>
  <si>
    <t xml:space="preserve">State Open University </t>
  </si>
  <si>
    <t xml:space="preserve">State Private University </t>
  </si>
  <si>
    <t xml:space="preserve">Institute under State Legislature Act </t>
  </si>
  <si>
    <t xml:space="preserve">Deemed University-Government </t>
  </si>
  <si>
    <t xml:space="preserve">Deemed University-Government Aided </t>
  </si>
  <si>
    <t xml:space="preserve">Deemed University-Private </t>
  </si>
  <si>
    <t>M.Ch.-Master of Chirurgiae</t>
  </si>
  <si>
    <t>P.G.D.M.-Post-Graduate Diploma in Management</t>
  </si>
  <si>
    <t>P.G.P.-Post-Graduate Programme in Management</t>
  </si>
  <si>
    <t>Pharm.D.-Doctor of Pharmacy</t>
  </si>
  <si>
    <t>M.Optom. -Master of Optometry</t>
  </si>
  <si>
    <t>M.F.M.-Master of Fashion Management</t>
  </si>
  <si>
    <t>M.F.Tech.-Master of Fashion Technology</t>
  </si>
  <si>
    <t>M.U.P.-Master of Urban Planning</t>
  </si>
  <si>
    <t>C.P.A.-Certified Public</t>
  </si>
  <si>
    <t>B.A.(Hons)-Bachelor of Arts (Honors)</t>
  </si>
  <si>
    <t>B.Sc.(Hons)-Bachelor of Science (Honors)</t>
  </si>
  <si>
    <t>B.F.Tech.-Bachelor of Fashion Technology</t>
  </si>
  <si>
    <t>B.H.A.-Bachelor of Hospital Administration</t>
  </si>
  <si>
    <t>B.Voc.-Bachelor of Vocational Education</t>
  </si>
  <si>
    <t>B.Sc.(Sericulture)-Bachelor of Science in Sericulture</t>
  </si>
  <si>
    <t>Samaj Vidya Visharad-Samaj Vidya Visharad</t>
  </si>
  <si>
    <t>B.N.Y.S.-Bachelor of Naturopathy and Yogic Sciences</t>
  </si>
  <si>
    <t>Integrated M.Sc.-Integrated Master of Science</t>
  </si>
  <si>
    <t>Integrated M.B.A.-Integrated Master of Business Administration</t>
  </si>
  <si>
    <t>B.S. M.S.-Bachelor of Science, Master of Science</t>
  </si>
  <si>
    <t>B.A. B.Ed.-Bachelor of Arts, Bachelor of Education</t>
  </si>
  <si>
    <t>B.B.A. L.L.B.-Bachelor of Business Administration, Bachelor of Law or Laws</t>
  </si>
  <si>
    <t>Integrated M.A.-Integrated Master of Arts</t>
  </si>
  <si>
    <t>Integrated M.C.A.-Integrated Master of Computer Applications</t>
  </si>
  <si>
    <t>B.Sc. B.Ed.-Bachelor of Science, Bachelor of Education</t>
  </si>
  <si>
    <t>B.Com. L.L.B.-Bachelor of Commerce, Bachelor of Law</t>
  </si>
  <si>
    <t>M.Com. B.Ed.-Master of Commerce, Bachelor of Education</t>
  </si>
  <si>
    <t>M.Sc. B.Ed.-Master of Science, Bachelor of Education</t>
  </si>
  <si>
    <t>M.A. B.Ed.-Master of Arts, Bachelor of Education</t>
  </si>
  <si>
    <t>Table 11(a).</t>
  </si>
  <si>
    <t>Programme-wise Enrolnment
(based on actual response)</t>
  </si>
  <si>
    <t>Arts/Humanities/Social Sciences</t>
  </si>
  <si>
    <t>Architecture</t>
  </si>
  <si>
    <t>Aeronautical Engineering</t>
  </si>
  <si>
    <t>Planning</t>
  </si>
  <si>
    <t>Engineering &amp; Technology Total</t>
  </si>
  <si>
    <t>IT &amp; Computer</t>
  </si>
  <si>
    <t>Education</t>
  </si>
  <si>
    <t>Physiotherapy</t>
  </si>
  <si>
    <t>Medical Management</t>
  </si>
  <si>
    <t>Medical Science Total</t>
  </si>
  <si>
    <t>Area Studies</t>
  </si>
  <si>
    <t>Social Work</t>
  </si>
  <si>
    <t>Cultural Studies</t>
  </si>
  <si>
    <t>Design</t>
  </si>
  <si>
    <t>Others  Category</t>
  </si>
  <si>
    <t>Professional Studies</t>
  </si>
  <si>
    <t>Other Medical Sciences</t>
  </si>
  <si>
    <t>Urban Planning</t>
  </si>
  <si>
    <t>ENT</t>
  </si>
  <si>
    <t>Public Health</t>
  </si>
  <si>
    <t>Ophthalmology</t>
  </si>
  <si>
    <t>Physiology</t>
  </si>
  <si>
    <t>Radiology</t>
  </si>
  <si>
    <t>Indian Medicine</t>
  </si>
  <si>
    <t>Psychiatry</t>
  </si>
  <si>
    <t>Occupational Therapy</t>
  </si>
  <si>
    <t>Forensic Medicine/ Toxicology</t>
  </si>
  <si>
    <t>Oncology</t>
  </si>
  <si>
    <t>Plastic Surgery</t>
  </si>
  <si>
    <t>Neurology</t>
  </si>
  <si>
    <t>Radiothrapy</t>
  </si>
  <si>
    <t>Urology</t>
  </si>
  <si>
    <t>Gastroenterology</t>
  </si>
  <si>
    <t>Bio-Physics</t>
  </si>
  <si>
    <t>Lab Medicine</t>
  </si>
  <si>
    <t>Nuclear Medicine</t>
  </si>
  <si>
    <t>Haematology</t>
  </si>
  <si>
    <t>Endocrinology</t>
  </si>
  <si>
    <t>Nephrology</t>
  </si>
  <si>
    <t>Bio-Statistics</t>
  </si>
  <si>
    <t>Medical Physics</t>
  </si>
  <si>
    <t>Population Studies</t>
  </si>
  <si>
    <t>Agriculture Total</t>
  </si>
  <si>
    <t>Foreign Language Total</t>
  </si>
  <si>
    <t>Home Science Total</t>
  </si>
  <si>
    <t>Indian Language Total</t>
  </si>
  <si>
    <t>Science Total</t>
  </si>
  <si>
    <t>Social Science Total</t>
  </si>
  <si>
    <t>BULGARIA</t>
  </si>
  <si>
    <t>VANUATU</t>
  </si>
  <si>
    <t>MALTA</t>
  </si>
  <si>
    <t>ICELAND</t>
  </si>
  <si>
    <t>COMOROS</t>
  </si>
  <si>
    <t>SLOVAKIA</t>
  </si>
  <si>
    <t>MOROCCO</t>
  </si>
  <si>
    <t>BERMUDA</t>
  </si>
  <si>
    <t>SAINT BARTHÉLEMY</t>
  </si>
  <si>
    <t>TRINIDAD AND TOBAGO</t>
  </si>
  <si>
    <t>CUBA</t>
  </si>
  <si>
    <t>MACEDONIA, THE FORMER YUGOSLAV REPUBLIC OF</t>
  </si>
  <si>
    <t>ÅLAND ISLANDS</t>
  </si>
  <si>
    <t>BOSNIA AND HERZEGOVINA</t>
  </si>
  <si>
    <t>MACAO</t>
  </si>
  <si>
    <t>SOUTH GEORGIA AND THE SOUTH SANDWICH ISLANDS</t>
  </si>
  <si>
    <t>TUVALU</t>
  </si>
  <si>
    <t>SOLOMON ISLANDS</t>
  </si>
  <si>
    <t>ARGENTINA</t>
  </si>
  <si>
    <t>ALBANIA</t>
  </si>
  <si>
    <t>Programmes</t>
  </si>
  <si>
    <t>2. State &amp; Specialisation - Wise Number of Universities
(based on actual response)</t>
  </si>
  <si>
    <t>Foreign Students</t>
  </si>
  <si>
    <t>Actual State-wise Enrolment in various social categories</t>
  </si>
  <si>
    <t>Table 14(extra).</t>
  </si>
  <si>
    <t>Category-wise Enrolment in various types of Universities
(a) Teaching departments and Constituent Units/Off-campus Centres</t>
  </si>
  <si>
    <t>Type of University</t>
  </si>
  <si>
    <t>Central University</t>
  </si>
  <si>
    <t>Central Open University</t>
  </si>
  <si>
    <t>Institute of National Importance</t>
  </si>
  <si>
    <t>State Public University</t>
  </si>
  <si>
    <t>State Open University</t>
  </si>
  <si>
    <t>State Private University</t>
  </si>
  <si>
    <t>Institute under State Legislature Act</t>
  </si>
  <si>
    <t>Deemed University-Government</t>
  </si>
  <si>
    <t>Deemed University-Government Aided</t>
  </si>
  <si>
    <t>Deemed University-Private</t>
  </si>
  <si>
    <t>Category-wise Enrolment in various types of Universities
(b) Affiliated and Constituent Colleges</t>
  </si>
  <si>
    <t>S</t>
  </si>
  <si>
    <t>U+C+S</t>
  </si>
  <si>
    <t>State Total</t>
  </si>
  <si>
    <t>Adjustment</t>
  </si>
  <si>
    <t>PWD and Minority Enrolment in various types of Universities (based on actual response)
(a) Teaching departments and Constituent Units/Off-campus Centres</t>
  </si>
  <si>
    <t>PWD and Minority Enrolment in various types of Universities (based on actual response)
(b) Affiliated and Constituent Colleges</t>
  </si>
  <si>
    <t>Table 8(extra).</t>
  </si>
  <si>
    <t>32. Number of and Enrolment in Newly Established Colleges
(based on actual response)</t>
  </si>
  <si>
    <t>Number</t>
  </si>
  <si>
    <t>Arts</t>
  </si>
  <si>
    <t>Computer Application</t>
  </si>
  <si>
    <t>Education/ Teacher Education</t>
  </si>
  <si>
    <t>Hotel &amp; Tourism Management</t>
  </si>
  <si>
    <t>Medical-Allopathy</t>
  </si>
  <si>
    <t>Medical-Ayurveda</t>
  </si>
  <si>
    <t>Medical-Dental</t>
  </si>
  <si>
    <t>Medical-Homeopathy</t>
  </si>
  <si>
    <t>Medical-Others</t>
  </si>
  <si>
    <t>Para Medical</t>
  </si>
  <si>
    <t>Sports/Yoga/ Physical Education</t>
  </si>
  <si>
    <t>4a. Specilisation-wise number of Colleges</t>
  </si>
  <si>
    <t>5 (b). Number of Colleges Established in 2011-12 and their Enrolment
(based on actual response)</t>
  </si>
  <si>
    <t xml:space="preserve"> Male</t>
  </si>
  <si>
    <t xml:space="preserve"> Female</t>
  </si>
  <si>
    <t>State-wise Enrolment in PWD and Minority Community</t>
  </si>
  <si>
    <t>(a). State-wise Number of Teachers among various social categories</t>
  </si>
  <si>
    <t>(b). State-wise Number of Teachers among Minority &amp; PWD</t>
  </si>
  <si>
    <t>State &amp; Post-Wise Number of Male &amp; Female Teacher</t>
  </si>
  <si>
    <t>Visiting Teacher</t>
  </si>
  <si>
    <t>PTR</t>
  </si>
  <si>
    <t>Table 22a.</t>
  </si>
  <si>
    <t>Post-Wise Number  of Teachers in Universities &amp; its Colleges</t>
  </si>
  <si>
    <t>Table 22b.</t>
  </si>
  <si>
    <t>Number of Teachers in Universities teaching departments and its Constituent Units/Off-campus Centres</t>
  </si>
  <si>
    <t>Post-wise Number of Teachers in various types of Universities
(a) Teaching departments and Constituent Units/Off-campus Centres</t>
  </si>
  <si>
    <t>Post-wise Number of Teachers in various types of Universities
(b) Affiliated and Constituent Colleges</t>
  </si>
  <si>
    <t>Category-wise Number of Teachers in various types of Universities
(a) Teaching departments and Constituent Units/Off-campus Centres</t>
  </si>
  <si>
    <t>Category-wise Number of Teachers in various types of Universities
(b) Affiliated and Constituent Colleges</t>
  </si>
  <si>
    <t>Central University Total</t>
  </si>
  <si>
    <t>State Public University Total</t>
  </si>
  <si>
    <t>Deemed University-Government Total</t>
  </si>
  <si>
    <t>Deemed University-Government Aided Total</t>
  </si>
  <si>
    <t>Deemed University-Private Total</t>
  </si>
  <si>
    <t>Institute of National Importance Total</t>
  </si>
  <si>
    <t>State Private University Total</t>
  </si>
  <si>
    <t>Regular Mode</t>
  </si>
  <si>
    <t>University &amp; Colleges</t>
  </si>
  <si>
    <t>Regular &amp; Distance Mode</t>
  </si>
  <si>
    <t>University &amp; its Constituent Units</t>
  </si>
  <si>
    <t>Table 25. PUPIL TEACHER RATIO IN HIGHER EDUCATION</t>
  </si>
  <si>
    <t>All Institutions</t>
  </si>
  <si>
    <t>University regular enrolment</t>
  </si>
  <si>
    <t>Table 28.</t>
  </si>
  <si>
    <t>Level-wise Enrolment in various types of Universities
(a) Teaching departments and Constituent Units/Off-campus Centres</t>
  </si>
  <si>
    <t>Level-wise Enrolment in various types of Universities
(b) Affiliated and Constituent Colleges</t>
  </si>
  <si>
    <t>Table 26.</t>
  </si>
  <si>
    <t>Table 27.</t>
  </si>
  <si>
    <t>Table 29.</t>
  </si>
  <si>
    <t>Table 30.</t>
  </si>
  <si>
    <t>Table 31. Pupil Teacher Ratio in various types of Universities
                (a) Teaching departments and Constituent Units/Off-campus Centres</t>
  </si>
  <si>
    <t>Table 31. Pupil Teacher Ratio in various types of Universities
               (b) Affiliated and Constituent Colleges</t>
  </si>
  <si>
    <t>Regular Enrolment</t>
  </si>
  <si>
    <t>-</t>
  </si>
  <si>
    <t>Table32. District-wise Number of Hostels, Intake and Student Residing</t>
  </si>
  <si>
    <t>State Name</t>
  </si>
  <si>
    <t>District Name</t>
  </si>
  <si>
    <t>Boys Hostel</t>
  </si>
  <si>
    <t>Girls Hostel</t>
  </si>
  <si>
    <t>Others Hostel</t>
  </si>
  <si>
    <t>Total Hostel</t>
  </si>
  <si>
    <t>Intake</t>
  </si>
  <si>
    <t>Residing</t>
  </si>
  <si>
    <t>Nicobars</t>
  </si>
  <si>
    <t>North  &amp; Middle Andaman</t>
  </si>
  <si>
    <t>South Andaman</t>
  </si>
  <si>
    <t>Adilabad</t>
  </si>
  <si>
    <t>Anantapur</t>
  </si>
  <si>
    <t>Chittoor</t>
  </si>
  <si>
    <t>East Godavari</t>
  </si>
  <si>
    <t>Guntur</t>
  </si>
  <si>
    <t>Hyderabad</t>
  </si>
  <si>
    <t>Karimnagar</t>
  </si>
  <si>
    <t>Khammam</t>
  </si>
  <si>
    <t>Krishna</t>
  </si>
  <si>
    <t>Kurnool</t>
  </si>
  <si>
    <t>Mahbubnagar</t>
  </si>
  <si>
    <t>Medak</t>
  </si>
  <si>
    <t>Nalgonda</t>
  </si>
  <si>
    <t>Nizamabad</t>
  </si>
  <si>
    <t>Prakasam</t>
  </si>
  <si>
    <t>Rangareddy</t>
  </si>
  <si>
    <t>Sri Potti Sriramulu Nellore</t>
  </si>
  <si>
    <t>Srikakulam</t>
  </si>
  <si>
    <t>Visakhapatnam</t>
  </si>
  <si>
    <t>Vizianagaram</t>
  </si>
  <si>
    <t>Warangal</t>
  </si>
  <si>
    <t>West Godavari</t>
  </si>
  <si>
    <t>Y.S.R.</t>
  </si>
  <si>
    <t>Anjaw</t>
  </si>
  <si>
    <t>Changlang</t>
  </si>
  <si>
    <t>Dibang Valley</t>
  </si>
  <si>
    <t>East Kameng</t>
  </si>
  <si>
    <t>East Siang</t>
  </si>
  <si>
    <t>Kurung Kumey</t>
  </si>
  <si>
    <t>Lohit</t>
  </si>
  <si>
    <t>Lower Dibang Valley</t>
  </si>
  <si>
    <t>Lower Subansiri</t>
  </si>
  <si>
    <t>Papum Pare</t>
  </si>
  <si>
    <t>Tawang</t>
  </si>
  <si>
    <t>Tirap</t>
  </si>
  <si>
    <t>Upper Siang</t>
  </si>
  <si>
    <t>Upper Subansiri</t>
  </si>
  <si>
    <t>West Kameng</t>
  </si>
  <si>
    <t>West Siang</t>
  </si>
  <si>
    <t>Baksa</t>
  </si>
  <si>
    <t>Barpeta</t>
  </si>
  <si>
    <t>Bongaigaon</t>
  </si>
  <si>
    <t>Cachar</t>
  </si>
  <si>
    <t>Chirang</t>
  </si>
  <si>
    <t>Darrang</t>
  </si>
  <si>
    <t>Dhemaji</t>
  </si>
  <si>
    <t>Dhubri</t>
  </si>
  <si>
    <t>Dibrugarh</t>
  </si>
  <si>
    <t>Dima Hasao</t>
  </si>
  <si>
    <t>Goalpara</t>
  </si>
  <si>
    <t>Golaghat</t>
  </si>
  <si>
    <t>Hailakandi</t>
  </si>
  <si>
    <t>Jorhat</t>
  </si>
  <si>
    <t>Kamrup</t>
  </si>
  <si>
    <t>Kamrup Metropolitan</t>
  </si>
  <si>
    <t>Karbi Anglong</t>
  </si>
  <si>
    <t>Karimganj</t>
  </si>
  <si>
    <t>Kokrajhar</t>
  </si>
  <si>
    <t>Lakhimpur</t>
  </si>
  <si>
    <t>Morigaon</t>
  </si>
  <si>
    <t>Nagaon</t>
  </si>
  <si>
    <t>Nalbari</t>
  </si>
  <si>
    <t>Sivasagar</t>
  </si>
  <si>
    <t>Sonitpur</t>
  </si>
  <si>
    <t>Tinsukia</t>
  </si>
  <si>
    <t>Udalguri</t>
  </si>
  <si>
    <t>Araria</t>
  </si>
  <si>
    <t>Arwal</t>
  </si>
  <si>
    <t>Aurangabad</t>
  </si>
  <si>
    <t>Banka</t>
  </si>
  <si>
    <t>Begusarai</t>
  </si>
  <si>
    <t>Bhagalpur</t>
  </si>
  <si>
    <t>Bhojpur</t>
  </si>
  <si>
    <t>Buxar</t>
  </si>
  <si>
    <t>Darbhanga</t>
  </si>
  <si>
    <t>Gaya</t>
  </si>
  <si>
    <t>Gopalganj</t>
  </si>
  <si>
    <t>Jamui</t>
  </si>
  <si>
    <t>Jehanabad</t>
  </si>
  <si>
    <t>Kaimur (Bhabua)</t>
  </si>
  <si>
    <t>Katihar</t>
  </si>
  <si>
    <t>Khagaria</t>
  </si>
  <si>
    <t>Kishanganj</t>
  </si>
  <si>
    <t>Lakhisarai</t>
  </si>
  <si>
    <t>Madhepura</t>
  </si>
  <si>
    <t>Madhubani</t>
  </si>
  <si>
    <t>Munger</t>
  </si>
  <si>
    <t>Muzaffarpur</t>
  </si>
  <si>
    <t>Nalanda</t>
  </si>
  <si>
    <t>Nawada</t>
  </si>
  <si>
    <t>Pashchim Champaran</t>
  </si>
  <si>
    <t>Patna</t>
  </si>
  <si>
    <t>Purba Champaran</t>
  </si>
  <si>
    <t>Purnia</t>
  </si>
  <si>
    <t>Rohtas</t>
  </si>
  <si>
    <t>Saharsa</t>
  </si>
  <si>
    <t>Samastipur</t>
  </si>
  <si>
    <t>Saran</t>
  </si>
  <si>
    <t>Sheikhpura</t>
  </si>
  <si>
    <t>Sheohar</t>
  </si>
  <si>
    <t>Sitamarhi</t>
  </si>
  <si>
    <t>Siwan</t>
  </si>
  <si>
    <t>Supaul</t>
  </si>
  <si>
    <t>Vaishali</t>
  </si>
  <si>
    <t>Bastar</t>
  </si>
  <si>
    <t>Bijapur</t>
  </si>
  <si>
    <t>Bilaspur</t>
  </si>
  <si>
    <t>Dakshin Bastar Dantewada</t>
  </si>
  <si>
    <t>Dhamtari</t>
  </si>
  <si>
    <t>Durg</t>
  </si>
  <si>
    <t>Janjgir - Champa</t>
  </si>
  <si>
    <t>Jashpur</t>
  </si>
  <si>
    <t>Kabeerdham</t>
  </si>
  <si>
    <t>Korba</t>
  </si>
  <si>
    <t>Koriya</t>
  </si>
  <si>
    <t>Mahasamund</t>
  </si>
  <si>
    <t>Narayanpur</t>
  </si>
  <si>
    <t>Raigarh</t>
  </si>
  <si>
    <t>Raipur</t>
  </si>
  <si>
    <t>Rajnandgaon</t>
  </si>
  <si>
    <t>Surguja</t>
  </si>
  <si>
    <t>Uttar Bastar Kanker</t>
  </si>
  <si>
    <t>Daman</t>
  </si>
  <si>
    <t>Diu</t>
  </si>
  <si>
    <t>Central</t>
  </si>
  <si>
    <t>New Delhi</t>
  </si>
  <si>
    <t>North East</t>
  </si>
  <si>
    <t>North West</t>
  </si>
  <si>
    <t>South West</t>
  </si>
  <si>
    <t>North Goa</t>
  </si>
  <si>
    <t>South Goa</t>
  </si>
  <si>
    <t>Ahmadabad</t>
  </si>
  <si>
    <t>Amreli</t>
  </si>
  <si>
    <t>Anand</t>
  </si>
  <si>
    <t>Banas Kantha</t>
  </si>
  <si>
    <t>Bharuch</t>
  </si>
  <si>
    <t>Bhavnagar</t>
  </si>
  <si>
    <t>Dohad</t>
  </si>
  <si>
    <t>Gandhinagar</t>
  </si>
  <si>
    <t>Jamnagar</t>
  </si>
  <si>
    <t>Junagadh</t>
  </si>
  <si>
    <t>Kachchh</t>
  </si>
  <si>
    <t>Kheda</t>
  </si>
  <si>
    <t>Mahesana</t>
  </si>
  <si>
    <t>Narmada</t>
  </si>
  <si>
    <t>Navsari</t>
  </si>
  <si>
    <t>Panch Mahals</t>
  </si>
  <si>
    <t>Patan</t>
  </si>
  <si>
    <t>Porbandar</t>
  </si>
  <si>
    <t>Rajkot</t>
  </si>
  <si>
    <t>Sabar Kantha</t>
  </si>
  <si>
    <t>Surat</t>
  </si>
  <si>
    <t>Surendranagar</t>
  </si>
  <si>
    <t>Tapi</t>
  </si>
  <si>
    <t>The Dangs</t>
  </si>
  <si>
    <t>Vadodara</t>
  </si>
  <si>
    <t>Valsad</t>
  </si>
  <si>
    <t>Ambala</t>
  </si>
  <si>
    <t>Bhiwani</t>
  </si>
  <si>
    <t>Faridabad</t>
  </si>
  <si>
    <t>Fatehabad</t>
  </si>
  <si>
    <t>Gurgaon</t>
  </si>
  <si>
    <t>Hisar</t>
  </si>
  <si>
    <t>Jhajjar</t>
  </si>
  <si>
    <t>Jind</t>
  </si>
  <si>
    <t>Kaithal</t>
  </si>
  <si>
    <t>Karnal</t>
  </si>
  <si>
    <t>Kurukshetra</t>
  </si>
  <si>
    <t>Mahendragarh</t>
  </si>
  <si>
    <t>Mewat</t>
  </si>
  <si>
    <t>Palwal</t>
  </si>
  <si>
    <t>Panchkula</t>
  </si>
  <si>
    <t>Panipat</t>
  </si>
  <si>
    <t>Rewari</t>
  </si>
  <si>
    <t>Rohtak</t>
  </si>
  <si>
    <t>Sirsa</t>
  </si>
  <si>
    <t>Sonipat</t>
  </si>
  <si>
    <t>Yamunanagar</t>
  </si>
  <si>
    <t>Chamba</t>
  </si>
  <si>
    <t>Hamirpur</t>
  </si>
  <si>
    <t>Kangra</t>
  </si>
  <si>
    <t>Kinnaur</t>
  </si>
  <si>
    <t>Kullu</t>
  </si>
  <si>
    <t>Lahul &amp; Spiti</t>
  </si>
  <si>
    <t>Mandi</t>
  </si>
  <si>
    <t>Shimla</t>
  </si>
  <si>
    <t>Sirmaur</t>
  </si>
  <si>
    <t>Solan</t>
  </si>
  <si>
    <t>Una</t>
  </si>
  <si>
    <t>Anantnag</t>
  </si>
  <si>
    <t>Badgam</t>
  </si>
  <si>
    <t>Bandipore</t>
  </si>
  <si>
    <t>Baramula</t>
  </si>
  <si>
    <t>Doda</t>
  </si>
  <si>
    <t>Ganderbal</t>
  </si>
  <si>
    <t>Jammu</t>
  </si>
  <si>
    <t>Kargil</t>
  </si>
  <si>
    <t>Kathua</t>
  </si>
  <si>
    <t>Kishtwar</t>
  </si>
  <si>
    <t>Kulgam</t>
  </si>
  <si>
    <t>Kupwara</t>
  </si>
  <si>
    <t>Leh(Ladakh)</t>
  </si>
  <si>
    <t>Pulwama</t>
  </si>
  <si>
    <t>Punch</t>
  </si>
  <si>
    <t>Rajouri</t>
  </si>
  <si>
    <t>Ramban</t>
  </si>
  <si>
    <t>Reasi</t>
  </si>
  <si>
    <t>Samba</t>
  </si>
  <si>
    <t>Shupiyan</t>
  </si>
  <si>
    <t>Srinagar</t>
  </si>
  <si>
    <t>Udhampur</t>
  </si>
  <si>
    <t>Bokaro</t>
  </si>
  <si>
    <t>Chatra</t>
  </si>
  <si>
    <t>Deoghar</t>
  </si>
  <si>
    <t>Dhanbad</t>
  </si>
  <si>
    <t>Dumka</t>
  </si>
  <si>
    <t>Garhwa</t>
  </si>
  <si>
    <t>Giridih</t>
  </si>
  <si>
    <t>Godda</t>
  </si>
  <si>
    <t>Gumla</t>
  </si>
  <si>
    <t>Hazaribagh</t>
  </si>
  <si>
    <t>Jamtara</t>
  </si>
  <si>
    <t>Khunti</t>
  </si>
  <si>
    <t>Kodarma</t>
  </si>
  <si>
    <t>Latehar</t>
  </si>
  <si>
    <t>Lohardaga</t>
  </si>
  <si>
    <t>Pakur</t>
  </si>
  <si>
    <t>Palamu</t>
  </si>
  <si>
    <t>Pashchimi Singhbhum</t>
  </si>
  <si>
    <t>Purbi Singhbhum</t>
  </si>
  <si>
    <t>Ramgarh</t>
  </si>
  <si>
    <t>Ranchi</t>
  </si>
  <si>
    <t>Sahibganj</t>
  </si>
  <si>
    <t>Saraikela-Kharsawan</t>
  </si>
  <si>
    <t>Simdega</t>
  </si>
  <si>
    <t>Bagalkot</t>
  </si>
  <si>
    <t>Bangalore</t>
  </si>
  <si>
    <t>Bangalore Rural</t>
  </si>
  <si>
    <t>Belgaum</t>
  </si>
  <si>
    <t>Bellary</t>
  </si>
  <si>
    <t>Bidar</t>
  </si>
  <si>
    <t>Chamarajanagar</t>
  </si>
  <si>
    <t>Chikkaballapura</t>
  </si>
  <si>
    <t>Chikmagalur</t>
  </si>
  <si>
    <t>Chitradurga</t>
  </si>
  <si>
    <t>Dakshina Kannada</t>
  </si>
  <si>
    <t>Davanagere</t>
  </si>
  <si>
    <t>Dharwad</t>
  </si>
  <si>
    <t>Gadag</t>
  </si>
  <si>
    <t>Gulbarga</t>
  </si>
  <si>
    <t>Hassan</t>
  </si>
  <si>
    <t>Haveri</t>
  </si>
  <si>
    <t>Kodagu</t>
  </si>
  <si>
    <t>Kolar</t>
  </si>
  <si>
    <t>Koppal</t>
  </si>
  <si>
    <t>Mandya</t>
  </si>
  <si>
    <t>Mysore</t>
  </si>
  <si>
    <t>Raichur</t>
  </si>
  <si>
    <t>Ramanagara</t>
  </si>
  <si>
    <t>Shimoga</t>
  </si>
  <si>
    <t>Tumkur</t>
  </si>
  <si>
    <t>Udupi</t>
  </si>
  <si>
    <t>Uttara Kannada</t>
  </si>
  <si>
    <t>Yadgir</t>
  </si>
  <si>
    <t>Alappuzha</t>
  </si>
  <si>
    <t>Ernakulam</t>
  </si>
  <si>
    <t>Idukki</t>
  </si>
  <si>
    <t>Kannur</t>
  </si>
  <si>
    <t>Kasaragod</t>
  </si>
  <si>
    <t>Kollam</t>
  </si>
  <si>
    <t>Kottayam</t>
  </si>
  <si>
    <t>Kozhikode</t>
  </si>
  <si>
    <t>Malappuram</t>
  </si>
  <si>
    <t>Palakkad</t>
  </si>
  <si>
    <t>Pathanamthitta</t>
  </si>
  <si>
    <t>Thiruvananthapuram</t>
  </si>
  <si>
    <t>Thrissur</t>
  </si>
  <si>
    <t>Wayanad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</si>
  <si>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</si>
  <si>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</si>
  <si>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</si>
  <si>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</si>
  <si>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</si>
  <si>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</si>
  <si>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</si>
  <si>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</si>
  <si>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</si>
  <si>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</si>
  <si>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</si>
  <si>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</si>
  <si>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</si>
  <si>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</si>
  <si>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</si>
  <si>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</si>
  <si>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East Nimar</t>
  </si>
  <si>
    <t>Guna</t>
  </si>
  <si>
    <t>Gwalior</t>
  </si>
  <si>
    <t>Harda</t>
  </si>
  <si>
    <t>Hoshangabad</t>
  </si>
  <si>
    <t>Indore</t>
  </si>
  <si>
    <t>Jabalpur</t>
  </si>
  <si>
    <t>Jhabua</t>
  </si>
  <si>
    <t>Katni</t>
  </si>
  <si>
    <t>Mandla</t>
  </si>
  <si>
    <t>Mandsaur</t>
  </si>
  <si>
    <t>Morena</t>
  </si>
  <si>
    <t>Narsimhapur</t>
  </si>
  <si>
    <t>Neemuch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</si>
  <si>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</si>
  <si>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</si>
  <si>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</si>
  <si>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</si>
  <si>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</si>
  <si>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</si>
  <si>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</si>
  <si>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</si>
  <si>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</si>
  <si>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</si>
  <si>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</si>
  <si>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</si>
  <si>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</si>
  <si>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</si>
  <si>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</si>
  <si>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</si>
  <si>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</si>
  <si>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</si>
  <si>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</si>
  <si>
    <t>West Nimar</t>
  </si>
  <si>
    <t>Ahmadnagar</t>
  </si>
  <si>
    <t>Akola</t>
  </si>
  <si>
    <t>Amravati</t>
  </si>
  <si>
    <t>Bhandara</t>
  </si>
  <si>
    <t>Bid</t>
  </si>
  <si>
    <t>Buldana</t>
  </si>
  <si>
    <t>Chandrapur</t>
  </si>
  <si>
    <t>Dhule</t>
  </si>
  <si>
    <t>Gadchiroli</t>
  </si>
  <si>
    <t>Gondiya</t>
  </si>
  <si>
    <t>Hingoli</t>
  </si>
  <si>
    <t>Jalgaon</t>
  </si>
  <si>
    <t>Jalna</t>
  </si>
  <si>
    <t>Kolhapur</t>
  </si>
  <si>
    <t>Latur</t>
  </si>
  <si>
    <t>Mumbai</t>
  </si>
  <si>
    <t>Mumbai Suburban</t>
  </si>
  <si>
    <t>Nagpur</t>
  </si>
  <si>
    <t>Nanded</t>
  </si>
  <si>
    <t>Nandurbar</t>
  </si>
  <si>
    <t>Nashik</t>
  </si>
  <si>
    <t>Osmanabad</t>
  </si>
  <si>
    <t>Parbhani</t>
  </si>
  <si>
    <t>Pune</t>
  </si>
  <si>
    <t>Ratnagiri</t>
  </si>
  <si>
    <t>Sangli</t>
  </si>
  <si>
    <t>Satara</t>
  </si>
  <si>
    <t>Sindhudurg</t>
  </si>
  <si>
    <t>Solapur</t>
  </si>
  <si>
    <t>Thane</t>
  </si>
  <si>
    <t>Wardha</t>
  </si>
  <si>
    <t>Washim</t>
  </si>
  <si>
    <t>Yavatmal</t>
  </si>
  <si>
    <t>Bishnupur</t>
  </si>
  <si>
    <t>Chandel</t>
  </si>
  <si>
    <t>Churachandpur</t>
  </si>
  <si>
    <t>Imphal East</t>
  </si>
  <si>
    <t>Imphal West</t>
  </si>
  <si>
    <t>Senapati</t>
  </si>
  <si>
    <t>Tamenglong</t>
  </si>
  <si>
    <t>Thoubal</t>
  </si>
  <si>
    <t>Ukhrul</t>
  </si>
  <si>
    <t>East Garo Hills</t>
  </si>
  <si>
    <t>East Khasi Hills</t>
  </si>
  <si>
    <t>Jaintia Hills</t>
  </si>
  <si>
    <t>Ribhoi</t>
  </si>
  <si>
    <t>South Garo Hills</t>
  </si>
  <si>
    <t>West Garo Hills</t>
  </si>
  <si>
    <t>West Khasi Hills</t>
  </si>
  <si>
    <t>Aizawl</t>
  </si>
  <si>
    <t>Champhai</t>
  </si>
  <si>
    <t>Kolasib</t>
  </si>
  <si>
    <t>Lawngtlai</t>
  </si>
  <si>
    <t>Lunglei</t>
  </si>
  <si>
    <t>Mamit</t>
  </si>
  <si>
    <t>Saiha</t>
  </si>
  <si>
    <t>Serchhip</t>
  </si>
  <si>
    <t>Dimapur</t>
  </si>
  <si>
    <t>Kiphire</t>
  </si>
  <si>
    <t>Kohima</t>
  </si>
  <si>
    <t>Longleng</t>
  </si>
  <si>
    <t>Mokokchung</t>
  </si>
  <si>
    <t>Mon</t>
  </si>
  <si>
    <t>Peren</t>
  </si>
  <si>
    <t>Phek</t>
  </si>
  <si>
    <t>Tuensang</t>
  </si>
  <si>
    <t>Wokha</t>
  </si>
  <si>
    <t>Zunheboto</t>
  </si>
  <si>
    <t>Anugul</t>
  </si>
  <si>
    <t>Balangir</t>
  </si>
  <si>
    <t>Baleshwar</t>
  </si>
  <si>
    <t>Bargarh</t>
  </si>
  <si>
    <t>Baudh</t>
  </si>
  <si>
    <t>Bhadrak</t>
  </si>
  <si>
    <t>Cuttack</t>
  </si>
  <si>
    <t>Debagarh</t>
  </si>
  <si>
    <t>Dhenkanal</t>
  </si>
  <si>
    <t>Gajapati</t>
  </si>
  <si>
    <t>Ganjam</t>
  </si>
  <si>
    <t>Jagatsinghapur</t>
  </si>
  <si>
    <t>Jajapur</t>
  </si>
  <si>
    <t>Jharsuguda</t>
  </si>
  <si>
    <t>Kalahandi</t>
  </si>
  <si>
    <t>Kandhamal</t>
  </si>
  <si>
    <t>Kendrapara</t>
  </si>
  <si>
    <t>Kendujhar</t>
  </si>
  <si>
    <t>Khordha</t>
  </si>
  <si>
    <t>Koraput</t>
  </si>
  <si>
    <t>Malkangiri</t>
  </si>
  <si>
    <t>Mayurbhanj</t>
  </si>
  <si>
    <t>Nabarangapur</t>
  </si>
  <si>
    <t>Nayagarh</t>
  </si>
  <si>
    <t>Nuapada</t>
  </si>
  <si>
    <t>Puri</t>
  </si>
  <si>
    <t>Rayagada</t>
  </si>
  <si>
    <t>Sambalpur</t>
  </si>
  <si>
    <t>Subarnapur</t>
  </si>
  <si>
    <t>Sundargarh</t>
  </si>
  <si>
    <t>Karaikal</t>
  </si>
  <si>
    <t>Mahe</t>
  </si>
  <si>
    <t>Yanam</t>
  </si>
  <si>
    <t>Amritsar</t>
  </si>
  <si>
    <t>Barnala</t>
  </si>
  <si>
    <t>Bathinda</t>
  </si>
  <si>
    <t>Faridkot</t>
  </si>
  <si>
    <t>Fatehgarh Sahib</t>
  </si>
  <si>
    <t>Firozpur</t>
  </si>
  <si>
    <t>Gurdaspur</t>
  </si>
  <si>
    <t>Hoshiarpur</t>
  </si>
  <si>
    <t>Jalandhar</t>
  </si>
  <si>
    <t>Kapurthala</t>
  </si>
  <si>
    <t>Ludhiana</t>
  </si>
  <si>
    <t>Mansa</t>
  </si>
  <si>
    <t>Moga</t>
  </si>
  <si>
    <t>Muktsar</t>
  </si>
  <si>
    <t>Patiala</t>
  </si>
  <si>
    <t>Rupnagar</t>
  </si>
  <si>
    <t>Sahibzada Ajit Singh Nagar</t>
  </si>
  <si>
    <t>Sangrur</t>
  </si>
  <si>
    <t>Shahid Bhagat Singh Nagar</t>
  </si>
  <si>
    <t>Tarn Taran</t>
  </si>
  <si>
    <t>Ajmer</t>
  </si>
  <si>
    <t>Alwar</t>
  </si>
  <si>
    <t>Banswara</t>
  </si>
  <si>
    <t>Baran</t>
  </si>
  <si>
    <t>Barmer</t>
  </si>
  <si>
    <t>Bharatpur</t>
  </si>
  <si>
    <t>Bhilwara</t>
  </si>
  <si>
    <t>Bikaner</t>
  </si>
  <si>
    <t>Bundi</t>
  </si>
  <si>
    <t>Chittaurgarh</t>
  </si>
  <si>
    <t>Churu</t>
  </si>
  <si>
    <t>Dausa</t>
  </si>
  <si>
    <t>Dhaulpur</t>
  </si>
  <si>
    <t>Dungarpur</t>
  </si>
  <si>
    <t>Ganganagar</t>
  </si>
  <si>
    <t>Hanumangarh</t>
  </si>
  <si>
    <t>Jaipur</t>
  </si>
  <si>
    <t>Jaisalmer</t>
  </si>
  <si>
    <t>Jalor</t>
  </si>
  <si>
    <t>Jhalawar</t>
  </si>
  <si>
    <t>Jhunjhunun</t>
  </si>
  <si>
    <t>Jodhpur</t>
  </si>
  <si>
    <t>Karauli</t>
  </si>
  <si>
    <t>Kota</t>
  </si>
  <si>
    <t>Nagaur</t>
  </si>
  <si>
    <t>Pali</t>
  </si>
  <si>
    <t>Pratapgarh</t>
  </si>
  <si>
    <t>Rajsamand</t>
  </si>
  <si>
    <t>Sawai Madhopur</t>
  </si>
  <si>
    <t>Sikar</t>
  </si>
  <si>
    <t>Sirohi</t>
  </si>
  <si>
    <t>Tonk</t>
  </si>
  <si>
    <t>Udaipur</t>
  </si>
  <si>
    <t>East District</t>
  </si>
  <si>
    <t>North  District</t>
  </si>
  <si>
    <t>South District</t>
  </si>
  <si>
    <t>West District</t>
  </si>
  <si>
    <t>Ariyalur</t>
  </si>
  <si>
    <t>Chennai</t>
  </si>
  <si>
    <t>Coimbatore</t>
  </si>
  <si>
    <t>Cuddalore</t>
  </si>
  <si>
    <t>Dharmapuri</t>
  </si>
  <si>
    <t>Dindigul</t>
  </si>
  <si>
    <t>Erode</t>
  </si>
  <si>
    <t>Kancheepuram</t>
  </si>
  <si>
    <t>Kanniyakumari</t>
  </si>
  <si>
    <t>Karur</t>
  </si>
  <si>
    <t>Krishnagiri</t>
  </si>
  <si>
    <t>Madurai</t>
  </si>
  <si>
    <t>Nagapattinam</t>
  </si>
  <si>
    <t>Namakkal</t>
  </si>
  <si>
    <t>Perambalur</t>
  </si>
  <si>
    <t>Pudukkottai</t>
  </si>
  <si>
    <t>Ramanathapuram</t>
  </si>
  <si>
    <t>Salem</t>
  </si>
  <si>
    <t>Sivaganga</t>
  </si>
  <si>
    <t>Thanjavur</t>
  </si>
  <si>
    <t>The Nilgiris</t>
  </si>
  <si>
    <t>Theni</t>
  </si>
  <si>
    <t>Thiruvallur</t>
  </si>
  <si>
    <t>Thiruvarur</t>
  </si>
  <si>
    <t>Thoothukkudi</t>
  </si>
  <si>
    <t>Tiruchirappalli</t>
  </si>
  <si>
    <t>Tirunelveli</t>
  </si>
  <si>
    <t>Tiruppur</t>
  </si>
  <si>
    <t>Tiruvannamalai</t>
  </si>
  <si>
    <t>Vellore</t>
  </si>
  <si>
    <t>Viluppuram</t>
  </si>
  <si>
    <t>Virudhunagar</t>
  </si>
  <si>
    <t>Dhalai</t>
  </si>
  <si>
    <t>North Tripura</t>
  </si>
  <si>
    <t>South Tripura</t>
  </si>
  <si>
    <t>West Tripura</t>
  </si>
  <si>
    <t>Agra</t>
  </si>
  <si>
    <t>Aligarh</t>
  </si>
  <si>
    <t>Allahabad</t>
  </si>
  <si>
    <t>Ambedkar Nagar</t>
  </si>
  <si>
    <t>Auraiya</t>
  </si>
  <si>
    <t>Azamgarh</t>
  </si>
  <si>
    <t>Baghpat</t>
  </si>
  <si>
    <t>Bahraich</t>
  </si>
  <si>
    <t>Ballia</t>
  </si>
  <si>
    <t>Balrampur</t>
  </si>
  <si>
    <t>Banda</t>
  </si>
  <si>
    <t>Bara Banki</t>
  </si>
  <si>
    <t>Bareilly</t>
  </si>
  <si>
    <t>Basti</t>
  </si>
  <si>
    <t>Bijnor</t>
  </si>
  <si>
    <t>Budaun</t>
  </si>
  <si>
    <t>Bulandshahr</t>
  </si>
  <si>
    <t>Chandauli</t>
  </si>
  <si>
    <t>Chitrakoot</t>
  </si>
  <si>
    <t>Deoria</t>
  </si>
  <si>
    <t>Etah</t>
  </si>
  <si>
    <t>Etawah</t>
  </si>
  <si>
    <t>Faizabad</t>
  </si>
  <si>
    <t>Farrukhabad</t>
  </si>
  <si>
    <t>Fatehpur</t>
  </si>
  <si>
    <t>Firozabad</t>
  </si>
  <si>
    <t>Gautam Buddha Nagar</t>
  </si>
  <si>
    <t>Ghaziabad</t>
  </si>
  <si>
    <t>Ghazipur</t>
  </si>
  <si>
    <t>Gonda</t>
  </si>
  <si>
    <t>Gorakhpur</t>
  </si>
  <si>
    <t>Hardoi</t>
  </si>
  <si>
    <t>Jalaun</t>
  </si>
  <si>
    <t>Jaunpur</t>
  </si>
  <si>
    <t>Jhansi</t>
  </si>
  <si>
    <t>Jyotiba Phule Nagar</t>
  </si>
  <si>
    <t>Kannauj</t>
  </si>
  <si>
    <t>Kanpur Dehat</t>
  </si>
  <si>
    <t>Kanpur Nagar</t>
  </si>
  <si>
    <t>Kanshiram Nagar</t>
  </si>
  <si>
    <t>Kaushambi</t>
  </si>
  <si>
    <t>Kheri</t>
  </si>
  <si>
    <t>Kushinagar</t>
  </si>
  <si>
    <t>Lalitpur</t>
  </si>
  <si>
    <t>Lucknow</t>
  </si>
  <si>
    <t>Mahamaya Nagar</t>
  </si>
  <si>
    <t>Mahoba</t>
  </si>
  <si>
    <t>Mahrajganj</t>
  </si>
  <si>
    <t>Mainpuri</t>
  </si>
  <si>
    <t>Mathura</t>
  </si>
  <si>
    <t>Mau</t>
  </si>
  <si>
    <t>Meerut</t>
  </si>
  <si>
    <t>Mirzapur</t>
  </si>
  <si>
    <t>Moradabad</t>
  </si>
  <si>
    <t>Muzaffarnagar</t>
  </si>
  <si>
    <t>Pilibhit</t>
  </si>
  <si>
    <t>Rae Bareli</t>
  </si>
  <si>
    <t>Rampur</t>
  </si>
  <si>
    <t>Saharanpur</t>
  </si>
  <si>
    <t>Sant Kabir Nagar</t>
  </si>
  <si>
    <t>Sant Ravidas Nagar (Bhadohi)</t>
  </si>
  <si>
    <t>Shahjahanpur</t>
  </si>
  <si>
    <t>Shrawasti</t>
  </si>
  <si>
    <t>Siddharthnagar</t>
  </si>
  <si>
    <t>Sitapur</t>
  </si>
  <si>
    <t>Sonbhadra</t>
  </si>
  <si>
    <t>Sultanpur</t>
  </si>
  <si>
    <t>Unnao</t>
  </si>
  <si>
    <t>Varanasi</t>
  </si>
  <si>
    <t>Almora</t>
  </si>
  <si>
    <t>Bageshwar</t>
  </si>
  <si>
    <t>Chamoli</t>
  </si>
  <si>
    <t>Champawat</t>
  </si>
  <si>
    <t>Dehradun</t>
  </si>
  <si>
    <t>Garhwal</t>
  </si>
  <si>
    <t>Hardwar</t>
  </si>
  <si>
    <t>Nainital</t>
  </si>
  <si>
    <t>Pithoragarh</t>
  </si>
  <si>
    <t>Rudraprayag</t>
  </si>
  <si>
    <t>Tehri Garhwal</t>
  </si>
  <si>
    <t>Udham Singh Nagar</t>
  </si>
  <si>
    <t>Uttarkashi</t>
  </si>
  <si>
    <t>Bankura</t>
  </si>
  <si>
    <t>Barddhaman</t>
  </si>
  <si>
    <t>Birbhum</t>
  </si>
  <si>
    <t>Dakshin Dinajpur</t>
  </si>
  <si>
    <t>Darjiling</t>
  </si>
  <si>
    <t>Haora</t>
  </si>
  <si>
    <t>Hugli</t>
  </si>
  <si>
    <t>Jalpaiguri</t>
  </si>
  <si>
    <t>Koch Bihar</t>
  </si>
  <si>
    <t>Kolkata</t>
  </si>
  <si>
    <t>Maldah</t>
  </si>
  <si>
    <t>Murshidabad</t>
  </si>
  <si>
    <t>Nadia</t>
  </si>
  <si>
    <t>North Twenty Four Parganas</t>
  </si>
  <si>
    <t>Paschim Medinipur</t>
  </si>
  <si>
    <t>Purba Medinipur</t>
  </si>
  <si>
    <t>Puruliya</t>
  </si>
  <si>
    <t>South Twenty Four Parganas</t>
  </si>
  <si>
    <t>Uttar Dinajpur</t>
  </si>
  <si>
    <t>Total Enrolment</t>
  </si>
  <si>
    <t>Table 33.</t>
  </si>
  <si>
    <t xml:space="preserve"> Number of Hostels, Intake and Student Residing in various types of Universities
(a) Teaching departments and Constituent Units/Off-campus Centres</t>
  </si>
  <si>
    <t xml:space="preserve"> Number of Hostels, Intake and Student Residing in various types of Universities
(b) Affiliated and Constituent Colleges</t>
  </si>
  <si>
    <t>Table 34.</t>
  </si>
  <si>
    <t>State-wise Out-turn/Pass-Out at various levels (based on actual response)</t>
  </si>
  <si>
    <t>Paased with 60% or More Marks</t>
  </si>
  <si>
    <t>Table 35. Programme-wise Out-turn/Pass-Out (based on actual response)</t>
  </si>
  <si>
    <t>Table 36. Out-turn/Pass-Out at Under Graduate Level in Major Disciplines/ Subjects
(based on actual response)</t>
  </si>
  <si>
    <t>Table 37. Out-turn/Pass-Out at Ph.D.,M.Phil. &amp; Post Graduate Level in Major Disciplines/ Subjects
(based on actual response)</t>
  </si>
  <si>
    <t>38. Number of different types of Institutions attached with University</t>
  </si>
  <si>
    <t>Table 39: POPULATION (18-23 YEARS) -2011-12</t>
  </si>
  <si>
    <t>Table 40.</t>
  </si>
  <si>
    <r>
      <rPr>
        <b/>
        <sz val="9"/>
        <rFont val="Calibri"/>
        <family val="2"/>
        <scheme val="minor"/>
      </rPr>
      <t>State</t>
    </r>
  </si>
  <si>
    <r>
      <rPr>
        <b/>
        <sz val="9"/>
        <rFont val="Calibri"/>
        <family val="2"/>
        <scheme val="minor"/>
      </rPr>
      <t>District</t>
    </r>
  </si>
  <si>
    <t>Level</t>
  </si>
  <si>
    <t>University Response</t>
  </si>
  <si>
    <t>University Regional center
(Distance Mode)</t>
  </si>
  <si>
    <t>Colleges</t>
  </si>
  <si>
    <t>Centers' Response</t>
  </si>
  <si>
    <t>Stand Alone Response</t>
  </si>
  <si>
    <r>
      <rPr>
        <b/>
        <sz val="9"/>
        <rFont val="Calibri"/>
        <family val="2"/>
        <scheme val="minor"/>
      </rPr>
      <t>Ph.D</t>
    </r>
  </si>
  <si>
    <r>
      <rPr>
        <b/>
        <sz val="9"/>
        <rFont val="Calibri"/>
        <family val="2"/>
        <scheme val="minor"/>
      </rPr>
      <t>M.Phil</t>
    </r>
  </si>
  <si>
    <r>
      <rPr>
        <b/>
        <sz val="9"/>
        <rFont val="Calibri"/>
        <family val="2"/>
        <scheme val="minor"/>
      </rPr>
      <t>Post Graduate</t>
    </r>
  </si>
  <si>
    <r>
      <rPr>
        <b/>
        <sz val="9"/>
        <rFont val="Calibri"/>
        <family val="2"/>
        <scheme val="minor"/>
      </rPr>
      <t>Under Graduate</t>
    </r>
  </si>
  <si>
    <r>
      <rPr>
        <b/>
        <sz val="9"/>
        <rFont val="Calibri"/>
        <family val="2"/>
        <scheme val="minor"/>
      </rPr>
      <t>PG Diploma</t>
    </r>
  </si>
  <si>
    <r>
      <rPr>
        <b/>
        <sz val="9"/>
        <rFont val="Calibri"/>
        <family val="2"/>
        <scheme val="minor"/>
      </rPr>
      <t>Diploma</t>
    </r>
  </si>
  <si>
    <r>
      <rPr>
        <b/>
        <sz val="9"/>
        <rFont val="Calibri"/>
        <family val="2"/>
        <scheme val="minor"/>
      </rPr>
      <t>Certificate</t>
    </r>
  </si>
  <si>
    <r>
      <rPr>
        <b/>
        <sz val="9"/>
        <rFont val="Calibri"/>
        <family val="2"/>
        <scheme val="minor"/>
      </rPr>
      <t>Integrated</t>
    </r>
  </si>
  <si>
    <r>
      <rPr>
        <b/>
        <sz val="9"/>
        <rFont val="Calibri"/>
        <family val="2"/>
        <scheme val="minor"/>
      </rPr>
      <t>Total</t>
    </r>
  </si>
  <si>
    <r>
      <rPr>
        <b/>
        <sz val="9"/>
        <rFont val="Calibri"/>
        <family val="2"/>
        <scheme val="minor"/>
      </rPr>
      <t>Male</t>
    </r>
  </si>
  <si>
    <r>
      <rPr>
        <b/>
        <sz val="9"/>
        <rFont val="Calibri"/>
        <family val="2"/>
        <scheme val="minor"/>
      </rPr>
      <t>Female</t>
    </r>
  </si>
  <si>
    <r>
      <rPr>
        <b/>
        <i/>
        <sz val="7"/>
        <rFont val="Calibri"/>
        <family val="2"/>
      </rPr>
      <t>1</t>
    </r>
  </si>
  <si>
    <r>
      <rPr>
        <b/>
        <i/>
        <sz val="7"/>
        <rFont val="Calibri"/>
        <family val="2"/>
      </rPr>
      <t>2</t>
    </r>
  </si>
  <si>
    <r>
      <rPr>
        <b/>
        <i/>
        <sz val="7"/>
        <rFont val="Calibri"/>
        <family val="2"/>
      </rPr>
      <t>3</t>
    </r>
    <r>
      <rPr>
        <sz val="11"/>
        <color theme="1"/>
        <rFont val="Calibri"/>
        <family val="2"/>
        <scheme val="minor"/>
      </rPr>
      <t/>
    </r>
  </si>
  <si>
    <r>
      <rPr>
        <b/>
        <i/>
        <sz val="7"/>
        <rFont val="Calibri"/>
        <family val="2"/>
      </rPr>
      <t>4</t>
    </r>
    <r>
      <rPr>
        <sz val="11"/>
        <color theme="1"/>
        <rFont val="Calibri"/>
        <family val="2"/>
        <scheme val="minor"/>
      </rPr>
      <t/>
    </r>
  </si>
  <si>
    <r>
      <rPr>
        <b/>
        <i/>
        <sz val="7"/>
        <rFont val="Calibri"/>
        <family val="2"/>
      </rPr>
      <t>5</t>
    </r>
    <r>
      <rPr>
        <sz val="11"/>
        <color theme="1"/>
        <rFont val="Calibri"/>
        <family val="2"/>
        <scheme val="minor"/>
      </rPr>
      <t/>
    </r>
  </si>
  <si>
    <r>
      <rPr>
        <b/>
        <i/>
        <sz val="7"/>
        <rFont val="Calibri"/>
        <family val="2"/>
      </rPr>
      <t>6</t>
    </r>
    <r>
      <rPr>
        <sz val="11"/>
        <color theme="1"/>
        <rFont val="Calibri"/>
        <family val="2"/>
        <scheme val="minor"/>
      </rPr>
      <t/>
    </r>
  </si>
  <si>
    <r>
      <rPr>
        <b/>
        <i/>
        <sz val="7"/>
        <rFont val="Calibri"/>
        <family val="2"/>
      </rPr>
      <t>7</t>
    </r>
    <r>
      <rPr>
        <sz val="11"/>
        <color theme="1"/>
        <rFont val="Calibri"/>
        <family val="2"/>
        <scheme val="minor"/>
      </rPr>
      <t/>
    </r>
  </si>
  <si>
    <r>
      <rPr>
        <b/>
        <i/>
        <sz val="7"/>
        <rFont val="Calibri"/>
        <family val="2"/>
      </rPr>
      <t>8</t>
    </r>
    <r>
      <rPr>
        <sz val="11"/>
        <color theme="1"/>
        <rFont val="Calibri"/>
        <family val="2"/>
        <scheme val="minor"/>
      </rPr>
      <t/>
    </r>
  </si>
  <si>
    <r>
      <rPr>
        <b/>
        <i/>
        <sz val="7"/>
        <rFont val="Calibri"/>
        <family val="2"/>
      </rPr>
      <t>27</t>
    </r>
    <r>
      <rPr>
        <sz val="11"/>
        <color theme="1"/>
        <rFont val="Calibri"/>
        <family val="2"/>
        <scheme val="minor"/>
      </rPr>
      <t/>
    </r>
  </si>
  <si>
    <r>
      <rPr>
        <b/>
        <i/>
        <sz val="7"/>
        <rFont val="Calibri"/>
        <family val="2"/>
      </rPr>
      <t>9</t>
    </r>
    <r>
      <rPr>
        <sz val="11"/>
        <color theme="1"/>
        <rFont val="Calibri"/>
        <family val="2"/>
        <scheme val="minor"/>
      </rPr>
      <t/>
    </r>
  </si>
  <si>
    <r>
      <rPr>
        <b/>
        <i/>
        <sz val="7"/>
        <rFont val="Calibri"/>
        <family val="2"/>
      </rPr>
      <t>10</t>
    </r>
    <r>
      <rPr>
        <sz val="11"/>
        <color theme="1"/>
        <rFont val="Calibri"/>
        <family val="2"/>
        <scheme val="minor"/>
      </rPr>
      <t/>
    </r>
  </si>
  <si>
    <r>
      <rPr>
        <b/>
        <i/>
        <sz val="7"/>
        <rFont val="Calibri"/>
        <family val="2"/>
      </rPr>
      <t>11</t>
    </r>
    <r>
      <rPr>
        <sz val="11"/>
        <color theme="1"/>
        <rFont val="Calibri"/>
        <family val="2"/>
        <scheme val="minor"/>
      </rPr>
      <t/>
    </r>
  </si>
  <si>
    <r>
      <rPr>
        <b/>
        <i/>
        <sz val="7"/>
        <rFont val="Calibri"/>
        <family val="2"/>
      </rPr>
      <t>12</t>
    </r>
    <r>
      <rPr>
        <sz val="11"/>
        <color theme="1"/>
        <rFont val="Calibri"/>
        <family val="2"/>
        <scheme val="minor"/>
      </rPr>
      <t/>
    </r>
  </si>
  <si>
    <r>
      <rPr>
        <b/>
        <i/>
        <sz val="7"/>
        <rFont val="Calibri"/>
        <family val="2"/>
      </rPr>
      <t>13</t>
    </r>
    <r>
      <rPr>
        <sz val="11"/>
        <color theme="1"/>
        <rFont val="Calibri"/>
        <family val="2"/>
        <scheme val="minor"/>
      </rPr>
      <t/>
    </r>
  </si>
  <si>
    <r>
      <rPr>
        <b/>
        <i/>
        <sz val="7"/>
        <rFont val="Calibri"/>
        <family val="2"/>
      </rPr>
      <t>14</t>
    </r>
    <r>
      <rPr>
        <sz val="11"/>
        <color theme="1"/>
        <rFont val="Calibri"/>
        <family val="2"/>
        <scheme val="minor"/>
      </rPr>
      <t/>
    </r>
  </si>
  <si>
    <r>
      <rPr>
        <b/>
        <i/>
        <sz val="7"/>
        <rFont val="Calibri"/>
        <family val="2"/>
      </rPr>
      <t>15</t>
    </r>
    <r>
      <rPr>
        <sz val="11"/>
        <color theme="1"/>
        <rFont val="Calibri"/>
        <family val="2"/>
        <scheme val="minor"/>
      </rPr>
      <t/>
    </r>
  </si>
  <si>
    <r>
      <rPr>
        <b/>
        <i/>
        <sz val="7"/>
        <rFont val="Calibri"/>
        <family val="2"/>
      </rPr>
      <t>16</t>
    </r>
    <r>
      <rPr>
        <sz val="11"/>
        <color theme="1"/>
        <rFont val="Calibri"/>
        <family val="2"/>
        <scheme val="minor"/>
      </rPr>
      <t/>
    </r>
  </si>
  <si>
    <r>
      <rPr>
        <b/>
        <i/>
        <sz val="7"/>
        <rFont val="Calibri"/>
        <family val="2"/>
      </rPr>
      <t>17</t>
    </r>
    <r>
      <rPr>
        <sz val="11"/>
        <color theme="1"/>
        <rFont val="Calibri"/>
        <family val="2"/>
        <scheme val="minor"/>
      </rPr>
      <t/>
    </r>
  </si>
  <si>
    <r>
      <rPr>
        <b/>
        <i/>
        <sz val="7"/>
        <rFont val="Calibri"/>
        <family val="2"/>
      </rPr>
      <t>18</t>
    </r>
    <r>
      <rPr>
        <sz val="11"/>
        <color theme="1"/>
        <rFont val="Calibri"/>
        <family val="2"/>
        <scheme val="minor"/>
      </rPr>
      <t/>
    </r>
  </si>
  <si>
    <r>
      <rPr>
        <b/>
        <i/>
        <sz val="7"/>
        <rFont val="Calibri"/>
        <family val="2"/>
      </rPr>
      <t>19</t>
    </r>
    <r>
      <rPr>
        <sz val="11"/>
        <color theme="1"/>
        <rFont val="Calibri"/>
        <family val="2"/>
        <scheme val="minor"/>
      </rPr>
      <t/>
    </r>
  </si>
  <si>
    <r>
      <rPr>
        <b/>
        <i/>
        <sz val="7"/>
        <rFont val="Calibri"/>
        <family val="2"/>
      </rPr>
      <t>20</t>
    </r>
    <r>
      <rPr>
        <sz val="11"/>
        <color theme="1"/>
        <rFont val="Calibri"/>
        <family val="2"/>
        <scheme val="minor"/>
      </rPr>
      <t/>
    </r>
  </si>
  <si>
    <r>
      <rPr>
        <b/>
        <i/>
        <sz val="7"/>
        <rFont val="Calibri"/>
        <family val="2"/>
      </rPr>
      <t>21</t>
    </r>
    <r>
      <rPr>
        <sz val="11"/>
        <color theme="1"/>
        <rFont val="Calibri"/>
        <family val="2"/>
        <scheme val="minor"/>
      </rPr>
      <t/>
    </r>
  </si>
  <si>
    <r>
      <rPr>
        <b/>
        <i/>
        <sz val="7"/>
        <rFont val="Calibri"/>
        <family val="2"/>
      </rPr>
      <t>22</t>
    </r>
    <r>
      <rPr>
        <sz val="11"/>
        <color theme="1"/>
        <rFont val="Calibri"/>
        <family val="2"/>
        <scheme val="minor"/>
      </rPr>
      <t/>
    </r>
  </si>
  <si>
    <r>
      <rPr>
        <b/>
        <i/>
        <sz val="7"/>
        <rFont val="Calibri"/>
        <family val="2"/>
      </rPr>
      <t>23</t>
    </r>
    <r>
      <rPr>
        <sz val="11"/>
        <color theme="1"/>
        <rFont val="Calibri"/>
        <family val="2"/>
        <scheme val="minor"/>
      </rPr>
      <t/>
    </r>
  </si>
  <si>
    <r>
      <rPr>
        <b/>
        <i/>
        <sz val="7"/>
        <rFont val="Calibri"/>
        <family val="2"/>
      </rPr>
      <t>24</t>
    </r>
    <r>
      <rPr>
        <sz val="11"/>
        <color theme="1"/>
        <rFont val="Calibri"/>
        <family val="2"/>
        <scheme val="minor"/>
      </rPr>
      <t/>
    </r>
  </si>
  <si>
    <r>
      <rPr>
        <b/>
        <i/>
        <sz val="7"/>
        <rFont val="Calibri"/>
        <family val="2"/>
      </rPr>
      <t>25</t>
    </r>
    <r>
      <rPr>
        <sz val="11"/>
        <color theme="1"/>
        <rFont val="Calibri"/>
        <family val="2"/>
        <scheme val="minor"/>
      </rPr>
      <t/>
    </r>
  </si>
  <si>
    <r>
      <rPr>
        <b/>
        <i/>
        <sz val="7"/>
        <rFont val="Calibri"/>
        <family val="2"/>
      </rPr>
      <t>26</t>
    </r>
    <r>
      <rPr>
        <sz val="11"/>
        <color theme="1"/>
        <rFont val="Calibri"/>
        <family val="2"/>
        <scheme val="minor"/>
      </rPr>
      <t/>
    </r>
  </si>
  <si>
    <t>District-wise Response and Enrolment in Responding Institutions</t>
  </si>
  <si>
    <t>State-wise Enrolment through Distance Mode at various levels</t>
  </si>
  <si>
    <t>Table 6(a)(extra).</t>
  </si>
  <si>
    <t>%</t>
  </si>
  <si>
    <t>All</t>
  </si>
  <si>
    <t>Distance %</t>
  </si>
  <si>
    <t>Top 10</t>
  </si>
  <si>
    <t>Total %</t>
  </si>
  <si>
    <t>Rank</t>
  </si>
  <si>
    <t>More than 1000</t>
  </si>
  <si>
    <t>18-22 Years All</t>
  </si>
  <si>
    <t>GER 18-22</t>
  </si>
  <si>
    <t>%Number</t>
  </si>
  <si>
    <t>Muslims</t>
  </si>
  <si>
    <t>Other Minority</t>
  </si>
  <si>
    <t>Female per 100 Male</t>
  </si>
  <si>
    <t>Female per 100 male</t>
  </si>
  <si>
    <t>Group - A</t>
  </si>
  <si>
    <t>Group -C</t>
  </si>
  <si>
    <t>Group -B</t>
  </si>
  <si>
    <t>Group -D</t>
  </si>
  <si>
    <t>State,GER</t>
  </si>
  <si>
    <t>State,Enrolment</t>
  </si>
  <si>
    <t>Programme-wise Enrolment - Distance Mode
(based on actual response)</t>
  </si>
  <si>
    <t>Male %</t>
  </si>
  <si>
    <t>Female %</t>
  </si>
  <si>
    <t>% of Total</t>
  </si>
  <si>
    <t>Country</t>
  </si>
  <si>
    <t/>
  </si>
  <si>
    <t>Andaman &amp; Nicobar Islands,5258</t>
  </si>
  <si>
    <t>Andhra Pradesh,2998037</t>
  </si>
  <si>
    <t>Arunachal Pradesh,35478</t>
  </si>
  <si>
    <t>Assam,533033</t>
  </si>
  <si>
    <t>Bihar,1308591</t>
  </si>
  <si>
    <t>Chandigarh,61237</t>
  </si>
  <si>
    <t>Chhatisgarh,316008</t>
  </si>
  <si>
    <t>Dadra &amp; Nagar Haveli,3267</t>
  </si>
  <si>
    <t>Daman &amp; Diu,1770</t>
  </si>
  <si>
    <t>Delhi,824396</t>
  </si>
  <si>
    <t>Goa,36328</t>
  </si>
  <si>
    <t>Gujarat,1174746</t>
  </si>
  <si>
    <t>Haryana,892952</t>
  </si>
  <si>
    <t>Himachal Pradesh,194054</t>
  </si>
  <si>
    <t>Jammu and Kashmir,326354</t>
  </si>
  <si>
    <t>Jharkhand,355942</t>
  </si>
  <si>
    <t>Karnataka,1760964</t>
  </si>
  <si>
    <t>Kerala,689532</t>
  </si>
  <si>
    <t>Lakshadweep,778</t>
  </si>
  <si>
    <t>Madhya Pradesh,1585207</t>
  </si>
  <si>
    <t>Maharashtra,3546353</t>
  </si>
  <si>
    <t>Manipur,89900</t>
  </si>
  <si>
    <t>Meghalaya,61426</t>
  </si>
  <si>
    <t>Mizoram,25401</t>
  </si>
  <si>
    <t>Nagaland,40150</t>
  </si>
  <si>
    <t>Odisha,782664</t>
  </si>
  <si>
    <t>Puducherry,49743</t>
  </si>
  <si>
    <t>Punjab,785693</t>
  </si>
  <si>
    <t>Rajasthan,1506160</t>
  </si>
  <si>
    <t>Sikkim,22753</t>
  </si>
  <si>
    <t>Tamil Nadu,3105008</t>
  </si>
  <si>
    <t>Tripura,55669</t>
  </si>
  <si>
    <t>Uttar Pradesh,4123757</t>
  </si>
  <si>
    <t>Uttrakhand,388668</t>
  </si>
  <si>
    <t>West Bengal,1497054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</si>
</sst>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0.0"/>
    <numFmt numFmtId="165" formatCode="&quot;-&quot;###0"/>
    <numFmt numFmtId="166" formatCode="##0"/>
  </numFmts>
  <fonts count="7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mbria"/>
      <family val="2"/>
    </font>
    <font>
      <sz val="10"/>
      <color indexed="8"/>
      <name val="SansSerif"/>
    </font>
    <font>
      <b/>
      <sz val="8"/>
      <color indexed="8"/>
      <name val="SansSerif"/>
    </font>
    <font>
      <b/>
      <sz val="10"/>
      <color indexed="8"/>
      <name val="SansSerif"/>
    </font>
    <font>
      <b/>
      <sz val="9"/>
      <color indexed="8"/>
      <name val="SansSerif"/>
    </font>
    <font>
      <b/>
      <sz val="12"/>
      <color indexed="8"/>
      <name val="Cambria"/>
      <family val="1"/>
      <scheme val="major"/>
    </font>
    <font>
      <sz val="12"/>
      <color indexed="8"/>
      <name val="Cambria"/>
      <family val="1"/>
      <scheme val="major"/>
    </font>
    <font>
      <sz val="12"/>
      <name val="Cambria"/>
      <family val="1"/>
      <scheme val="major"/>
    </font>
    <font>
      <b/>
      <sz val="14"/>
      <color indexed="8"/>
      <name val="Cambria"/>
      <family val="1"/>
      <scheme val="major"/>
    </font>
    <font>
      <sz val="10"/>
      <color rgb="FF000000"/>
      <name val="SansSerif"/>
      <family val="2"/>
    </font>
    <font>
      <b/>
      <sz val="10"/>
      <color rgb="FF000000"/>
      <name val="SansSerif"/>
      <family val="2"/>
    </font>
    <font>
      <b/>
      <sz val="11"/>
      <name val="Calibri"/>
      <family val="2"/>
    </font>
    <font>
      <sz val="10"/>
      <name val="Arial"/>
      <family val="2"/>
    </font>
    <font>
      <sz val="11"/>
      <name val="Cambria"/>
      <family val="1"/>
      <scheme val="major"/>
    </font>
    <font>
      <b/>
      <sz val="11"/>
      <color indexed="8"/>
      <name val="Cambria"/>
      <family val="1"/>
      <scheme val="major"/>
    </font>
    <font>
      <sz val="11"/>
      <color indexed="8"/>
      <name val="Cambria"/>
      <family val="1"/>
      <scheme val="major"/>
    </font>
    <font>
      <b/>
      <sz val="11"/>
      <name val="Cambria"/>
      <family val="1"/>
      <scheme val="major"/>
    </font>
    <font>
      <i/>
      <sz val="10"/>
      <name val="Cambria"/>
      <family val="1"/>
      <scheme val="maj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2"/>
      <name val="Palatino Linotype"/>
      <family val="1"/>
    </font>
    <font>
      <b/>
      <sz val="12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i/>
      <sz val="12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9"/>
      <name val="Cambria"/>
      <family val="1"/>
      <scheme val="major"/>
    </font>
    <font>
      <b/>
      <sz val="10"/>
      <name val="Arial"/>
      <family val="2"/>
    </font>
    <font>
      <i/>
      <sz val="11"/>
      <name val="Cambria"/>
      <family val="1"/>
      <scheme val="major"/>
    </font>
    <font>
      <sz val="11"/>
      <color indexed="54"/>
      <name val="Cambria"/>
      <family val="1"/>
      <scheme val="major"/>
    </font>
    <font>
      <b/>
      <sz val="14"/>
      <name val="Cambria"/>
      <family val="1"/>
      <scheme val="major"/>
    </font>
    <font>
      <i/>
      <sz val="10"/>
      <name val="Arial"/>
      <family val="2"/>
    </font>
    <font>
      <sz val="10"/>
      <name val="Cambria"/>
      <family val="1"/>
      <scheme val="major"/>
    </font>
    <font>
      <b/>
      <sz val="10"/>
      <name val="Cambria"/>
      <family val="1"/>
      <scheme val="major"/>
    </font>
    <font>
      <b/>
      <sz val="10"/>
      <name val="Calibri"/>
      <family val="2"/>
      <scheme val="minor"/>
    </font>
    <font>
      <i/>
      <sz val="9"/>
      <color indexed="8"/>
      <name val="Cambria"/>
      <family val="1"/>
      <scheme val="major"/>
    </font>
    <font>
      <sz val="10"/>
      <name val="Arial"/>
      <family val="2"/>
    </font>
    <font>
      <b/>
      <sz val="10"/>
      <color indexed="8"/>
      <name val="Cambria"/>
      <family val="1"/>
      <scheme val="major"/>
    </font>
    <font>
      <sz val="10"/>
      <name val="MS Sans Serif"/>
      <family val="2"/>
    </font>
    <font>
      <b/>
      <sz val="10"/>
      <color theme="1"/>
      <name val="Cambria"/>
      <family val="1"/>
      <scheme val="major"/>
    </font>
    <font>
      <sz val="10"/>
      <name val="Arial"/>
      <family val="2"/>
    </font>
    <font>
      <sz val="10"/>
      <name val="MS Sans Serif"/>
      <family val="2"/>
    </font>
    <font>
      <sz val="11"/>
      <name val="MS Sans Serif"/>
      <family val="2"/>
    </font>
    <font>
      <b/>
      <sz val="10"/>
      <name val="MS Sans Serif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0"/>
      <color indexed="8"/>
      <name val="Calibri"/>
      <family val="2"/>
    </font>
    <font>
      <i/>
      <sz val="9"/>
      <color theme="1"/>
      <name val="Cambria"/>
      <family val="1"/>
      <scheme val="major"/>
    </font>
    <font>
      <b/>
      <sz val="9"/>
      <color rgb="FF000000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7"/>
      <color rgb="FF000000"/>
      <name val="SansSerif"/>
      <family val="2"/>
    </font>
    <font>
      <b/>
      <i/>
      <sz val="7"/>
      <name val="Calibri"/>
      <family val="2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E6CED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3">
    <xf numFmtId="0" fontId="0" fillId="0" borderId="0"/>
    <xf numFmtId="0" fontId="19" fillId="0" borderId="0"/>
    <xf numFmtId="0" fontId="19" fillId="0" borderId="0"/>
    <xf numFmtId="0" fontId="25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0" fontId="7" fillId="0" borderId="0"/>
    <xf numFmtId="0" fontId="25" fillId="0" borderId="0"/>
    <xf numFmtId="0" fontId="19" fillId="0" borderId="0"/>
    <xf numFmtId="0" fontId="25" fillId="0" borderId="0"/>
    <xf numFmtId="0" fontId="19" fillId="0" borderId="0"/>
    <xf numFmtId="0" fontId="25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52" fillId="0" borderId="0"/>
    <xf numFmtId="0" fontId="6" fillId="0" borderId="0"/>
    <xf numFmtId="0" fontId="54" fillId="0" borderId="0"/>
    <xf numFmtId="0" fontId="1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6" fillId="0" borderId="0"/>
    <xf numFmtId="0" fontId="57" fillId="0" borderId="0"/>
    <xf numFmtId="0" fontId="4" fillId="0" borderId="0"/>
    <xf numFmtId="9" fontId="54" fillId="0" borderId="0" applyFont="0" applyFill="0" applyBorder="0" applyAlignment="0" applyProtection="0"/>
    <xf numFmtId="0" fontId="19" fillId="0" borderId="0"/>
    <xf numFmtId="0" fontId="60" fillId="0" borderId="0"/>
    <xf numFmtId="0" fontId="3" fillId="0" borderId="0"/>
    <xf numFmtId="0" fontId="2" fillId="0" borderId="0"/>
    <xf numFmtId="0" fontId="2" fillId="0" borderId="0"/>
  </cellStyleXfs>
  <cellXfs count="693">
    <xf numFmtId="0" fontId="0" fillId="0" borderId="0" xfId="0"/>
    <xf numFmtId="0" fontId="0" fillId="2" borderId="0" xfId="0" applyFill="1"/>
    <xf numFmtId="0" fontId="8" fillId="2" borderId="0" xfId="0" applyFont="1" applyFill="1" applyBorder="1" applyAlignment="1" applyProtection="1">
      <alignment horizontal="left" vertical="top" wrapText="1"/>
    </xf>
    <xf numFmtId="0" fontId="11" fillId="2" borderId="1" xfId="0" applyFont="1" applyFill="1" applyBorder="1" applyAlignment="1" applyProtection="1">
      <alignment horizontal="center" vertical="center" wrapText="1"/>
    </xf>
    <xf numFmtId="0" fontId="9" fillId="2" borderId="1" xfId="0" applyFont="1" applyFill="1" applyBorder="1" applyAlignment="1" applyProtection="1">
      <alignment horizontal="center" vertical="center" wrapText="1"/>
    </xf>
    <xf numFmtId="0" fontId="11" fillId="2" borderId="1" xfId="0" applyFont="1" applyFill="1" applyBorder="1" applyAlignment="1" applyProtection="1">
      <alignment horizontal="center" vertical="center" wrapText="1"/>
    </xf>
    <xf numFmtId="0" fontId="13" fillId="2" borderId="0" xfId="0" applyFont="1" applyFill="1" applyBorder="1" applyAlignment="1" applyProtection="1">
      <alignment horizontal="left" vertical="top" wrapText="1"/>
    </xf>
    <xf numFmtId="0" fontId="14" fillId="0" borderId="0" xfId="0" applyFont="1" applyBorder="1"/>
    <xf numFmtId="0" fontId="12" fillId="2" borderId="2" xfId="0" applyFont="1" applyFill="1" applyBorder="1" applyAlignment="1" applyProtection="1">
      <alignment horizontal="center" vertical="center" wrapText="1"/>
    </xf>
    <xf numFmtId="0" fontId="13" fillId="2" borderId="2" xfId="0" applyFont="1" applyFill="1" applyBorder="1" applyAlignment="1" applyProtection="1">
      <alignment horizontal="left" vertical="center" wrapText="1"/>
    </xf>
    <xf numFmtId="0" fontId="12" fillId="2" borderId="3" xfId="0" applyFont="1" applyFill="1" applyBorder="1" applyAlignment="1" applyProtection="1">
      <alignment vertical="center" wrapText="1"/>
    </xf>
    <xf numFmtId="0" fontId="12" fillId="2" borderId="4" xfId="0" applyFont="1" applyFill="1" applyBorder="1" applyAlignment="1" applyProtection="1">
      <alignment horizontal="center" vertical="center" wrapText="1"/>
    </xf>
    <xf numFmtId="0" fontId="15" fillId="2" borderId="3" xfId="0" applyFont="1" applyFill="1" applyBorder="1" applyAlignment="1" applyProtection="1">
      <alignment vertical="center"/>
    </xf>
    <xf numFmtId="0" fontId="12" fillId="2" borderId="0" xfId="0" applyFont="1" applyFill="1" applyBorder="1" applyAlignment="1" applyProtection="1">
      <alignment vertical="center" wrapText="1"/>
    </xf>
    <xf numFmtId="0" fontId="15" fillId="2" borderId="0" xfId="0" applyFont="1" applyFill="1" applyBorder="1" applyAlignment="1" applyProtection="1">
      <alignment vertical="center"/>
    </xf>
    <xf numFmtId="0" fontId="12" fillId="2" borderId="2" xfId="0" applyFont="1" applyFill="1" applyBorder="1" applyAlignment="1" applyProtection="1">
      <alignment horizontal="center" vertical="center" textRotation="90" wrapText="1"/>
    </xf>
    <xf numFmtId="0" fontId="13" fillId="2" borderId="2" xfId="0" applyFont="1" applyFill="1" applyBorder="1" applyAlignment="1" applyProtection="1">
      <alignment horizontal="right" vertical="center" wrapText="1" indent="1"/>
    </xf>
    <xf numFmtId="0" fontId="12" fillId="2" borderId="2" xfId="0" applyFont="1" applyFill="1" applyBorder="1" applyAlignment="1" applyProtection="1">
      <alignment horizontal="right" vertical="center" wrapText="1" indent="1"/>
    </xf>
    <xf numFmtId="0" fontId="13" fillId="2" borderId="2" xfId="0" applyFont="1" applyFill="1" applyBorder="1" applyAlignment="1" applyProtection="1">
      <alignment horizontal="right" vertical="center" wrapText="1" indent="3"/>
    </xf>
    <xf numFmtId="164" fontId="13" fillId="2" borderId="2" xfId="0" applyNumberFormat="1" applyFont="1" applyFill="1" applyBorder="1" applyAlignment="1" applyProtection="1">
      <alignment horizontal="right" vertical="top" wrapText="1" indent="3"/>
    </xf>
    <xf numFmtId="164" fontId="13" fillId="2" borderId="2" xfId="0" applyNumberFormat="1" applyFont="1" applyFill="1" applyBorder="1" applyAlignment="1" applyProtection="1">
      <alignment horizontal="right" vertical="center" wrapText="1" indent="3"/>
    </xf>
    <xf numFmtId="0" fontId="12" fillId="2" borderId="2" xfId="0" applyFont="1" applyFill="1" applyBorder="1" applyAlignment="1" applyProtection="1">
      <alignment horizontal="right" vertical="center" wrapText="1" indent="3"/>
    </xf>
    <xf numFmtId="164" fontId="12" fillId="2" borderId="2" xfId="0" applyNumberFormat="1" applyFont="1" applyFill="1" applyBorder="1" applyAlignment="1" applyProtection="1">
      <alignment horizontal="right" vertical="center" wrapText="1" indent="3"/>
    </xf>
    <xf numFmtId="0" fontId="15" fillId="2" borderId="3" xfId="0" applyFont="1" applyFill="1" applyBorder="1" applyAlignment="1" applyProtection="1">
      <alignment horizontal="right" vertical="center"/>
    </xf>
    <xf numFmtId="0" fontId="16" fillId="3" borderId="5" xfId="0" applyNumberFormat="1" applyFont="1" applyFill="1" applyBorder="1" applyAlignment="1" applyProtection="1">
      <alignment horizontal="left" vertical="center" wrapText="1"/>
    </xf>
    <xf numFmtId="0" fontId="16" fillId="3" borderId="5" xfId="0" applyNumberFormat="1" applyFont="1" applyFill="1" applyBorder="1" applyAlignment="1" applyProtection="1">
      <alignment horizontal="right" vertical="center" wrapText="1"/>
    </xf>
    <xf numFmtId="0" fontId="17" fillId="3" borderId="5" xfId="0" applyNumberFormat="1" applyFont="1" applyFill="1" applyBorder="1" applyAlignment="1" applyProtection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vertical="center"/>
    </xf>
    <xf numFmtId="0" fontId="20" fillId="0" borderId="0" xfId="0" applyFont="1" applyAlignment="1">
      <alignment horizontal="center" vertical="center" wrapText="1"/>
    </xf>
    <xf numFmtId="0" fontId="21" fillId="2" borderId="4" xfId="0" applyFont="1" applyFill="1" applyBorder="1" applyAlignment="1" applyProtection="1">
      <alignment horizontal="center" vertical="center" wrapText="1"/>
    </xf>
    <xf numFmtId="0" fontId="21" fillId="2" borderId="2" xfId="0" applyFont="1" applyFill="1" applyBorder="1" applyAlignment="1" applyProtection="1">
      <alignment horizontal="center" vertical="center" textRotation="90" wrapText="1"/>
    </xf>
    <xf numFmtId="0" fontId="22" fillId="2" borderId="2" xfId="0" applyFont="1" applyFill="1" applyBorder="1" applyAlignment="1" applyProtection="1">
      <alignment horizontal="left" vertical="center" wrapText="1"/>
    </xf>
    <xf numFmtId="0" fontId="21" fillId="2" borderId="2" xfId="0" applyFont="1" applyFill="1" applyBorder="1" applyAlignment="1" applyProtection="1">
      <alignment horizontal="center" vertical="center" wrapText="1"/>
    </xf>
    <xf numFmtId="0" fontId="20" fillId="0" borderId="2" xfId="0" applyFont="1" applyBorder="1" applyAlignment="1">
      <alignment vertical="center"/>
    </xf>
    <xf numFmtId="0" fontId="20" fillId="0" borderId="2" xfId="0" applyNumberFormat="1" applyFont="1" applyBorder="1" applyAlignment="1">
      <alignment horizontal="right" vertical="center"/>
    </xf>
    <xf numFmtId="0" fontId="23" fillId="0" borderId="2" xfId="0" pivotButton="1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textRotation="90" wrapText="1"/>
    </xf>
    <xf numFmtId="0" fontId="26" fillId="0" borderId="0" xfId="3" applyFont="1" applyAlignment="1"/>
    <xf numFmtId="0" fontId="26" fillId="0" borderId="0" xfId="3" applyFont="1"/>
    <xf numFmtId="0" fontId="26" fillId="0" borderId="0" xfId="3" applyFont="1" applyAlignment="1">
      <alignment horizontal="center"/>
    </xf>
    <xf numFmtId="0" fontId="26" fillId="0" borderId="0" xfId="3" applyFont="1" applyAlignment="1">
      <alignment wrapText="1"/>
    </xf>
    <xf numFmtId="0" fontId="20" fillId="0" borderId="2" xfId="1" applyFont="1" applyBorder="1" applyAlignment="1">
      <alignment horizontal="center" vertical="center" wrapText="1"/>
    </xf>
    <xf numFmtId="0" fontId="20" fillId="0" borderId="2" xfId="1" applyFont="1" applyBorder="1" applyAlignment="1">
      <alignment horizontal="left" vertical="center" wrapText="1"/>
    </xf>
    <xf numFmtId="165" fontId="20" fillId="0" borderId="2" xfId="1" applyNumberFormat="1" applyFont="1" applyBorder="1" applyAlignment="1">
      <alignment horizontal="left" vertical="center" wrapText="1"/>
    </xf>
    <xf numFmtId="0" fontId="23" fillId="0" borderId="2" xfId="1" applyFont="1" applyBorder="1" applyAlignment="1">
      <alignment horizontal="center" vertical="center" wrapText="1"/>
    </xf>
    <xf numFmtId="0" fontId="23" fillId="0" borderId="2" xfId="1" applyFont="1" applyBorder="1" applyAlignment="1">
      <alignment horizontal="center" vertical="center"/>
    </xf>
    <xf numFmtId="0" fontId="23" fillId="0" borderId="0" xfId="0" applyFont="1" applyAlignment="1">
      <alignment vertical="center"/>
    </xf>
    <xf numFmtId="0" fontId="27" fillId="4" borderId="2" xfId="0" applyFont="1" applyFill="1" applyBorder="1" applyAlignment="1">
      <alignment horizontal="center" vertical="center" wrapText="1"/>
    </xf>
    <xf numFmtId="0" fontId="20" fillId="5" borderId="0" xfId="0" applyFont="1" applyFill="1" applyAlignment="1">
      <alignment horizontal="center"/>
    </xf>
    <xf numFmtId="0" fontId="20" fillId="0" borderId="2" xfId="0" applyFont="1" applyBorder="1" applyAlignment="1">
      <alignment vertical="center" wrapText="1"/>
    </xf>
    <xf numFmtId="0" fontId="20" fillId="0" borderId="2" xfId="0" applyFont="1" applyBorder="1" applyAlignment="1">
      <alignment horizontal="right" vertical="center"/>
    </xf>
    <xf numFmtId="0" fontId="23" fillId="0" borderId="2" xfId="0" applyFont="1" applyBorder="1" applyAlignment="1">
      <alignment vertical="center"/>
    </xf>
    <xf numFmtId="0" fontId="23" fillId="0" borderId="2" xfId="0" applyFont="1" applyBorder="1" applyAlignment="1">
      <alignment horizontal="right" vertical="center"/>
    </xf>
    <xf numFmtId="0" fontId="23" fillId="0" borderId="0" xfId="0" applyFont="1" applyBorder="1"/>
    <xf numFmtId="0" fontId="23" fillId="0" borderId="0" xfId="0" applyFont="1"/>
    <xf numFmtId="0" fontId="23" fillId="0" borderId="0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right"/>
    </xf>
    <xf numFmtId="164" fontId="20" fillId="0" borderId="0" xfId="0" applyNumberFormat="1" applyFont="1" applyAlignment="1">
      <alignment horizontal="center"/>
    </xf>
    <xf numFmtId="165" fontId="23" fillId="0" borderId="2" xfId="1" applyNumberFormat="1" applyFont="1" applyBorder="1" applyAlignment="1">
      <alignment horizontal="left" vertical="center" wrapText="1"/>
    </xf>
    <xf numFmtId="0" fontId="27" fillId="0" borderId="0" xfId="3" applyFont="1" applyAlignment="1">
      <alignment wrapText="1"/>
    </xf>
    <xf numFmtId="0" fontId="27" fillId="4" borderId="4" xfId="0" applyFont="1" applyFill="1" applyBorder="1" applyAlignment="1">
      <alignment vertical="center" wrapText="1"/>
    </xf>
    <xf numFmtId="164" fontId="20" fillId="0" borderId="0" xfId="0" applyNumberFormat="1" applyFont="1" applyAlignment="1">
      <alignment vertical="center"/>
    </xf>
    <xf numFmtId="0" fontId="23" fillId="0" borderId="0" xfId="0" applyFont="1" applyAlignment="1">
      <alignment vertical="center" wrapText="1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20" fillId="0" borderId="2" xfId="0" applyFont="1" applyBorder="1" applyAlignment="1">
      <alignment horizontal="left" vertical="center" wrapText="1"/>
    </xf>
    <xf numFmtId="0" fontId="23" fillId="0" borderId="2" xfId="0" applyFont="1" applyBorder="1" applyAlignment="1">
      <alignment horizontal="left" vertical="center" wrapText="1"/>
    </xf>
    <xf numFmtId="0" fontId="20" fillId="0" borderId="0" xfId="1" applyFont="1"/>
    <xf numFmtId="0" fontId="20" fillId="0" borderId="0" xfId="1" applyFont="1" applyAlignment="1">
      <alignment horizontal="left"/>
    </xf>
    <xf numFmtId="0" fontId="20" fillId="0" borderId="0" xfId="1" applyNumberFormat="1" applyFont="1"/>
    <xf numFmtId="0" fontId="28" fillId="6" borderId="7" xfId="0" applyFont="1" applyFill="1" applyBorder="1" applyAlignment="1">
      <alignment horizontal="center" wrapText="1"/>
    </xf>
    <xf numFmtId="0" fontId="28" fillId="6" borderId="8" xfId="0" applyFont="1" applyFill="1" applyBorder="1" applyAlignment="1">
      <alignment horizontal="center" wrapText="1"/>
    </xf>
    <xf numFmtId="0" fontId="28" fillId="6" borderId="8" xfId="0" applyFont="1" applyFill="1" applyBorder="1" applyAlignment="1">
      <alignment horizontal="center" vertical="top" wrapText="1"/>
    </xf>
    <xf numFmtId="0" fontId="19" fillId="0" borderId="0" xfId="5" applyAlignment="1">
      <alignment vertical="center"/>
    </xf>
    <xf numFmtId="0" fontId="29" fillId="7" borderId="2" xfId="4" applyFont="1" applyFill="1" applyBorder="1" applyAlignment="1">
      <alignment horizontal="center" vertical="center" wrapText="1"/>
    </xf>
    <xf numFmtId="0" fontId="14" fillId="0" borderId="2" xfId="4" applyFont="1" applyBorder="1" applyAlignment="1">
      <alignment horizontal="center" vertical="center"/>
    </xf>
    <xf numFmtId="0" fontId="14" fillId="0" borderId="2" xfId="4" applyFont="1" applyBorder="1" applyAlignment="1">
      <alignment vertical="center" wrapText="1"/>
    </xf>
    <xf numFmtId="0" fontId="14" fillId="0" borderId="2" xfId="5" applyFont="1" applyBorder="1" applyAlignment="1">
      <alignment horizontal="right" vertical="center" indent="2"/>
    </xf>
    <xf numFmtId="1" fontId="14" fillId="0" borderId="2" xfId="4" applyNumberFormat="1" applyFont="1" applyBorder="1" applyAlignment="1">
      <alignment horizontal="right" vertical="center" indent="3"/>
    </xf>
    <xf numFmtId="0" fontId="29" fillId="0" borderId="2" xfId="5" applyFont="1" applyBorder="1" applyAlignment="1">
      <alignment horizontal="right" vertical="center" indent="2"/>
    </xf>
    <xf numFmtId="1" fontId="29" fillId="0" borderId="2" xfId="4" applyNumberFormat="1" applyFont="1" applyBorder="1" applyAlignment="1">
      <alignment horizontal="right" vertical="center" indent="3"/>
    </xf>
    <xf numFmtId="0" fontId="19" fillId="0" borderId="0" xfId="5" applyFont="1" applyAlignment="1">
      <alignment vertical="center"/>
    </xf>
    <xf numFmtId="1" fontId="19" fillId="0" borderId="0" xfId="5" applyNumberFormat="1" applyAlignment="1">
      <alignment horizontal="center" vertical="center"/>
    </xf>
    <xf numFmtId="0" fontId="12" fillId="2" borderId="0" xfId="0" applyFont="1" applyFill="1" applyBorder="1" applyAlignment="1" applyProtection="1">
      <alignment horizontal="right" vertical="center"/>
    </xf>
    <xf numFmtId="0" fontId="12" fillId="2" borderId="0" xfId="0" applyFont="1" applyFill="1" applyBorder="1" applyAlignment="1" applyProtection="1">
      <alignment vertical="center"/>
    </xf>
    <xf numFmtId="0" fontId="14" fillId="0" borderId="0" xfId="0" applyFont="1" applyAlignment="1">
      <alignment vertical="center"/>
    </xf>
    <xf numFmtId="0" fontId="30" fillId="0" borderId="0" xfId="3" applyFont="1" applyAlignment="1">
      <alignment vertical="center"/>
    </xf>
    <xf numFmtId="0" fontId="31" fillId="0" borderId="0" xfId="3" applyFont="1" applyAlignment="1">
      <alignment vertical="center"/>
    </xf>
    <xf numFmtId="0" fontId="31" fillId="0" borderId="0" xfId="3" applyFont="1"/>
    <xf numFmtId="0" fontId="12" fillId="2" borderId="0" xfId="0" applyFont="1" applyFill="1" applyBorder="1" applyAlignment="1" applyProtection="1">
      <alignment horizontal="left" vertical="center"/>
    </xf>
    <xf numFmtId="0" fontId="29" fillId="0" borderId="0" xfId="0" applyFont="1" applyAlignment="1">
      <alignment horizontal="right" vertical="center"/>
    </xf>
    <xf numFmtId="0" fontId="29" fillId="0" borderId="0" xfId="0" applyFont="1" applyAlignment="1">
      <alignment vertical="center"/>
    </xf>
    <xf numFmtId="0" fontId="14" fillId="0" borderId="0" xfId="0" applyFont="1"/>
    <xf numFmtId="0" fontId="32" fillId="0" borderId="0" xfId="7" applyFont="1"/>
    <xf numFmtId="0" fontId="33" fillId="0" borderId="0" xfId="7" applyFont="1" applyAlignment="1">
      <alignment vertical="top"/>
    </xf>
    <xf numFmtId="0" fontId="33" fillId="0" borderId="0" xfId="1" applyFont="1" applyAlignment="1">
      <alignment vertical="center" wrapText="1"/>
    </xf>
    <xf numFmtId="0" fontId="33" fillId="0" borderId="2" xfId="1" applyFont="1" applyBorder="1" applyAlignment="1">
      <alignment horizontal="center" vertical="center"/>
    </xf>
    <xf numFmtId="0" fontId="32" fillId="0" borderId="0" xfId="1" applyFont="1" applyAlignment="1">
      <alignment vertical="center"/>
    </xf>
    <xf numFmtId="0" fontId="32" fillId="0" borderId="2" xfId="1" applyFont="1" applyBorder="1" applyAlignment="1">
      <alignment horizontal="center" vertical="center"/>
    </xf>
    <xf numFmtId="0" fontId="33" fillId="0" borderId="2" xfId="1" applyFont="1" applyBorder="1" applyAlignment="1">
      <alignment vertical="center" wrapText="1"/>
    </xf>
    <xf numFmtId="0" fontId="32" fillId="0" borderId="2" xfId="1" applyFont="1" applyBorder="1" applyAlignment="1">
      <alignment vertical="center"/>
    </xf>
    <xf numFmtId="0" fontId="33" fillId="0" borderId="2" xfId="1" applyFont="1" applyBorder="1" applyAlignment="1">
      <alignment vertical="center"/>
    </xf>
    <xf numFmtId="0" fontId="33" fillId="0" borderId="0" xfId="1" applyFont="1" applyAlignment="1">
      <alignment vertical="center"/>
    </xf>
    <xf numFmtId="0" fontId="32" fillId="0" borderId="0" xfId="1" applyFont="1"/>
    <xf numFmtId="0" fontId="32" fillId="0" borderId="0" xfId="5" applyFont="1"/>
    <xf numFmtId="0" fontId="33" fillId="0" borderId="0" xfId="5" applyFont="1" applyAlignment="1">
      <alignment vertical="top"/>
    </xf>
    <xf numFmtId="0" fontId="32" fillId="0" borderId="2" xfId="1" applyFont="1" applyBorder="1" applyAlignment="1">
      <alignment horizontal="right" vertical="center"/>
    </xf>
    <xf numFmtId="0" fontId="33" fillId="0" borderId="0" xfId="5" applyFont="1" applyAlignment="1">
      <alignment horizontal="right" vertical="top"/>
    </xf>
    <xf numFmtId="164" fontId="32" fillId="0" borderId="0" xfId="1" applyNumberFormat="1" applyFont="1" applyAlignment="1">
      <alignment horizontal="center"/>
    </xf>
    <xf numFmtId="0" fontId="25" fillId="0" borderId="0" xfId="12" applyFont="1" applyAlignment="1">
      <alignment vertical="center" wrapText="1"/>
    </xf>
    <xf numFmtId="0" fontId="25" fillId="0" borderId="0" xfId="12" applyFont="1" applyAlignment="1">
      <alignment vertical="center"/>
    </xf>
    <xf numFmtId="0" fontId="35" fillId="0" borderId="2" xfId="0" applyFont="1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/>
    </xf>
    <xf numFmtId="0" fontId="36" fillId="0" borderId="2" xfId="12" applyFont="1" applyBorder="1" applyAlignment="1">
      <alignment horizontal="center" vertical="center" wrapText="1"/>
    </xf>
    <xf numFmtId="0" fontId="37" fillId="0" borderId="2" xfId="0" applyFont="1" applyBorder="1" applyAlignment="1">
      <alignment horizontal="center" vertical="center"/>
    </xf>
    <xf numFmtId="0" fontId="36" fillId="0" borderId="0" xfId="12" applyFont="1" applyAlignment="1">
      <alignment vertical="center" wrapText="1"/>
    </xf>
    <xf numFmtId="0" fontId="25" fillId="0" borderId="2" xfId="12" applyFont="1" applyBorder="1" applyAlignment="1">
      <alignment vertical="center" wrapText="1"/>
    </xf>
    <xf numFmtId="0" fontId="25" fillId="0" borderId="2" xfId="12" applyNumberFormat="1" applyFont="1" applyBorder="1" applyAlignment="1">
      <alignment vertical="center"/>
    </xf>
    <xf numFmtId="164" fontId="25" fillId="0" borderId="0" xfId="12" applyNumberFormat="1" applyFont="1" applyAlignment="1">
      <alignment horizontal="center" vertical="center"/>
    </xf>
    <xf numFmtId="3" fontId="25" fillId="0" borderId="2" xfId="12" applyNumberFormat="1" applyFont="1" applyBorder="1" applyAlignment="1">
      <alignment vertical="center"/>
    </xf>
    <xf numFmtId="0" fontId="33" fillId="0" borderId="0" xfId="0" applyFont="1" applyAlignment="1">
      <alignment vertical="center" wrapText="1"/>
    </xf>
    <xf numFmtId="0" fontId="33" fillId="0" borderId="2" xfId="0" applyFont="1" applyBorder="1" applyAlignment="1">
      <alignment horizontal="center" vertical="center" wrapText="1"/>
    </xf>
    <xf numFmtId="0" fontId="33" fillId="0" borderId="2" xfId="0" applyFont="1" applyBorder="1" applyAlignment="1">
      <alignment vertical="center" wrapText="1"/>
    </xf>
    <xf numFmtId="0" fontId="33" fillId="0" borderId="2" xfId="0" applyFont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32" fillId="0" borderId="2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 wrapText="1"/>
    </xf>
    <xf numFmtId="0" fontId="32" fillId="0" borderId="2" xfId="0" applyFont="1" applyBorder="1" applyAlignment="1">
      <alignment horizontal="right" vertical="center"/>
    </xf>
    <xf numFmtId="0" fontId="32" fillId="0" borderId="2" xfId="0" applyFont="1" applyBorder="1" applyAlignment="1">
      <alignment vertical="center"/>
    </xf>
    <xf numFmtId="0" fontId="33" fillId="0" borderId="2" xfId="0" applyFont="1" applyBorder="1" applyAlignment="1">
      <alignment vertical="center"/>
    </xf>
    <xf numFmtId="0" fontId="33" fillId="0" borderId="0" xfId="0" applyFont="1" applyAlignment="1">
      <alignment vertical="center"/>
    </xf>
    <xf numFmtId="0" fontId="38" fillId="0" borderId="0" xfId="0" applyFont="1"/>
    <xf numFmtId="0" fontId="32" fillId="0" borderId="0" xfId="0" applyFont="1"/>
    <xf numFmtId="0" fontId="37" fillId="0" borderId="12" xfId="0" applyFont="1" applyBorder="1" applyAlignment="1">
      <alignment horizontal="center" vertical="center" wrapText="1"/>
    </xf>
    <xf numFmtId="0" fontId="32" fillId="0" borderId="2" xfId="0" applyFont="1" applyBorder="1" applyAlignment="1">
      <alignment vertical="center" wrapText="1"/>
    </xf>
    <xf numFmtId="0" fontId="32" fillId="0" borderId="2" xfId="0" applyFont="1" applyBorder="1" applyAlignment="1">
      <alignment horizontal="right" vertical="center" indent="1"/>
    </xf>
    <xf numFmtId="1" fontId="32" fillId="0" borderId="2" xfId="0" applyNumberFormat="1" applyFont="1" applyBorder="1" applyAlignment="1">
      <alignment vertical="center"/>
    </xf>
    <xf numFmtId="0" fontId="33" fillId="0" borderId="2" xfId="0" applyFont="1" applyBorder="1" applyAlignment="1">
      <alignment horizontal="right" vertical="center" indent="1"/>
    </xf>
    <xf numFmtId="0" fontId="35" fillId="0" borderId="0" xfId="5" applyFont="1"/>
    <xf numFmtId="0" fontId="35" fillId="0" borderId="0" xfId="5" applyFont="1" applyAlignment="1">
      <alignment vertical="center" wrapText="1"/>
    </xf>
    <xf numFmtId="0" fontId="35" fillId="0" borderId="2" xfId="5" applyFont="1" applyBorder="1" applyAlignment="1">
      <alignment horizontal="center" vertical="center" wrapText="1"/>
    </xf>
    <xf numFmtId="0" fontId="35" fillId="0" borderId="2" xfId="5" applyFont="1" applyBorder="1" applyAlignment="1">
      <alignment horizontal="center" vertical="center"/>
    </xf>
    <xf numFmtId="0" fontId="35" fillId="0" borderId="0" xfId="5" applyFont="1" applyAlignment="1">
      <alignment horizontal="center" vertical="center"/>
    </xf>
    <xf numFmtId="0" fontId="37" fillId="0" borderId="2" xfId="5" applyFont="1" applyBorder="1" applyAlignment="1">
      <alignment horizontal="center" vertical="center" wrapText="1"/>
    </xf>
    <xf numFmtId="0" fontId="39" fillId="0" borderId="2" xfId="5" applyFont="1" applyBorder="1" applyAlignment="1">
      <alignment horizontal="center" vertical="center"/>
    </xf>
    <xf numFmtId="0" fontId="35" fillId="0" borderId="2" xfId="5" applyFont="1" applyBorder="1" applyAlignment="1">
      <alignment vertical="center" wrapText="1"/>
    </xf>
    <xf numFmtId="0" fontId="39" fillId="0" borderId="2" xfId="5" applyFont="1" applyBorder="1" applyAlignment="1">
      <alignment vertical="center" wrapText="1"/>
    </xf>
    <xf numFmtId="0" fontId="39" fillId="0" borderId="2" xfId="5" applyFont="1" applyBorder="1" applyAlignment="1">
      <alignment horizontal="right" vertical="center" wrapText="1" indent="1"/>
    </xf>
    <xf numFmtId="0" fontId="39" fillId="0" borderId="2" xfId="5" applyFont="1" applyBorder="1" applyAlignment="1">
      <alignment vertical="center"/>
    </xf>
    <xf numFmtId="0" fontId="39" fillId="0" borderId="0" xfId="5" applyFont="1" applyAlignment="1">
      <alignment vertical="center"/>
    </xf>
    <xf numFmtId="0" fontId="35" fillId="0" borderId="2" xfId="5" applyFont="1" applyBorder="1" applyAlignment="1">
      <alignment vertical="center"/>
    </xf>
    <xf numFmtId="0" fontId="35" fillId="0" borderId="2" xfId="5" applyFont="1" applyBorder="1" applyAlignment="1">
      <alignment horizontal="right" vertical="center" indent="1"/>
    </xf>
    <xf numFmtId="0" fontId="35" fillId="0" borderId="0" xfId="5" applyFont="1" applyAlignment="1">
      <alignment vertical="center"/>
    </xf>
    <xf numFmtId="0" fontId="39" fillId="0" borderId="0" xfId="5" applyFont="1"/>
    <xf numFmtId="0" fontId="32" fillId="0" borderId="0" xfId="7" applyFont="1" applyAlignment="1">
      <alignment vertical="top"/>
    </xf>
    <xf numFmtId="0" fontId="32" fillId="0" borderId="0" xfId="5" applyFont="1" applyAlignment="1">
      <alignment vertical="top"/>
    </xf>
    <xf numFmtId="0" fontId="40" fillId="0" borderId="0" xfId="12" applyFont="1" applyAlignment="1">
      <alignment vertical="center"/>
    </xf>
    <xf numFmtId="0" fontId="26" fillId="0" borderId="0" xfId="12" applyFont="1" applyBorder="1" applyAlignment="1">
      <alignment vertical="center"/>
    </xf>
    <xf numFmtId="0" fontId="26" fillId="0" borderId="2" xfId="12" applyFont="1" applyBorder="1" applyAlignment="1">
      <alignment vertical="center"/>
    </xf>
    <xf numFmtId="0" fontId="27" fillId="0" borderId="2" xfId="12" applyFont="1" applyBorder="1" applyAlignment="1">
      <alignment vertical="center"/>
    </xf>
    <xf numFmtId="0" fontId="27" fillId="0" borderId="2" xfId="12" applyFont="1" applyBorder="1" applyAlignment="1">
      <alignment horizontal="center" vertical="center"/>
    </xf>
    <xf numFmtId="0" fontId="26" fillId="0" borderId="0" xfId="12" applyFont="1" applyAlignment="1">
      <alignment vertical="center" wrapText="1"/>
    </xf>
    <xf numFmtId="0" fontId="26" fillId="0" borderId="0" xfId="12" applyFont="1" applyAlignment="1">
      <alignment vertical="center"/>
    </xf>
    <xf numFmtId="0" fontId="27" fillId="0" borderId="2" xfId="12" applyFont="1" applyBorder="1" applyAlignment="1">
      <alignment horizontal="center" vertical="center"/>
    </xf>
    <xf numFmtId="0" fontId="27" fillId="0" borderId="2" xfId="12" applyFont="1" applyBorder="1" applyAlignment="1">
      <alignment horizontal="center" vertical="center" wrapText="1"/>
    </xf>
    <xf numFmtId="0" fontId="26" fillId="0" borderId="2" xfId="12" applyFont="1" applyBorder="1" applyAlignment="1">
      <alignment vertical="center" wrapText="1"/>
    </xf>
    <xf numFmtId="0" fontId="26" fillId="0" borderId="2" xfId="12" applyNumberFormat="1" applyFont="1" applyBorder="1" applyAlignment="1">
      <alignment vertical="center"/>
    </xf>
    <xf numFmtId="0" fontId="26" fillId="0" borderId="11" xfId="12" applyNumberFormat="1" applyFont="1" applyBorder="1" applyAlignment="1">
      <alignment vertical="center"/>
    </xf>
    <xf numFmtId="0" fontId="26" fillId="0" borderId="4" xfId="12" applyFont="1" applyBorder="1" applyAlignment="1">
      <alignment vertical="center" wrapText="1"/>
    </xf>
    <xf numFmtId="1" fontId="32" fillId="0" borderId="0" xfId="1" applyNumberFormat="1" applyFont="1" applyAlignment="1">
      <alignment vertical="center"/>
    </xf>
    <xf numFmtId="0" fontId="35" fillId="0" borderId="2" xfId="0" applyFont="1" applyBorder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0" fontId="39" fillId="0" borderId="0" xfId="0" applyFont="1" applyAlignment="1">
      <alignment vertical="center"/>
    </xf>
    <xf numFmtId="0" fontId="39" fillId="0" borderId="2" xfId="0" applyFont="1" applyBorder="1" applyAlignment="1">
      <alignment horizontal="center" vertical="center"/>
    </xf>
    <xf numFmtId="0" fontId="35" fillId="0" borderId="2" xfId="0" applyFont="1" applyBorder="1" applyAlignment="1">
      <alignment vertical="center" wrapText="1"/>
    </xf>
    <xf numFmtId="0" fontId="39" fillId="0" borderId="2" xfId="0" applyFont="1" applyBorder="1" applyAlignment="1">
      <alignment horizontal="right" vertical="center"/>
    </xf>
    <xf numFmtId="0" fontId="39" fillId="0" borderId="2" xfId="0" applyFont="1" applyBorder="1" applyAlignment="1">
      <alignment vertical="center"/>
    </xf>
    <xf numFmtId="0" fontId="35" fillId="0" borderId="2" xfId="0" applyFont="1" applyBorder="1" applyAlignment="1">
      <alignment vertical="center"/>
    </xf>
    <xf numFmtId="0" fontId="35" fillId="0" borderId="0" xfId="0" applyFont="1" applyAlignment="1">
      <alignment vertical="center"/>
    </xf>
    <xf numFmtId="0" fontId="39" fillId="0" borderId="0" xfId="0" applyFont="1"/>
    <xf numFmtId="1" fontId="39" fillId="0" borderId="0" xfId="0" applyNumberFormat="1" applyFont="1" applyAlignment="1">
      <alignment horizontal="center"/>
    </xf>
    <xf numFmtId="164" fontId="39" fillId="0" borderId="0" xfId="0" applyNumberFormat="1" applyFont="1" applyAlignment="1">
      <alignment horizontal="center"/>
    </xf>
    <xf numFmtId="0" fontId="23" fillId="0" borderId="0" xfId="12" applyFont="1" applyFill="1" applyAlignment="1">
      <alignment horizontal="center" vertical="center"/>
    </xf>
    <xf numFmtId="0" fontId="23" fillId="0" borderId="2" xfId="12" applyFont="1" applyFill="1" applyBorder="1" applyAlignment="1">
      <alignment horizontal="center" vertical="center"/>
    </xf>
    <xf numFmtId="0" fontId="20" fillId="0" borderId="0" xfId="12" applyFont="1" applyFill="1" applyAlignment="1">
      <alignment vertical="center"/>
    </xf>
    <xf numFmtId="0" fontId="42" fillId="0" borderId="0" xfId="12" applyFont="1" applyFill="1" applyAlignment="1">
      <alignment vertical="center"/>
    </xf>
    <xf numFmtId="0" fontId="23" fillId="0" borderId="2" xfId="12" applyFont="1" applyFill="1" applyBorder="1" applyAlignment="1">
      <alignment horizontal="left" vertical="center" wrapText="1"/>
    </xf>
    <xf numFmtId="166" fontId="20" fillId="0" borderId="2" xfId="12" applyNumberFormat="1" applyFont="1" applyFill="1" applyBorder="1" applyAlignment="1">
      <alignment horizontal="right" vertical="center"/>
    </xf>
    <xf numFmtId="0" fontId="20" fillId="0" borderId="2" xfId="12" applyFont="1" applyFill="1" applyBorder="1" applyAlignment="1">
      <alignment horizontal="right" vertical="center"/>
    </xf>
    <xf numFmtId="3" fontId="20" fillId="0" borderId="2" xfId="12" applyNumberFormat="1" applyFont="1" applyFill="1" applyBorder="1" applyAlignment="1">
      <alignment horizontal="right" vertical="center"/>
    </xf>
    <xf numFmtId="3" fontId="20" fillId="0" borderId="2" xfId="12" applyNumberFormat="1" applyFont="1" applyFill="1" applyBorder="1" applyAlignment="1">
      <alignment vertical="center"/>
    </xf>
    <xf numFmtId="0" fontId="20" fillId="0" borderId="0" xfId="12" applyFont="1" applyFill="1" applyAlignment="1">
      <alignment vertical="center" wrapText="1"/>
    </xf>
    <xf numFmtId="0" fontId="20" fillId="0" borderId="0" xfId="12" applyFont="1" applyFill="1" applyBorder="1"/>
    <xf numFmtId="0" fontId="42" fillId="0" borderId="2" xfId="12" applyFont="1" applyFill="1" applyBorder="1" applyAlignment="1">
      <alignment horizontal="center" vertical="center" wrapText="1"/>
    </xf>
    <xf numFmtId="0" fontId="42" fillId="0" borderId="0" xfId="12" applyFont="1" applyFill="1" applyBorder="1"/>
    <xf numFmtId="0" fontId="20" fillId="0" borderId="0" xfId="12" applyFont="1" applyFill="1" applyBorder="1" applyAlignment="1">
      <alignment wrapText="1"/>
    </xf>
    <xf numFmtId="0" fontId="14" fillId="0" borderId="0" xfId="12" applyFont="1" applyFill="1" applyBorder="1" applyAlignment="1">
      <alignment vertical="top"/>
    </xf>
    <xf numFmtId="0" fontId="14" fillId="0" borderId="0" xfId="12" applyFont="1" applyFill="1" applyAlignment="1">
      <alignment vertical="top"/>
    </xf>
    <xf numFmtId="0" fontId="27" fillId="0" borderId="2" xfId="12" applyFont="1" applyBorder="1" applyAlignment="1">
      <alignment vertical="center" wrapText="1"/>
    </xf>
    <xf numFmtId="0" fontId="27" fillId="0" borderId="2" xfId="12" applyNumberFormat="1" applyFont="1" applyBorder="1" applyAlignment="1">
      <alignment vertical="center"/>
    </xf>
    <xf numFmtId="0" fontId="35" fillId="0" borderId="0" xfId="1" applyFont="1" applyAlignment="1">
      <alignment vertical="center" wrapText="1"/>
    </xf>
    <xf numFmtId="0" fontId="35" fillId="0" borderId="2" xfId="1" applyFont="1" applyBorder="1" applyAlignment="1">
      <alignment horizontal="center" vertical="center"/>
    </xf>
    <xf numFmtId="0" fontId="39" fillId="0" borderId="0" xfId="1" applyFont="1" applyAlignment="1">
      <alignment vertical="center"/>
    </xf>
    <xf numFmtId="0" fontId="37" fillId="0" borderId="12" xfId="1" applyFont="1" applyBorder="1" applyAlignment="1">
      <alignment horizontal="center" vertical="center" wrapText="1"/>
    </xf>
    <xf numFmtId="0" fontId="37" fillId="0" borderId="0" xfId="1" applyFont="1" applyAlignment="1">
      <alignment vertical="center"/>
    </xf>
    <xf numFmtId="0" fontId="39" fillId="0" borderId="2" xfId="1" applyFont="1" applyBorder="1" applyAlignment="1">
      <alignment horizontal="center" vertical="center"/>
    </xf>
    <xf numFmtId="0" fontId="35" fillId="0" borderId="2" xfId="1" applyFont="1" applyBorder="1" applyAlignment="1">
      <alignment vertical="center" wrapText="1"/>
    </xf>
    <xf numFmtId="0" fontId="39" fillId="0" borderId="2" xfId="1" applyFont="1" applyBorder="1" applyAlignment="1">
      <alignment horizontal="right" vertical="center"/>
    </xf>
    <xf numFmtId="0" fontId="22" fillId="2" borderId="2" xfId="1" applyFont="1" applyFill="1" applyBorder="1" applyAlignment="1" applyProtection="1">
      <alignment horizontal="right" vertical="center" wrapText="1"/>
    </xf>
    <xf numFmtId="0" fontId="39" fillId="0" borderId="2" xfId="1" applyFont="1" applyBorder="1" applyAlignment="1">
      <alignment vertical="center"/>
    </xf>
    <xf numFmtId="0" fontId="35" fillId="0" borderId="2" xfId="1" applyFont="1" applyBorder="1" applyAlignment="1">
      <alignment vertical="center"/>
    </xf>
    <xf numFmtId="0" fontId="35" fillId="0" borderId="0" xfId="1" applyFont="1" applyAlignment="1">
      <alignment vertical="center"/>
    </xf>
    <xf numFmtId="0" fontId="39" fillId="0" borderId="0" xfId="1" applyFont="1"/>
    <xf numFmtId="0" fontId="30" fillId="0" borderId="0" xfId="12" applyFont="1" applyAlignment="1">
      <alignment vertical="center"/>
    </xf>
    <xf numFmtId="0" fontId="32" fillId="0" borderId="0" xfId="5" applyFont="1" applyAlignment="1">
      <alignment horizontal="right"/>
    </xf>
    <xf numFmtId="0" fontId="35" fillId="0" borderId="0" xfId="1" applyFont="1" applyAlignment="1">
      <alignment horizontal="right" vertical="center" wrapText="1"/>
    </xf>
    <xf numFmtId="0" fontId="39" fillId="0" borderId="0" xfId="1" applyFont="1" applyAlignment="1">
      <alignment horizontal="right" vertical="center"/>
    </xf>
    <xf numFmtId="0" fontId="37" fillId="0" borderId="0" xfId="1" applyFont="1" applyAlignment="1">
      <alignment horizontal="right" vertical="center"/>
    </xf>
    <xf numFmtId="164" fontId="39" fillId="0" borderId="0" xfId="1" applyNumberFormat="1" applyFont="1" applyAlignment="1">
      <alignment horizontal="right"/>
    </xf>
    <xf numFmtId="0" fontId="39" fillId="0" borderId="0" xfId="1" applyFont="1" applyAlignment="1">
      <alignment horizontal="right"/>
    </xf>
    <xf numFmtId="164" fontId="39" fillId="0" borderId="0" xfId="1" applyNumberFormat="1" applyFont="1" applyAlignment="1">
      <alignment horizontal="center" vertical="center"/>
    </xf>
    <xf numFmtId="0" fontId="14" fillId="0" borderId="0" xfId="4" applyFont="1"/>
    <xf numFmtId="0" fontId="20" fillId="0" borderId="0" xfId="4" applyFont="1"/>
    <xf numFmtId="0" fontId="23" fillId="7" borderId="2" xfId="4" applyFont="1" applyFill="1" applyBorder="1" applyAlignment="1">
      <alignment horizontal="center" vertical="center" wrapText="1"/>
    </xf>
    <xf numFmtId="0" fontId="20" fillId="0" borderId="2" xfId="4" applyFont="1" applyBorder="1" applyAlignment="1">
      <alignment horizontal="center" vertical="center"/>
    </xf>
    <xf numFmtId="0" fontId="20" fillId="0" borderId="2" xfId="4" applyFont="1" applyBorder="1" applyAlignment="1">
      <alignment vertical="center" wrapText="1"/>
    </xf>
    <xf numFmtId="0" fontId="14" fillId="0" borderId="0" xfId="4" applyFont="1" applyAlignment="1">
      <alignment vertical="center"/>
    </xf>
    <xf numFmtId="0" fontId="20" fillId="0" borderId="2" xfId="4" applyFont="1" applyBorder="1" applyAlignment="1">
      <alignment vertical="center"/>
    </xf>
    <xf numFmtId="0" fontId="20" fillId="0" borderId="0" xfId="4" applyFont="1" applyAlignment="1">
      <alignment vertical="center" wrapText="1"/>
    </xf>
    <xf numFmtId="0" fontId="20" fillId="0" borderId="2" xfId="4" applyFont="1" applyBorder="1" applyAlignment="1">
      <alignment horizontal="left" vertical="center" wrapText="1"/>
    </xf>
    <xf numFmtId="0" fontId="43" fillId="7" borderId="9" xfId="5" applyFont="1" applyFill="1" applyBorder="1" applyAlignment="1">
      <alignment vertical="center"/>
    </xf>
    <xf numFmtId="0" fontId="29" fillId="7" borderId="11" xfId="4" applyFont="1" applyFill="1" applyBorder="1" applyAlignment="1">
      <alignment vertical="center"/>
    </xf>
    <xf numFmtId="0" fontId="23" fillId="7" borderId="0" xfId="4" applyFont="1" applyFill="1" applyAlignment="1">
      <alignment vertical="center"/>
    </xf>
    <xf numFmtId="0" fontId="29" fillId="0" borderId="0" xfId="9" applyFont="1" applyBorder="1" applyAlignment="1">
      <alignment vertical="center" wrapText="1"/>
    </xf>
    <xf numFmtId="0" fontId="29" fillId="0" borderId="0" xfId="9" applyFont="1" applyAlignment="1">
      <alignment horizontal="center" vertical="center" wrapText="1"/>
    </xf>
    <xf numFmtId="0" fontId="23" fillId="7" borderId="2" xfId="9" applyFont="1" applyFill="1" applyBorder="1" applyAlignment="1">
      <alignment horizontal="center" vertical="center" wrapText="1"/>
    </xf>
    <xf numFmtId="0" fontId="23" fillId="7" borderId="2" xfId="9" applyFont="1" applyFill="1" applyBorder="1" applyAlignment="1">
      <alignment horizontal="center" vertical="center" wrapText="1" shrinkToFit="1"/>
    </xf>
    <xf numFmtId="0" fontId="23" fillId="7" borderId="2" xfId="9" applyFont="1" applyFill="1" applyBorder="1" applyAlignment="1">
      <alignment horizontal="center" vertical="center"/>
    </xf>
    <xf numFmtId="0" fontId="20" fillId="7" borderId="0" xfId="9" applyFont="1" applyFill="1"/>
    <xf numFmtId="0" fontId="20" fillId="0" borderId="2" xfId="9" applyFont="1" applyBorder="1" applyAlignment="1">
      <alignment horizontal="center" vertical="center"/>
    </xf>
    <xf numFmtId="0" fontId="20" fillId="0" borderId="2" xfId="9" applyFont="1" applyBorder="1" applyAlignment="1">
      <alignment vertical="center"/>
    </xf>
    <xf numFmtId="0" fontId="20" fillId="0" borderId="0" xfId="9" applyFont="1" applyAlignment="1">
      <alignment vertical="center"/>
    </xf>
    <xf numFmtId="0" fontId="20" fillId="0" borderId="2" xfId="9" applyFont="1" applyBorder="1" applyAlignment="1">
      <alignment vertical="center" wrapText="1"/>
    </xf>
    <xf numFmtId="0" fontId="14" fillId="0" borderId="2" xfId="9" applyFont="1" applyBorder="1" applyAlignment="1">
      <alignment horizontal="center" vertical="center"/>
    </xf>
    <xf numFmtId="0" fontId="22" fillId="0" borderId="2" xfId="9" applyFont="1" applyBorder="1" applyAlignment="1">
      <alignment vertical="center"/>
    </xf>
    <xf numFmtId="0" fontId="23" fillId="7" borderId="0" xfId="9" applyFont="1" applyFill="1" applyAlignment="1">
      <alignment vertical="center"/>
    </xf>
    <xf numFmtId="0" fontId="44" fillId="0" borderId="0" xfId="9" applyFont="1" applyBorder="1"/>
    <xf numFmtId="0" fontId="44" fillId="0" borderId="0" xfId="9" applyFont="1"/>
    <xf numFmtId="0" fontId="20" fillId="0" borderId="0" xfId="9" applyFont="1"/>
    <xf numFmtId="2" fontId="20" fillId="0" borderId="2" xfId="9" applyNumberFormat="1" applyFont="1" applyBorder="1" applyAlignment="1">
      <alignment horizontal="center" vertical="center"/>
    </xf>
    <xf numFmtId="2" fontId="23" fillId="8" borderId="2" xfId="9" applyNumberFormat="1" applyFont="1" applyFill="1" applyBorder="1" applyAlignment="1">
      <alignment horizontal="center" vertical="center"/>
    </xf>
    <xf numFmtId="164" fontId="14" fillId="0" borderId="0" xfId="4" applyNumberFormat="1" applyFont="1"/>
    <xf numFmtId="0" fontId="39" fillId="0" borderId="2" xfId="0" applyFont="1" applyBorder="1" applyAlignment="1">
      <alignment horizontal="left" vertical="center" wrapText="1"/>
    </xf>
    <xf numFmtId="0" fontId="35" fillId="0" borderId="2" xfId="0" applyFont="1" applyBorder="1" applyAlignment="1">
      <alignment horizontal="left" vertical="center" wrapText="1"/>
    </xf>
    <xf numFmtId="0" fontId="35" fillId="0" borderId="0" xfId="0" applyFont="1"/>
    <xf numFmtId="0" fontId="32" fillId="0" borderId="0" xfId="0" applyFont="1" applyAlignment="1">
      <alignment vertical="top"/>
    </xf>
    <xf numFmtId="0" fontId="21" fillId="2" borderId="2" xfId="0" applyFont="1" applyFill="1" applyBorder="1" applyAlignment="1" applyProtection="1">
      <alignment horizontal="right" vertical="center" wrapText="1"/>
    </xf>
    <xf numFmtId="0" fontId="21" fillId="2" borderId="0" xfId="0" applyFont="1" applyFill="1" applyBorder="1" applyAlignment="1" applyProtection="1">
      <alignment horizontal="left" vertical="center" wrapText="1"/>
    </xf>
    <xf numFmtId="0" fontId="23" fillId="0" borderId="0" xfId="0" applyFont="1" applyBorder="1" applyAlignment="1">
      <alignment vertical="center"/>
    </xf>
    <xf numFmtId="0" fontId="22" fillId="2" borderId="0" xfId="0" applyFont="1" applyFill="1" applyBorder="1" applyAlignment="1" applyProtection="1">
      <alignment horizontal="left" vertical="center" wrapText="1"/>
    </xf>
    <xf numFmtId="0" fontId="20" fillId="0" borderId="0" xfId="0" applyFont="1" applyBorder="1" applyAlignment="1">
      <alignment vertical="center"/>
    </xf>
    <xf numFmtId="0" fontId="22" fillId="2" borderId="2" xfId="0" applyFont="1" applyFill="1" applyBorder="1" applyAlignment="1" applyProtection="1">
      <alignment horizontal="center" vertical="center" wrapText="1"/>
    </xf>
    <xf numFmtId="0" fontId="22" fillId="2" borderId="2" xfId="0" applyFont="1" applyFill="1" applyBorder="1" applyAlignment="1" applyProtection="1">
      <alignment horizontal="right" vertical="center" wrapText="1"/>
    </xf>
    <xf numFmtId="0" fontId="45" fillId="2" borderId="0" xfId="0" applyFont="1" applyFill="1" applyBorder="1" applyAlignment="1" applyProtection="1">
      <alignment horizontal="left" vertical="center" wrapText="1"/>
    </xf>
    <xf numFmtId="164" fontId="20" fillId="0" borderId="0" xfId="0" applyNumberFormat="1" applyFont="1" applyBorder="1" applyAlignment="1">
      <alignment vertical="center"/>
    </xf>
    <xf numFmtId="0" fontId="21" fillId="2" borderId="2" xfId="0" applyFont="1" applyFill="1" applyBorder="1" applyAlignment="1" applyProtection="1">
      <alignment horizontal="center" vertical="center" wrapText="1"/>
    </xf>
    <xf numFmtId="0" fontId="20" fillId="0" borderId="2" xfId="0" applyFont="1" applyBorder="1" applyAlignment="1">
      <alignment vertical="center"/>
    </xf>
    <xf numFmtId="164" fontId="32" fillId="0" borderId="0" xfId="0" applyNumberFormat="1" applyFont="1"/>
    <xf numFmtId="0" fontId="24" fillId="7" borderId="2" xfId="4" applyFont="1" applyFill="1" applyBorder="1" applyAlignment="1">
      <alignment horizontal="center" vertical="center"/>
    </xf>
    <xf numFmtId="0" fontId="47" fillId="0" borderId="0" xfId="5" applyFont="1" applyAlignment="1">
      <alignment vertical="center"/>
    </xf>
    <xf numFmtId="1" fontId="48" fillId="0" borderId="2" xfId="4" applyNumberFormat="1" applyFont="1" applyBorder="1" applyAlignment="1">
      <alignment vertical="center"/>
    </xf>
    <xf numFmtId="0" fontId="14" fillId="0" borderId="4" xfId="4" applyFont="1" applyBorder="1" applyAlignment="1">
      <alignment horizontal="center" vertical="center"/>
    </xf>
    <xf numFmtId="0" fontId="20" fillId="0" borderId="4" xfId="4" applyFont="1" applyBorder="1" applyAlignment="1">
      <alignment vertical="center" wrapText="1"/>
    </xf>
    <xf numFmtId="0" fontId="19" fillId="0" borderId="9" xfId="5" applyFont="1" applyBorder="1" applyAlignment="1">
      <alignment vertical="center"/>
    </xf>
    <xf numFmtId="0" fontId="29" fillId="0" borderId="11" xfId="4" applyFont="1" applyBorder="1" applyAlignment="1">
      <alignment vertical="center"/>
    </xf>
    <xf numFmtId="1" fontId="49" fillId="0" borderId="11" xfId="4" applyNumberFormat="1" applyFont="1" applyBorder="1" applyAlignment="1">
      <alignment vertical="center"/>
    </xf>
    <xf numFmtId="1" fontId="49" fillId="0" borderId="2" xfId="4" applyNumberFormat="1" applyFont="1" applyBorder="1" applyAlignment="1">
      <alignment vertical="center"/>
    </xf>
    <xf numFmtId="0" fontId="29" fillId="0" borderId="3" xfId="4" applyFont="1" applyBorder="1" applyAlignment="1">
      <alignment vertical="center" wrapText="1"/>
    </xf>
    <xf numFmtId="0" fontId="29" fillId="0" borderId="3" xfId="4" applyFont="1" applyBorder="1" applyAlignment="1">
      <alignment horizontal="left" vertical="center"/>
    </xf>
    <xf numFmtId="0" fontId="19" fillId="0" borderId="0" xfId="5" applyAlignment="1">
      <alignment horizontal="center" vertical="center"/>
    </xf>
    <xf numFmtId="0" fontId="14" fillId="0" borderId="2" xfId="5" applyFont="1" applyBorder="1" applyAlignment="1">
      <alignment horizontal="center" vertical="center"/>
    </xf>
    <xf numFmtId="0" fontId="32" fillId="0" borderId="0" xfId="0" applyFont="1" applyBorder="1" applyAlignment="1">
      <alignment vertical="top"/>
    </xf>
    <xf numFmtId="0" fontId="33" fillId="0" borderId="3" xfId="5" applyFont="1" applyBorder="1" applyAlignment="1">
      <alignment horizontal="right" vertical="top"/>
    </xf>
    <xf numFmtId="0" fontId="50" fillId="0" borderId="2" xfId="0" applyFont="1" applyBorder="1" applyAlignment="1">
      <alignment vertical="center"/>
    </xf>
    <xf numFmtId="0" fontId="29" fillId="0" borderId="0" xfId="0" applyFont="1" applyAlignment="1">
      <alignment horizontal="right" vertical="top"/>
    </xf>
    <xf numFmtId="0" fontId="33" fillId="0" borderId="2" xfId="0" applyFont="1" applyBorder="1" applyAlignment="1">
      <alignment horizontal="center" vertical="center"/>
    </xf>
    <xf numFmtId="0" fontId="35" fillId="0" borderId="2" xfId="5" applyFont="1" applyBorder="1" applyAlignment="1">
      <alignment horizontal="center" vertical="center" wrapText="1"/>
    </xf>
    <xf numFmtId="0" fontId="35" fillId="0" borderId="2" xfId="5" applyFont="1" applyBorder="1" applyAlignment="1">
      <alignment horizontal="center" vertical="center"/>
    </xf>
    <xf numFmtId="164" fontId="26" fillId="0" borderId="0" xfId="12" applyNumberFormat="1" applyFont="1" applyBorder="1" applyAlignment="1">
      <alignment vertical="center"/>
    </xf>
    <xf numFmtId="1" fontId="26" fillId="0" borderId="0" xfId="12" applyNumberFormat="1" applyFont="1" applyBorder="1" applyAlignment="1">
      <alignment vertical="center"/>
    </xf>
    <xf numFmtId="0" fontId="33" fillId="0" borderId="2" xfId="0" applyFont="1" applyBorder="1" applyAlignment="1">
      <alignment horizontal="right" vertical="center"/>
    </xf>
    <xf numFmtId="0" fontId="33" fillId="0" borderId="2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 wrapText="1"/>
    </xf>
    <xf numFmtId="0" fontId="32" fillId="0" borderId="2" xfId="0" applyFont="1" applyBorder="1" applyAlignment="1">
      <alignment horizontal="right" vertical="center" wrapText="1" indent="1"/>
    </xf>
    <xf numFmtId="0" fontId="32" fillId="0" borderId="2" xfId="5" applyFont="1" applyBorder="1" applyAlignment="1">
      <alignment vertical="center"/>
    </xf>
    <xf numFmtId="0" fontId="35" fillId="0" borderId="2" xfId="0" applyFont="1" applyBorder="1" applyAlignment="1">
      <alignment horizontal="center" vertical="center"/>
    </xf>
    <xf numFmtId="0" fontId="23" fillId="0" borderId="2" xfId="12" applyFont="1" applyFill="1" applyBorder="1" applyAlignment="1">
      <alignment horizontal="center" vertical="center"/>
    </xf>
    <xf numFmtId="0" fontId="51" fillId="2" borderId="4" xfId="0" applyFont="1" applyFill="1" applyBorder="1" applyAlignment="1" applyProtection="1">
      <alignment horizontal="center" vertical="center" wrapText="1"/>
    </xf>
    <xf numFmtId="0" fontId="51" fillId="2" borderId="2" xfId="0" applyFont="1" applyFill="1" applyBorder="1" applyAlignment="1" applyProtection="1">
      <alignment horizontal="right" vertical="center" wrapText="1" indent="1"/>
    </xf>
    <xf numFmtId="0" fontId="42" fillId="0" borderId="0" xfId="0" applyFont="1" applyBorder="1"/>
    <xf numFmtId="0" fontId="22" fillId="2" borderId="2" xfId="0" applyFont="1" applyFill="1" applyBorder="1" applyAlignment="1" applyProtection="1">
      <alignment vertical="center" wrapText="1"/>
    </xf>
    <xf numFmtId="0" fontId="21" fillId="2" borderId="2" xfId="0" applyFont="1" applyFill="1" applyBorder="1" applyAlignment="1" applyProtection="1">
      <alignment vertical="center" wrapText="1"/>
    </xf>
    <xf numFmtId="0" fontId="23" fillId="0" borderId="2" xfId="0" applyNumberFormat="1" applyFont="1" applyBorder="1" applyAlignment="1">
      <alignment horizontal="right" vertical="center"/>
    </xf>
    <xf numFmtId="0" fontId="51" fillId="2" borderId="2" xfId="0" applyFont="1" applyFill="1" applyBorder="1" applyAlignment="1" applyProtection="1">
      <alignment horizontal="center" vertical="center" wrapText="1"/>
    </xf>
    <xf numFmtId="0" fontId="37" fillId="0" borderId="2" xfId="0" applyFont="1" applyBorder="1" applyAlignment="1">
      <alignment horizontal="center" vertical="center" wrapText="1"/>
    </xf>
    <xf numFmtId="0" fontId="26" fillId="0" borderId="11" xfId="12" applyFont="1" applyBorder="1" applyAlignment="1">
      <alignment vertical="center"/>
    </xf>
    <xf numFmtId="0" fontId="27" fillId="0" borderId="13" xfId="12" applyFont="1" applyBorder="1" applyAlignment="1">
      <alignment vertical="center"/>
    </xf>
    <xf numFmtId="0" fontId="27" fillId="0" borderId="14" xfId="12" applyFont="1" applyBorder="1" applyAlignment="1">
      <alignment vertical="center"/>
    </xf>
    <xf numFmtId="0" fontId="27" fillId="0" borderId="17" xfId="12" applyFont="1" applyBorder="1" applyAlignment="1">
      <alignment vertical="center"/>
    </xf>
    <xf numFmtId="0" fontId="26" fillId="0" borderId="17" xfId="12" applyFont="1" applyBorder="1" applyAlignment="1">
      <alignment horizontal="left" vertical="center" indent="4"/>
    </xf>
    <xf numFmtId="0" fontId="27" fillId="0" borderId="16" xfId="12" applyFont="1" applyBorder="1" applyAlignment="1">
      <alignment vertical="center"/>
    </xf>
    <xf numFmtId="0" fontId="27" fillId="0" borderId="9" xfId="12" applyFont="1" applyBorder="1" applyAlignment="1">
      <alignment vertical="center"/>
    </xf>
    <xf numFmtId="0" fontId="27" fillId="0" borderId="11" xfId="12" applyFont="1" applyBorder="1" applyAlignment="1">
      <alignment vertical="center"/>
    </xf>
    <xf numFmtId="0" fontId="27" fillId="0" borderId="9" xfId="12" applyFont="1" applyBorder="1" applyAlignment="1">
      <alignment horizontal="left" vertical="center" indent="5"/>
    </xf>
    <xf numFmtId="0" fontId="27" fillId="0" borderId="4" xfId="12" applyFont="1" applyBorder="1" applyAlignment="1">
      <alignment vertical="center"/>
    </xf>
    <xf numFmtId="0" fontId="27" fillId="0" borderId="0" xfId="12" applyFont="1" applyAlignment="1">
      <alignment horizontal="left" vertical="center" wrapText="1"/>
    </xf>
    <xf numFmtId="0" fontId="20" fillId="0" borderId="2" xfId="0" applyNumberFormat="1" applyFont="1" applyBorder="1" applyAlignment="1">
      <alignment vertical="center"/>
    </xf>
    <xf numFmtId="0" fontId="42" fillId="0" borderId="2" xfId="0" applyFont="1" applyBorder="1" applyAlignment="1">
      <alignment horizontal="center" vertical="center" wrapText="1"/>
    </xf>
    <xf numFmtId="0" fontId="49" fillId="0" borderId="2" xfId="0" applyNumberFormat="1" applyFont="1" applyBorder="1" applyAlignment="1">
      <alignment vertical="center"/>
    </xf>
    <xf numFmtId="0" fontId="12" fillId="2" borderId="3" xfId="0" applyFont="1" applyFill="1" applyBorder="1" applyAlignment="1" applyProtection="1">
      <alignment horizontal="right" vertical="top"/>
    </xf>
    <xf numFmtId="0" fontId="14" fillId="0" borderId="0" xfId="0" applyFont="1" applyBorder="1" applyAlignment="1">
      <alignment vertical="top"/>
    </xf>
    <xf numFmtId="0" fontId="35" fillId="0" borderId="0" xfId="15" applyFont="1" applyAlignment="1">
      <alignment vertical="center" wrapText="1"/>
    </xf>
    <xf numFmtId="0" fontId="35" fillId="0" borderId="2" xfId="15" applyFont="1" applyBorder="1" applyAlignment="1">
      <alignment horizontal="center" vertical="center"/>
    </xf>
    <xf numFmtId="0" fontId="35" fillId="0" borderId="2" xfId="15" applyFont="1" applyBorder="1" applyAlignment="1">
      <alignment horizontal="center" vertical="center" wrapText="1"/>
    </xf>
    <xf numFmtId="0" fontId="39" fillId="0" borderId="0" xfId="15" applyFont="1" applyAlignment="1">
      <alignment vertical="center"/>
    </xf>
    <xf numFmtId="0" fontId="37" fillId="0" borderId="12" xfId="15" applyFont="1" applyBorder="1" applyAlignment="1">
      <alignment horizontal="center" vertical="center" wrapText="1"/>
    </xf>
    <xf numFmtId="0" fontId="39" fillId="0" borderId="2" xfId="15" applyFont="1" applyBorder="1" applyAlignment="1">
      <alignment horizontal="center" vertical="center"/>
    </xf>
    <xf numFmtId="0" fontId="35" fillId="0" borderId="2" xfId="15" applyFont="1" applyBorder="1" applyAlignment="1">
      <alignment vertical="center" wrapText="1"/>
    </xf>
    <xf numFmtId="0" fontId="39" fillId="0" borderId="2" xfId="15" applyFont="1" applyBorder="1" applyAlignment="1">
      <alignment horizontal="right" vertical="center"/>
    </xf>
    <xf numFmtId="0" fontId="39" fillId="0" borderId="2" xfId="15" applyFont="1" applyBorder="1" applyAlignment="1">
      <alignment vertical="center"/>
    </xf>
    <xf numFmtId="0" fontId="35" fillId="0" borderId="2" xfId="15" applyFont="1" applyBorder="1" applyAlignment="1">
      <alignment vertical="center"/>
    </xf>
    <xf numFmtId="0" fontId="50" fillId="0" borderId="2" xfId="15" applyFont="1" applyBorder="1" applyAlignment="1">
      <alignment vertical="center"/>
    </xf>
    <xf numFmtId="0" fontId="35" fillId="0" borderId="0" xfId="15" applyFont="1" applyAlignment="1">
      <alignment vertical="center"/>
    </xf>
    <xf numFmtId="0" fontId="39" fillId="0" borderId="0" xfId="15" applyFont="1"/>
    <xf numFmtId="1" fontId="39" fillId="0" borderId="0" xfId="15" applyNumberFormat="1" applyFont="1" applyAlignment="1">
      <alignment horizontal="center"/>
    </xf>
    <xf numFmtId="2" fontId="39" fillId="0" borderId="0" xfId="15" applyNumberFormat="1" applyFont="1" applyAlignment="1">
      <alignment horizontal="center"/>
    </xf>
    <xf numFmtId="164" fontId="39" fillId="0" borderId="0" xfId="15" applyNumberFormat="1" applyFont="1" applyAlignment="1">
      <alignment horizontal="center"/>
    </xf>
    <xf numFmtId="2" fontId="39" fillId="0" borderId="0" xfId="0" applyNumberFormat="1" applyFont="1" applyAlignment="1">
      <alignment horizontal="center"/>
    </xf>
    <xf numFmtId="164" fontId="20" fillId="0" borderId="2" xfId="4" applyNumberFormat="1" applyFont="1" applyBorder="1" applyAlignment="1">
      <alignment horizontal="center" vertical="center"/>
    </xf>
    <xf numFmtId="164" fontId="23" fillId="7" borderId="2" xfId="4" applyNumberFormat="1" applyFont="1" applyFill="1" applyBorder="1" applyAlignment="1">
      <alignment horizontal="center" vertical="center"/>
    </xf>
    <xf numFmtId="0" fontId="32" fillId="0" borderId="0" xfId="15" applyFont="1" applyAlignment="1">
      <alignment vertical="top"/>
    </xf>
    <xf numFmtId="0" fontId="20" fillId="0" borderId="0" xfId="15" applyFont="1" applyBorder="1" applyAlignment="1">
      <alignment vertical="center"/>
    </xf>
    <xf numFmtId="0" fontId="42" fillId="0" borderId="2" xfId="5" applyFont="1" applyBorder="1" applyAlignment="1">
      <alignment horizontal="center" vertical="center" wrapText="1"/>
    </xf>
    <xf numFmtId="0" fontId="37" fillId="0" borderId="2" xfId="15" applyFont="1" applyBorder="1" applyAlignment="1">
      <alignment horizontal="center" vertical="center" wrapText="1"/>
    </xf>
    <xf numFmtId="0" fontId="39" fillId="0" borderId="2" xfId="15" applyFont="1" applyBorder="1" applyAlignment="1">
      <alignment horizontal="left" vertical="center" wrapText="1"/>
    </xf>
    <xf numFmtId="0" fontId="22" fillId="2" borderId="2" xfId="15" applyFont="1" applyFill="1" applyBorder="1" applyAlignment="1" applyProtection="1">
      <alignment horizontal="right" vertical="center" wrapText="1"/>
    </xf>
    <xf numFmtId="0" fontId="53" fillId="2" borderId="2" xfId="15" applyFont="1" applyFill="1" applyBorder="1" applyAlignment="1" applyProtection="1">
      <alignment horizontal="center" vertical="center" wrapText="1"/>
    </xf>
    <xf numFmtId="0" fontId="53" fillId="2" borderId="2" xfId="15" applyFont="1" applyFill="1" applyBorder="1" applyAlignment="1" applyProtection="1">
      <alignment horizontal="right" vertical="center" wrapText="1"/>
    </xf>
    <xf numFmtId="0" fontId="49" fillId="0" borderId="0" xfId="15" applyFont="1" applyBorder="1" applyAlignment="1">
      <alignment vertical="center"/>
    </xf>
    <xf numFmtId="1" fontId="22" fillId="2" borderId="2" xfId="15" applyNumberFormat="1" applyFont="1" applyFill="1" applyBorder="1" applyAlignment="1" applyProtection="1">
      <alignment horizontal="right" vertical="center" wrapText="1"/>
    </xf>
    <xf numFmtId="0" fontId="0" fillId="0" borderId="0" xfId="17" applyFont="1"/>
    <xf numFmtId="1" fontId="20" fillId="0" borderId="0" xfId="15" applyNumberFormat="1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3" fillId="0" borderId="2" xfId="12" applyNumberFormat="1" applyFont="1" applyFill="1" applyBorder="1" applyAlignment="1">
      <alignment horizontal="left" vertical="center" wrapText="1"/>
    </xf>
    <xf numFmtId="0" fontId="20" fillId="0" borderId="2" xfId="12" applyNumberFormat="1" applyFont="1" applyFill="1" applyBorder="1" applyAlignment="1">
      <alignment vertical="center"/>
    </xf>
    <xf numFmtId="0" fontId="20" fillId="0" borderId="0" xfId="12" applyNumberFormat="1" applyFont="1" applyFill="1" applyAlignment="1">
      <alignment vertical="center"/>
    </xf>
    <xf numFmtId="0" fontId="35" fillId="0" borderId="2" xfId="5" applyFont="1" applyBorder="1" applyAlignment="1">
      <alignment horizontal="center" vertical="center"/>
    </xf>
    <xf numFmtId="0" fontId="27" fillId="0" borderId="2" xfId="12" applyFont="1" applyBorder="1" applyAlignment="1">
      <alignment horizontal="center" vertical="center"/>
    </xf>
    <xf numFmtId="0" fontId="55" fillId="4" borderId="12" xfId="0" applyFont="1" applyFill="1" applyBorder="1" applyAlignment="1">
      <alignment horizontal="center" vertical="center" wrapText="1"/>
    </xf>
    <xf numFmtId="0" fontId="48" fillId="5" borderId="0" xfId="0" applyFont="1" applyFill="1" applyAlignment="1">
      <alignment horizontal="center"/>
    </xf>
    <xf numFmtId="0" fontId="21" fillId="2" borderId="2" xfId="0" applyFont="1" applyFill="1" applyBorder="1" applyAlignment="1" applyProtection="1">
      <alignment horizontal="center" vertical="center" wrapText="1"/>
    </xf>
    <xf numFmtId="0" fontId="20" fillId="0" borderId="2" xfId="0" applyFont="1" applyBorder="1" applyAlignment="1">
      <alignment vertical="center"/>
    </xf>
    <xf numFmtId="0" fontId="29" fillId="0" borderId="0" xfId="18" applyFont="1" applyAlignment="1">
      <alignment horizontal="right" vertical="center"/>
    </xf>
    <xf numFmtId="0" fontId="29" fillId="0" borderId="0" xfId="18" applyFont="1" applyAlignment="1">
      <alignment vertical="center"/>
    </xf>
    <xf numFmtId="0" fontId="5" fillId="0" borderId="0" xfId="19" applyAlignment="1">
      <alignment vertical="center"/>
    </xf>
    <xf numFmtId="0" fontId="41" fillId="0" borderId="0" xfId="19" applyFont="1" applyAlignment="1">
      <alignment vertical="center"/>
    </xf>
    <xf numFmtId="0" fontId="34" fillId="0" borderId="2" xfId="19" applyFont="1" applyBorder="1" applyAlignment="1">
      <alignment horizontal="center" vertical="center" wrapText="1"/>
    </xf>
    <xf numFmtId="0" fontId="34" fillId="0" borderId="2" xfId="19" applyFont="1" applyBorder="1" applyAlignment="1">
      <alignment horizontal="center" vertical="center" textRotation="90" wrapText="1"/>
    </xf>
    <xf numFmtId="0" fontId="34" fillId="0" borderId="0" xfId="19" applyFont="1" applyAlignment="1">
      <alignment horizontal="center" vertical="center" wrapText="1"/>
    </xf>
    <xf numFmtId="0" fontId="5" fillId="0" borderId="2" xfId="19" applyBorder="1" applyAlignment="1">
      <alignment horizontal="left" vertical="center"/>
    </xf>
    <xf numFmtId="0" fontId="5" fillId="0" borderId="2" xfId="19" applyNumberFormat="1" applyBorder="1" applyAlignment="1">
      <alignment vertical="center"/>
    </xf>
    <xf numFmtId="0" fontId="34" fillId="0" borderId="2" xfId="19" applyNumberFormat="1" applyFont="1" applyBorder="1" applyAlignment="1">
      <alignment vertical="center"/>
    </xf>
    <xf numFmtId="0" fontId="34" fillId="0" borderId="2" xfId="19" applyFont="1" applyBorder="1" applyAlignment="1">
      <alignment horizontal="left" vertical="center"/>
    </xf>
    <xf numFmtId="0" fontId="34" fillId="0" borderId="0" xfId="19" applyFont="1" applyAlignment="1">
      <alignment vertical="center"/>
    </xf>
    <xf numFmtId="0" fontId="14" fillId="0" borderId="0" xfId="0" applyFont="1" applyAlignment="1">
      <alignment vertical="top"/>
    </xf>
    <xf numFmtId="0" fontId="35" fillId="0" borderId="0" xfId="5" applyFont="1" applyAlignment="1">
      <alignment horizontal="right" vertical="center" wrapText="1"/>
    </xf>
    <xf numFmtId="0" fontId="39" fillId="0" borderId="0" xfId="5" applyFont="1" applyAlignment="1">
      <alignment horizontal="right" vertical="center"/>
    </xf>
    <xf numFmtId="0" fontId="37" fillId="0" borderId="12" xfId="5" applyFont="1" applyBorder="1" applyAlignment="1">
      <alignment horizontal="center" vertical="center" wrapText="1"/>
    </xf>
    <xf numFmtId="0" fontId="37" fillId="0" borderId="0" xfId="5" applyFont="1" applyAlignment="1">
      <alignment horizontal="right" vertical="center"/>
    </xf>
    <xf numFmtId="0" fontId="37" fillId="0" borderId="0" xfId="5" applyFont="1" applyAlignment="1">
      <alignment vertical="center"/>
    </xf>
    <xf numFmtId="0" fontId="39" fillId="0" borderId="2" xfId="5" applyFont="1" applyBorder="1" applyAlignment="1">
      <alignment horizontal="right" vertical="center"/>
    </xf>
    <xf numFmtId="0" fontId="22" fillId="2" borderId="2" xfId="5" applyFont="1" applyFill="1" applyBorder="1" applyAlignment="1" applyProtection="1">
      <alignment horizontal="right" vertical="center" wrapText="1"/>
    </xf>
    <xf numFmtId="164" fontId="39" fillId="0" borderId="0" xfId="5" applyNumberFormat="1" applyFont="1" applyAlignment="1">
      <alignment horizontal="center" vertical="center"/>
    </xf>
    <xf numFmtId="164" fontId="39" fillId="0" borderId="0" xfId="5" applyNumberFormat="1" applyFont="1" applyAlignment="1">
      <alignment horizontal="right"/>
    </xf>
    <xf numFmtId="0" fontId="39" fillId="0" borderId="0" xfId="5" applyFont="1" applyAlignment="1">
      <alignment horizontal="right"/>
    </xf>
    <xf numFmtId="0" fontId="22" fillId="2" borderId="2" xfId="2" applyFont="1" applyFill="1" applyBorder="1" applyAlignment="1" applyProtection="1">
      <alignment horizontal="center" vertical="center" wrapText="1"/>
    </xf>
    <xf numFmtId="0" fontId="22" fillId="2" borderId="2" xfId="2" applyFont="1" applyFill="1" applyBorder="1" applyAlignment="1" applyProtection="1">
      <alignment horizontal="right" vertical="center" wrapText="1"/>
    </xf>
    <xf numFmtId="0" fontId="21" fillId="2" borderId="2" xfId="2" applyFont="1" applyFill="1" applyBorder="1" applyAlignment="1" applyProtection="1">
      <alignment horizontal="right" vertical="center" wrapText="1"/>
    </xf>
    <xf numFmtId="0" fontId="33" fillId="0" borderId="0" xfId="0" applyFont="1" applyAlignment="1">
      <alignment vertical="top"/>
    </xf>
    <xf numFmtId="0" fontId="21" fillId="2" borderId="2" xfId="2" applyFont="1" applyFill="1" applyBorder="1" applyAlignment="1" applyProtection="1">
      <alignment horizontal="center" vertical="center" wrapText="1"/>
    </xf>
    <xf numFmtId="0" fontId="53" fillId="2" borderId="2" xfId="2" applyFont="1" applyFill="1" applyBorder="1" applyAlignment="1" applyProtection="1">
      <alignment horizontal="right" vertical="center" wrapText="1"/>
    </xf>
    <xf numFmtId="0" fontId="33" fillId="0" borderId="3" xfId="5" applyFont="1" applyBorder="1" applyAlignment="1">
      <alignment vertical="top" wrapText="1"/>
    </xf>
    <xf numFmtId="0" fontId="33" fillId="0" borderId="3" xfId="5" applyFont="1" applyBorder="1" applyAlignment="1">
      <alignment vertical="top"/>
    </xf>
    <xf numFmtId="0" fontId="32" fillId="0" borderId="0" xfId="24" applyFont="1" applyAlignment="1">
      <alignment vertical="top"/>
    </xf>
    <xf numFmtId="0" fontId="20" fillId="0" borderId="0" xfId="24" applyFont="1" applyBorder="1" applyAlignment="1">
      <alignment vertical="center"/>
    </xf>
    <xf numFmtId="0" fontId="39" fillId="0" borderId="2" xfId="24" applyFont="1" applyBorder="1" applyAlignment="1">
      <alignment horizontal="left" vertical="center" wrapText="1"/>
    </xf>
    <xf numFmtId="0" fontId="21" fillId="2" borderId="2" xfId="24" applyFont="1" applyFill="1" applyBorder="1" applyAlignment="1" applyProtection="1">
      <alignment horizontal="center" vertical="center" wrapText="1"/>
    </xf>
    <xf numFmtId="0" fontId="23" fillId="0" borderId="0" xfId="24" applyFont="1" applyBorder="1" applyAlignment="1">
      <alignment vertical="center"/>
    </xf>
    <xf numFmtId="0" fontId="45" fillId="2" borderId="0" xfId="24" applyFont="1" applyFill="1" applyBorder="1" applyAlignment="1" applyProtection="1">
      <alignment horizontal="left" vertical="center" wrapText="1"/>
    </xf>
    <xf numFmtId="0" fontId="32" fillId="0" borderId="0" xfId="2" applyFont="1" applyAlignment="1">
      <alignment vertical="top"/>
    </xf>
    <xf numFmtId="0" fontId="20" fillId="0" borderId="0" xfId="2" applyFont="1" applyBorder="1" applyAlignment="1">
      <alignment vertical="center"/>
    </xf>
    <xf numFmtId="0" fontId="39" fillId="0" borderId="2" xfId="2" applyFont="1" applyBorder="1" applyAlignment="1">
      <alignment horizontal="left" vertical="center" wrapText="1"/>
    </xf>
    <xf numFmtId="0" fontId="23" fillId="0" borderId="0" xfId="2" applyFont="1" applyBorder="1" applyAlignment="1">
      <alignment vertical="center"/>
    </xf>
    <xf numFmtId="0" fontId="39" fillId="0" borderId="2" xfId="2" applyFont="1" applyFill="1" applyBorder="1" applyAlignment="1">
      <alignment horizontal="left" vertical="center" wrapText="1"/>
    </xf>
    <xf numFmtId="0" fontId="22" fillId="0" borderId="2" xfId="2" applyFont="1" applyFill="1" applyBorder="1" applyAlignment="1" applyProtection="1">
      <alignment horizontal="right" vertical="center" wrapText="1"/>
    </xf>
    <xf numFmtId="0" fontId="20" fillId="0" borderId="0" xfId="2" applyFont="1" applyFill="1" applyBorder="1" applyAlignment="1">
      <alignment vertical="center"/>
    </xf>
    <xf numFmtId="0" fontId="35" fillId="0" borderId="2" xfId="2" applyFont="1" applyBorder="1" applyAlignment="1">
      <alignment horizontal="center" vertical="center" wrapText="1"/>
    </xf>
    <xf numFmtId="0" fontId="53" fillId="2" borderId="2" xfId="2" applyFont="1" applyFill="1" applyBorder="1" applyAlignment="1" applyProtection="1">
      <alignment horizontal="center" vertical="center" wrapText="1"/>
    </xf>
    <xf numFmtId="0" fontId="49" fillId="0" borderId="0" xfId="2" applyFont="1" applyBorder="1" applyAlignment="1">
      <alignment vertical="center"/>
    </xf>
    <xf numFmtId="0" fontId="23" fillId="0" borderId="0" xfId="0" applyFont="1" applyFill="1" applyAlignment="1">
      <alignment vertical="center" wrapText="1"/>
    </xf>
    <xf numFmtId="0" fontId="23" fillId="0" borderId="0" xfId="0" applyFont="1" applyAlignment="1">
      <alignment vertical="top"/>
    </xf>
    <xf numFmtId="0" fontId="14" fillId="0" borderId="0" xfId="0" applyFont="1" applyAlignment="1">
      <alignment horizontal="center" vertical="top"/>
    </xf>
    <xf numFmtId="0" fontId="27" fillId="0" borderId="2" xfId="0" applyFont="1" applyFill="1" applyBorder="1" applyAlignment="1">
      <alignment horizontal="center" vertical="center" wrapText="1"/>
    </xf>
    <xf numFmtId="0" fontId="55" fillId="0" borderId="2" xfId="0" applyFont="1" applyFill="1" applyBorder="1" applyAlignment="1">
      <alignment horizontal="center" vertical="center" textRotation="90" wrapText="1"/>
    </xf>
    <xf numFmtId="0" fontId="49" fillId="0" borderId="0" xfId="0" applyFont="1" applyFill="1" applyAlignment="1">
      <alignment horizontal="center" vertical="center" textRotation="90" wrapText="1"/>
    </xf>
    <xf numFmtId="0" fontId="29" fillId="0" borderId="0" xfId="0" applyFont="1" applyAlignment="1">
      <alignment vertical="top"/>
    </xf>
    <xf numFmtId="1" fontId="20" fillId="0" borderId="2" xfId="9" applyNumberFormat="1" applyFont="1" applyBorder="1" applyAlignment="1">
      <alignment horizontal="center" vertical="center"/>
    </xf>
    <xf numFmtId="1" fontId="23" fillId="8" borderId="2" xfId="9" applyNumberFormat="1" applyFont="1" applyFill="1" applyBorder="1" applyAlignment="1">
      <alignment horizontal="center" vertical="center"/>
    </xf>
    <xf numFmtId="0" fontId="21" fillId="2" borderId="2" xfId="2" applyFont="1" applyFill="1" applyBorder="1" applyAlignment="1" applyProtection="1">
      <alignment horizontal="center" vertical="center" wrapText="1"/>
    </xf>
    <xf numFmtId="0" fontId="20" fillId="7" borderId="0" xfId="9" applyFont="1" applyFill="1" applyAlignment="1">
      <alignment wrapText="1"/>
    </xf>
    <xf numFmtId="0" fontId="54" fillId="0" borderId="0" xfId="17"/>
    <xf numFmtId="0" fontId="23" fillId="0" borderId="2" xfId="5" applyFont="1" applyBorder="1" applyAlignment="1">
      <alignment horizontal="center" vertical="center"/>
    </xf>
    <xf numFmtId="0" fontId="58" fillId="0" borderId="0" xfId="17" applyFont="1"/>
    <xf numFmtId="0" fontId="42" fillId="0" borderId="2" xfId="17" applyFont="1" applyBorder="1" applyAlignment="1">
      <alignment horizontal="center" vertical="center" wrapText="1"/>
    </xf>
    <xf numFmtId="0" fontId="29" fillId="0" borderId="2" xfId="5" applyFont="1" applyBorder="1" applyAlignment="1">
      <alignment vertical="center" wrapText="1"/>
    </xf>
    <xf numFmtId="0" fontId="20" fillId="0" borderId="2" xfId="17" applyFont="1" applyBorder="1" applyAlignment="1">
      <alignment vertical="center"/>
    </xf>
    <xf numFmtId="0" fontId="29" fillId="0" borderId="2" xfId="5" applyFont="1" applyBorder="1" applyAlignment="1">
      <alignment horizontal="left" vertical="center" wrapText="1"/>
    </xf>
    <xf numFmtId="0" fontId="49" fillId="0" borderId="2" xfId="17" applyFont="1" applyBorder="1" applyAlignment="1">
      <alignment vertical="center"/>
    </xf>
    <xf numFmtId="0" fontId="59" fillId="0" borderId="0" xfId="17" applyFont="1"/>
    <xf numFmtId="0" fontId="29" fillId="0" borderId="4" xfId="5" applyFont="1" applyBorder="1" applyAlignment="1">
      <alignment horizontal="center" vertical="center" wrapText="1"/>
    </xf>
    <xf numFmtId="0" fontId="22" fillId="2" borderId="2" xfId="2" quotePrefix="1" applyFont="1" applyFill="1" applyBorder="1" applyAlignment="1" applyProtection="1">
      <alignment horizontal="center" vertical="center" wrapText="1"/>
    </xf>
    <xf numFmtId="0" fontId="21" fillId="2" borderId="2" xfId="2" quotePrefix="1" applyFont="1" applyFill="1" applyBorder="1" applyAlignment="1" applyProtection="1">
      <alignment horizontal="center" vertical="center" wrapText="1"/>
    </xf>
    <xf numFmtId="0" fontId="32" fillId="0" borderId="0" xfId="17" applyFont="1" applyAlignment="1">
      <alignment vertical="center"/>
    </xf>
    <xf numFmtId="0" fontId="54" fillId="0" borderId="0" xfId="17" applyAlignment="1">
      <alignment vertical="center"/>
    </xf>
    <xf numFmtId="0" fontId="50" fillId="0" borderId="2" xfId="28" applyFont="1" applyBorder="1" applyAlignment="1">
      <alignment horizontal="center" vertical="center" wrapText="1"/>
    </xf>
    <xf numFmtId="0" fontId="54" fillId="0" borderId="0" xfId="17" applyFont="1" applyAlignment="1">
      <alignment vertical="center"/>
    </xf>
    <xf numFmtId="0" fontId="37" fillId="0" borderId="2" xfId="28" applyFont="1" applyBorder="1" applyAlignment="1">
      <alignment horizontal="center" vertical="center" wrapText="1"/>
    </xf>
    <xf numFmtId="0" fontId="61" fillId="0" borderId="2" xfId="29" applyFont="1" applyFill="1" applyBorder="1" applyAlignment="1">
      <alignment vertical="center" wrapText="1"/>
    </xf>
    <xf numFmtId="0" fontId="22" fillId="2" borderId="11" xfId="28" applyFont="1" applyFill="1" applyBorder="1" applyAlignment="1" applyProtection="1">
      <alignment horizontal="right" vertical="center" wrapText="1"/>
    </xf>
    <xf numFmtId="0" fontId="22" fillId="2" borderId="2" xfId="28" applyFont="1" applyFill="1" applyBorder="1" applyAlignment="1" applyProtection="1">
      <alignment horizontal="right" vertical="center" wrapText="1"/>
    </xf>
    <xf numFmtId="0" fontId="53" fillId="2" borderId="11" xfId="28" applyFont="1" applyFill="1" applyBorder="1" applyAlignment="1" applyProtection="1">
      <alignment horizontal="right" vertical="center" wrapText="1"/>
    </xf>
    <xf numFmtId="0" fontId="53" fillId="2" borderId="2" xfId="28" applyFont="1" applyFill="1" applyBorder="1" applyAlignment="1" applyProtection="1">
      <alignment horizontal="right" vertical="center" wrapText="1"/>
    </xf>
    <xf numFmtId="0" fontId="59" fillId="0" borderId="0" xfId="17" applyFont="1" applyAlignment="1">
      <alignment vertical="center"/>
    </xf>
    <xf numFmtId="0" fontId="32" fillId="0" borderId="0" xfId="28" applyFont="1" applyAlignment="1">
      <alignment vertical="top"/>
    </xf>
    <xf numFmtId="0" fontId="20" fillId="0" borderId="0" xfId="28" applyFont="1" applyBorder="1" applyAlignment="1">
      <alignment vertical="center"/>
    </xf>
    <xf numFmtId="0" fontId="35" fillId="0" borderId="2" xfId="28" applyFont="1" applyBorder="1" applyAlignment="1">
      <alignment horizontal="center" vertical="center" wrapText="1"/>
    </xf>
    <xf numFmtId="0" fontId="39" fillId="0" borderId="2" xfId="28" applyFont="1" applyBorder="1" applyAlignment="1">
      <alignment horizontal="left" vertical="center" wrapText="1"/>
    </xf>
    <xf numFmtId="164" fontId="20" fillId="0" borderId="0" xfId="28" applyNumberFormat="1" applyFont="1" applyBorder="1" applyAlignment="1">
      <alignment horizontal="center" vertical="center"/>
    </xf>
    <xf numFmtId="0" fontId="53" fillId="2" borderId="2" xfId="28" applyFont="1" applyFill="1" applyBorder="1" applyAlignment="1" applyProtection="1">
      <alignment horizontal="center" vertical="center" wrapText="1"/>
    </xf>
    <xf numFmtId="0" fontId="49" fillId="0" borderId="0" xfId="28" applyFont="1" applyBorder="1" applyAlignment="1">
      <alignment vertical="center"/>
    </xf>
    <xf numFmtId="0" fontId="33" fillId="0" borderId="10" xfId="5" applyFont="1" applyBorder="1" applyAlignment="1">
      <alignment vertical="top"/>
    </xf>
    <xf numFmtId="1" fontId="20" fillId="0" borderId="0" xfId="28" applyNumberFormat="1" applyFont="1" applyBorder="1" applyAlignment="1">
      <alignment vertical="center"/>
    </xf>
    <xf numFmtId="0" fontId="33" fillId="0" borderId="0" xfId="5" applyFont="1" applyAlignment="1">
      <alignment vertical="center" wrapText="1"/>
    </xf>
    <xf numFmtId="0" fontId="33" fillId="0" borderId="2" xfId="5" applyFont="1" applyBorder="1" applyAlignment="1">
      <alignment horizontal="center" vertical="center"/>
    </xf>
    <xf numFmtId="0" fontId="32" fillId="0" borderId="0" xfId="5" applyFont="1" applyAlignment="1">
      <alignment vertical="center"/>
    </xf>
    <xf numFmtId="0" fontId="32" fillId="0" borderId="2" xfId="5" applyFont="1" applyBorder="1" applyAlignment="1">
      <alignment horizontal="center" vertical="center"/>
    </xf>
    <xf numFmtId="0" fontId="33" fillId="0" borderId="2" xfId="5" applyFont="1" applyBorder="1" applyAlignment="1">
      <alignment vertical="center" wrapText="1"/>
    </xf>
    <xf numFmtId="0" fontId="32" fillId="0" borderId="2" xfId="5" applyFont="1" applyBorder="1" applyAlignment="1">
      <alignment horizontal="right" vertical="center"/>
    </xf>
    <xf numFmtId="0" fontId="32" fillId="0" borderId="0" xfId="5" applyFont="1" applyBorder="1" applyAlignment="1">
      <alignment vertical="center"/>
    </xf>
    <xf numFmtId="164" fontId="32" fillId="0" borderId="0" xfId="5" applyNumberFormat="1" applyFont="1" applyAlignment="1">
      <alignment horizontal="center" vertical="center"/>
    </xf>
    <xf numFmtId="0" fontId="33" fillId="0" borderId="2" xfId="5" applyFont="1" applyBorder="1" applyAlignment="1">
      <alignment vertical="center"/>
    </xf>
    <xf numFmtId="0" fontId="33" fillId="0" borderId="0" xfId="5" applyFont="1" applyAlignment="1">
      <alignment vertical="center"/>
    </xf>
    <xf numFmtId="164" fontId="32" fillId="0" borderId="0" xfId="5" applyNumberFormat="1" applyFont="1" applyAlignment="1">
      <alignment horizontal="center"/>
    </xf>
    <xf numFmtId="0" fontId="40" fillId="0" borderId="0" xfId="30" applyFont="1" applyAlignment="1">
      <alignment vertical="center"/>
    </xf>
    <xf numFmtId="0" fontId="34" fillId="0" borderId="4" xfId="30" applyFont="1" applyBorder="1" applyAlignment="1">
      <alignment vertical="center" wrapText="1"/>
    </xf>
    <xf numFmtId="0" fontId="35" fillId="0" borderId="2" xfId="2" applyFont="1" applyBorder="1" applyAlignment="1">
      <alignment horizontal="center" vertical="center"/>
    </xf>
    <xf numFmtId="0" fontId="3" fillId="0" borderId="0" xfId="30" applyFont="1" applyAlignment="1">
      <alignment vertical="center" wrapText="1"/>
    </xf>
    <xf numFmtId="0" fontId="36" fillId="0" borderId="2" xfId="30" applyFont="1" applyBorder="1" applyAlignment="1">
      <alignment horizontal="center" vertical="center" wrapText="1"/>
    </xf>
    <xf numFmtId="0" fontId="37" fillId="0" borderId="2" xfId="2" applyFont="1" applyBorder="1" applyAlignment="1">
      <alignment horizontal="center" vertical="center"/>
    </xf>
    <xf numFmtId="0" fontId="36" fillId="0" borderId="0" xfId="30" applyFont="1" applyAlignment="1">
      <alignment vertical="center" wrapText="1"/>
    </xf>
    <xf numFmtId="0" fontId="3" fillId="0" borderId="2" xfId="30" applyFont="1" applyBorder="1" applyAlignment="1">
      <alignment vertical="center" wrapText="1"/>
    </xf>
    <xf numFmtId="0" fontId="3" fillId="0" borderId="2" xfId="30" applyNumberFormat="1" applyFont="1" applyBorder="1" applyAlignment="1">
      <alignment vertical="center"/>
    </xf>
    <xf numFmtId="164" fontId="3" fillId="0" borderId="0" xfId="30" applyNumberFormat="1" applyFont="1" applyAlignment="1">
      <alignment horizontal="center" vertical="center"/>
    </xf>
    <xf numFmtId="0" fontId="3" fillId="0" borderId="0" xfId="30" applyFont="1" applyAlignment="1">
      <alignment vertical="center"/>
    </xf>
    <xf numFmtId="3" fontId="3" fillId="0" borderId="2" xfId="30" applyNumberFormat="1" applyFont="1" applyBorder="1" applyAlignment="1">
      <alignment vertical="center"/>
    </xf>
    <xf numFmtId="0" fontId="26" fillId="0" borderId="0" xfId="30" applyFont="1" applyBorder="1" applyAlignment="1">
      <alignment vertical="center"/>
    </xf>
    <xf numFmtId="0" fontId="27" fillId="0" borderId="2" xfId="30" applyFont="1" applyBorder="1" applyAlignment="1">
      <alignment horizontal="center" vertical="center"/>
    </xf>
    <xf numFmtId="0" fontId="63" fillId="0" borderId="11" xfId="30" applyFont="1" applyBorder="1" applyAlignment="1">
      <alignment horizontal="center" vertical="center"/>
    </xf>
    <xf numFmtId="0" fontId="63" fillId="0" borderId="2" xfId="30" applyFont="1" applyBorder="1" applyAlignment="1">
      <alignment horizontal="center" vertical="center"/>
    </xf>
    <xf numFmtId="0" fontId="63" fillId="0" borderId="0" xfId="30" applyFont="1" applyBorder="1" applyAlignment="1">
      <alignment vertical="center"/>
    </xf>
    <xf numFmtId="0" fontId="27" fillId="0" borderId="13" xfId="30" applyFont="1" applyBorder="1" applyAlignment="1">
      <alignment vertical="center"/>
    </xf>
    <xf numFmtId="0" fontId="27" fillId="0" borderId="14" xfId="30" applyFont="1" applyBorder="1" applyAlignment="1">
      <alignment vertical="center"/>
    </xf>
    <xf numFmtId="0" fontId="26" fillId="0" borderId="11" xfId="30" applyFont="1" applyBorder="1" applyAlignment="1">
      <alignment vertical="center"/>
    </xf>
    <xf numFmtId="0" fontId="26" fillId="0" borderId="2" xfId="30" applyFont="1" applyBorder="1" applyAlignment="1">
      <alignment vertical="center"/>
    </xf>
    <xf numFmtId="0" fontId="26" fillId="0" borderId="17" xfId="30" applyFont="1" applyBorder="1" applyAlignment="1">
      <alignment horizontal="left" vertical="center" indent="4"/>
    </xf>
    <xf numFmtId="0" fontId="27" fillId="0" borderId="17" xfId="30" applyFont="1" applyBorder="1" applyAlignment="1">
      <alignment vertical="center"/>
    </xf>
    <xf numFmtId="0" fontId="27" fillId="0" borderId="2" xfId="30" applyFont="1" applyBorder="1" applyAlignment="1">
      <alignment vertical="center"/>
    </xf>
    <xf numFmtId="0" fontId="27" fillId="0" borderId="16" xfId="30" applyFont="1" applyBorder="1" applyAlignment="1">
      <alignment vertical="center"/>
    </xf>
    <xf numFmtId="0" fontId="27" fillId="0" borderId="9" xfId="30" applyFont="1" applyBorder="1" applyAlignment="1">
      <alignment vertical="center"/>
    </xf>
    <xf numFmtId="0" fontId="27" fillId="0" borderId="11" xfId="30" applyFont="1" applyBorder="1" applyAlignment="1">
      <alignment vertical="center"/>
    </xf>
    <xf numFmtId="0" fontId="27" fillId="0" borderId="9" xfId="30" applyFont="1" applyBorder="1" applyAlignment="1">
      <alignment horizontal="left" vertical="center" indent="5"/>
    </xf>
    <xf numFmtId="0" fontId="26" fillId="0" borderId="0" xfId="30" applyFont="1" applyAlignment="1">
      <alignment vertical="center"/>
    </xf>
    <xf numFmtId="0" fontId="26" fillId="0" borderId="0" xfId="30" applyFont="1" applyAlignment="1">
      <alignment vertical="center" wrapText="1"/>
    </xf>
    <xf numFmtId="0" fontId="27" fillId="0" borderId="2" xfId="30" applyFont="1" applyBorder="1" applyAlignment="1">
      <alignment horizontal="center" vertical="center" wrapText="1"/>
    </xf>
    <xf numFmtId="0" fontId="26" fillId="0" borderId="2" xfId="30" applyFont="1" applyBorder="1" applyAlignment="1">
      <alignment vertical="center" wrapText="1"/>
    </xf>
    <xf numFmtId="0" fontId="26" fillId="0" borderId="2" xfId="30" applyNumberFormat="1" applyFont="1" applyBorder="1" applyAlignment="1">
      <alignment vertical="center"/>
    </xf>
    <xf numFmtId="0" fontId="26" fillId="0" borderId="11" xfId="30" applyNumberFormat="1" applyFont="1" applyBorder="1" applyAlignment="1">
      <alignment vertical="center"/>
    </xf>
    <xf numFmtId="0" fontId="27" fillId="0" borderId="0" xfId="30" applyFont="1" applyAlignment="1">
      <alignment horizontal="left" vertical="center" wrapText="1"/>
    </xf>
    <xf numFmtId="0" fontId="34" fillId="0" borderId="0" xfId="30" applyFont="1"/>
    <xf numFmtId="0" fontId="66" fillId="3" borderId="0" xfId="30" applyNumberFormat="1" applyFont="1" applyFill="1" applyBorder="1" applyAlignment="1" applyProtection="1">
      <alignment wrapText="1"/>
      <protection locked="0"/>
    </xf>
    <xf numFmtId="0" fontId="66" fillId="0" borderId="0" xfId="30" applyFont="1"/>
    <xf numFmtId="0" fontId="64" fillId="3" borderId="2" xfId="30" applyNumberFormat="1" applyFont="1" applyFill="1" applyBorder="1" applyAlignment="1" applyProtection="1">
      <alignment horizontal="center" vertical="center" wrapText="1"/>
      <protection locked="0"/>
    </xf>
    <xf numFmtId="0" fontId="64" fillId="3" borderId="21" xfId="30" applyNumberFormat="1" applyFont="1" applyFill="1" applyBorder="1" applyAlignment="1" applyProtection="1">
      <alignment horizontal="center" vertical="center" wrapText="1"/>
    </xf>
    <xf numFmtId="0" fontId="64" fillId="3" borderId="22" xfId="30" applyNumberFormat="1" applyFont="1" applyFill="1" applyBorder="1" applyAlignment="1" applyProtection="1">
      <alignment horizontal="center" vertical="center" wrapText="1"/>
    </xf>
    <xf numFmtId="0" fontId="67" fillId="3" borderId="23" xfId="30" applyNumberFormat="1" applyFont="1" applyFill="1" applyBorder="1" applyAlignment="1" applyProtection="1">
      <alignment horizontal="center" vertical="center" wrapText="1"/>
    </xf>
    <xf numFmtId="0" fontId="67" fillId="3" borderId="24" xfId="30" applyNumberFormat="1" applyFont="1" applyFill="1" applyBorder="1" applyAlignment="1" applyProtection="1">
      <alignment horizontal="center" vertical="center" wrapText="1"/>
    </xf>
    <xf numFmtId="0" fontId="3" fillId="3" borderId="0" xfId="30" applyNumberFormat="1" applyFont="1" applyFill="1" applyBorder="1" applyAlignment="1" applyProtection="1">
      <alignment wrapText="1"/>
      <protection locked="0"/>
    </xf>
    <xf numFmtId="0" fontId="3" fillId="0" borderId="0" xfId="30"/>
    <xf numFmtId="0" fontId="61" fillId="0" borderId="2" xfId="29" applyFont="1" applyFill="1" applyBorder="1" applyAlignment="1">
      <alignment horizontal="center" vertical="center" wrapText="1"/>
    </xf>
    <xf numFmtId="1" fontId="3" fillId="3" borderId="0" xfId="30" applyNumberFormat="1" applyFont="1" applyFill="1" applyBorder="1" applyAlignment="1" applyProtection="1">
      <alignment horizontal="center" wrapText="1"/>
      <protection locked="0"/>
    </xf>
    <xf numFmtId="1" fontId="62" fillId="0" borderId="2" xfId="29" applyNumberFormat="1" applyFont="1" applyFill="1" applyBorder="1" applyAlignment="1">
      <alignment horizontal="center" vertical="center" wrapText="1"/>
    </xf>
    <xf numFmtId="0" fontId="3" fillId="0" borderId="2" xfId="30" applyBorder="1"/>
    <xf numFmtId="0" fontId="69" fillId="3" borderId="2" xfId="30" applyNumberFormat="1" applyFont="1" applyFill="1" applyBorder="1" applyAlignment="1" applyProtection="1">
      <alignment horizontal="right" vertical="center" wrapText="1"/>
    </xf>
    <xf numFmtId="2" fontId="39" fillId="0" borderId="0" xfId="5" applyNumberFormat="1" applyFont="1" applyAlignment="1">
      <alignment vertical="center"/>
    </xf>
    <xf numFmtId="0" fontId="27" fillId="4" borderId="4" xfId="0" applyFont="1" applyFill="1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 wrapText="1"/>
    </xf>
    <xf numFmtId="2" fontId="20" fillId="0" borderId="0" xfId="12" applyNumberFormat="1" applyFont="1" applyFill="1" applyBorder="1"/>
    <xf numFmtId="164" fontId="20" fillId="0" borderId="0" xfId="12" applyNumberFormat="1" applyFont="1" applyFill="1" applyBorder="1"/>
    <xf numFmtId="164" fontId="0" fillId="0" borderId="0" xfId="0" applyNumberFormat="1"/>
    <xf numFmtId="2" fontId="26" fillId="0" borderId="0" xfId="12" applyNumberFormat="1" applyFont="1" applyAlignment="1">
      <alignment vertical="center"/>
    </xf>
    <xf numFmtId="164" fontId="14" fillId="0" borderId="0" xfId="4" applyNumberFormat="1" applyFont="1" applyAlignment="1">
      <alignment vertical="center"/>
    </xf>
    <xf numFmtId="164" fontId="20" fillId="0" borderId="0" xfId="0" applyNumberFormat="1" applyFont="1"/>
    <xf numFmtId="164" fontId="39" fillId="0" borderId="0" xfId="0" applyNumberFormat="1" applyFont="1"/>
    <xf numFmtId="2" fontId="39" fillId="0" borderId="0" xfId="5" applyNumberFormat="1" applyFont="1"/>
    <xf numFmtId="2" fontId="32" fillId="0" borderId="0" xfId="1" applyNumberFormat="1" applyFont="1"/>
    <xf numFmtId="0" fontId="26" fillId="0" borderId="0" xfId="31" applyFont="1" applyBorder="1" applyAlignment="1">
      <alignment vertical="center"/>
    </xf>
    <xf numFmtId="164" fontId="26" fillId="0" borderId="0" xfId="31" applyNumberFormat="1" applyFont="1" applyBorder="1" applyAlignment="1">
      <alignment vertical="center"/>
    </xf>
    <xf numFmtId="0" fontId="20" fillId="0" borderId="0" xfId="32" applyFont="1" applyFill="1" applyBorder="1" applyAlignment="1">
      <alignment wrapText="1"/>
    </xf>
    <xf numFmtId="0" fontId="20" fillId="0" borderId="0" xfId="32" applyFont="1" applyFill="1" applyBorder="1"/>
    <xf numFmtId="0" fontId="24" fillId="0" borderId="6" xfId="0" applyFont="1" applyBorder="1" applyAlignment="1">
      <alignment horizontal="left" wrapText="1"/>
    </xf>
    <xf numFmtId="0" fontId="12" fillId="2" borderId="3" xfId="0" applyFont="1" applyFill="1" applyBorder="1" applyAlignment="1" applyProtection="1">
      <alignment horizontal="left" vertical="top" wrapText="1"/>
    </xf>
    <xf numFmtId="0" fontId="23" fillId="0" borderId="2" xfId="1" applyFont="1" applyBorder="1" applyAlignment="1">
      <alignment horizontal="center" vertical="center"/>
    </xf>
    <xf numFmtId="0" fontId="27" fillId="0" borderId="2" xfId="3" applyFont="1" applyBorder="1" applyAlignment="1">
      <alignment horizontal="center"/>
    </xf>
    <xf numFmtId="0" fontId="29" fillId="0" borderId="3" xfId="4" applyFont="1" applyBorder="1" applyAlignment="1">
      <alignment horizontal="center" vertical="center" wrapText="1"/>
    </xf>
    <xf numFmtId="0" fontId="29" fillId="0" borderId="2" xfId="4" applyFont="1" applyBorder="1" applyAlignment="1">
      <alignment horizontal="center" vertical="center"/>
    </xf>
    <xf numFmtId="0" fontId="27" fillId="4" borderId="9" xfId="0" applyFont="1" applyFill="1" applyBorder="1" applyAlignment="1">
      <alignment horizontal="center" vertical="center" wrapText="1"/>
    </xf>
    <xf numFmtId="0" fontId="27" fillId="4" borderId="11" xfId="0" applyFont="1" applyFill="1" applyBorder="1" applyAlignment="1">
      <alignment horizontal="center" vertical="center" wrapText="1"/>
    </xf>
    <xf numFmtId="0" fontId="29" fillId="0" borderId="3" xfId="0" applyFont="1" applyBorder="1" applyAlignment="1">
      <alignment horizontal="left" vertical="top" wrapText="1"/>
    </xf>
    <xf numFmtId="0" fontId="27" fillId="4" borderId="4" xfId="0" applyFont="1" applyFill="1" applyBorder="1" applyAlignment="1">
      <alignment horizontal="center" vertical="center" wrapText="1"/>
    </xf>
    <xf numFmtId="0" fontId="27" fillId="4" borderId="12" xfId="0" applyFont="1" applyFill="1" applyBorder="1" applyAlignment="1">
      <alignment horizontal="center" vertical="center" wrapText="1"/>
    </xf>
    <xf numFmtId="0" fontId="33" fillId="0" borderId="9" xfId="1" applyFont="1" applyBorder="1" applyAlignment="1">
      <alignment horizontal="center" vertical="center" wrapText="1"/>
    </xf>
    <xf numFmtId="0" fontId="33" fillId="0" borderId="10" xfId="1" applyFont="1" applyBorder="1" applyAlignment="1">
      <alignment horizontal="center" vertical="center" wrapText="1"/>
    </xf>
    <xf numFmtId="0" fontId="33" fillId="0" borderId="11" xfId="1" applyFont="1" applyBorder="1" applyAlignment="1">
      <alignment horizontal="center" vertical="center" wrapText="1"/>
    </xf>
    <xf numFmtId="0" fontId="33" fillId="0" borderId="2" xfId="1" applyFont="1" applyBorder="1" applyAlignment="1">
      <alignment horizontal="center" vertical="center"/>
    </xf>
    <xf numFmtId="0" fontId="33" fillId="0" borderId="4" xfId="1" applyFont="1" applyBorder="1" applyAlignment="1">
      <alignment horizontal="center" vertical="center" wrapText="1"/>
    </xf>
    <xf numFmtId="0" fontId="33" fillId="0" borderId="12" xfId="1" applyFont="1" applyBorder="1" applyAlignment="1">
      <alignment horizontal="center" vertical="center" wrapText="1"/>
    </xf>
    <xf numFmtId="0" fontId="33" fillId="0" borderId="2" xfId="1" applyFont="1" applyBorder="1" applyAlignment="1">
      <alignment horizontal="center" vertical="center" wrapText="1"/>
    </xf>
    <xf numFmtId="0" fontId="35" fillId="0" borderId="9" xfId="1" applyFont="1" applyBorder="1" applyAlignment="1">
      <alignment horizontal="center" vertical="center" wrapText="1"/>
    </xf>
    <xf numFmtId="0" fontId="35" fillId="0" borderId="10" xfId="1" applyFont="1" applyBorder="1" applyAlignment="1">
      <alignment horizontal="center" vertical="center" wrapText="1"/>
    </xf>
    <xf numFmtId="0" fontId="35" fillId="0" borderId="11" xfId="1" applyFont="1" applyBorder="1" applyAlignment="1">
      <alignment horizontal="center" vertical="center" wrapText="1"/>
    </xf>
    <xf numFmtId="0" fontId="35" fillId="0" borderId="2" xfId="1" applyFont="1" applyBorder="1" applyAlignment="1">
      <alignment horizontal="center" vertical="center"/>
    </xf>
    <xf numFmtId="0" fontId="35" fillId="0" borderId="4" xfId="1" applyFont="1" applyBorder="1" applyAlignment="1">
      <alignment horizontal="center" vertical="center" wrapText="1"/>
    </xf>
    <xf numFmtId="0" fontId="35" fillId="0" borderId="12" xfId="1" applyFont="1" applyBorder="1" applyAlignment="1">
      <alignment horizontal="center" vertical="center" wrapText="1"/>
    </xf>
    <xf numFmtId="0" fontId="35" fillId="0" borderId="2" xfId="1" applyFont="1" applyBorder="1" applyAlignment="1">
      <alignment horizontal="center" vertical="center" wrapText="1"/>
    </xf>
    <xf numFmtId="0" fontId="33" fillId="0" borderId="2" xfId="0" applyFont="1" applyBorder="1" applyAlignment="1">
      <alignment horizontal="center" vertical="center"/>
    </xf>
    <xf numFmtId="0" fontId="33" fillId="0" borderId="9" xfId="0" applyFont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33" fillId="0" borderId="4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0" fontId="33" fillId="0" borderId="2" xfId="0" applyFont="1" applyBorder="1" applyAlignment="1">
      <alignment horizontal="center" vertical="center" wrapText="1"/>
    </xf>
    <xf numFmtId="0" fontId="35" fillId="0" borderId="2" xfId="5" applyFont="1" applyBorder="1" applyAlignment="1">
      <alignment horizontal="center" vertical="center"/>
    </xf>
    <xf numFmtId="0" fontId="35" fillId="0" borderId="2" xfId="5" applyFont="1" applyBorder="1" applyAlignment="1">
      <alignment horizontal="center" vertical="center" wrapText="1"/>
    </xf>
    <xf numFmtId="0" fontId="35" fillId="0" borderId="4" xfId="5" applyFont="1" applyBorder="1" applyAlignment="1">
      <alignment horizontal="center" vertical="center" textRotation="90" wrapText="1"/>
    </xf>
    <xf numFmtId="0" fontId="35" fillId="0" borderId="12" xfId="5" applyFont="1" applyBorder="1" applyAlignment="1">
      <alignment horizontal="center" vertical="center" textRotation="90" wrapText="1"/>
    </xf>
    <xf numFmtId="0" fontId="41" fillId="0" borderId="3" xfId="12" applyFont="1" applyBorder="1" applyAlignment="1">
      <alignment horizontal="left" vertical="center" wrapText="1"/>
    </xf>
    <xf numFmtId="0" fontId="0" fillId="0" borderId="3" xfId="0" applyBorder="1"/>
    <xf numFmtId="0" fontId="41" fillId="0" borderId="3" xfId="12" applyFont="1" applyBorder="1" applyAlignment="1">
      <alignment horizontal="left" vertical="center"/>
    </xf>
    <xf numFmtId="0" fontId="34" fillId="0" borderId="2" xfId="12" applyFont="1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 wrapText="1"/>
    </xf>
    <xf numFmtId="0" fontId="30" fillId="0" borderId="3" xfId="12" applyFont="1" applyBorder="1" applyAlignment="1">
      <alignment horizontal="center" vertical="top" wrapText="1"/>
    </xf>
    <xf numFmtId="0" fontId="30" fillId="0" borderId="3" xfId="12" applyFont="1" applyBorder="1" applyAlignment="1">
      <alignment horizontal="center" vertical="top"/>
    </xf>
    <xf numFmtId="0" fontId="27" fillId="0" borderId="13" xfId="12" applyFont="1" applyBorder="1" applyAlignment="1">
      <alignment horizontal="center" vertical="center"/>
    </xf>
    <xf numFmtId="0" fontId="27" fillId="0" borderId="14" xfId="12" applyFont="1" applyBorder="1" applyAlignment="1">
      <alignment horizontal="center" vertical="center"/>
    </xf>
    <xf numFmtId="0" fontId="27" fillId="0" borderId="4" xfId="12" applyFont="1" applyBorder="1" applyAlignment="1">
      <alignment horizontal="center" vertical="center" wrapText="1"/>
    </xf>
    <xf numFmtId="0" fontId="27" fillId="0" borderId="19" xfId="12" applyFont="1" applyBorder="1" applyAlignment="1">
      <alignment horizontal="center" vertical="center" wrapText="1"/>
    </xf>
    <xf numFmtId="0" fontId="27" fillId="0" borderId="12" xfId="12" applyFont="1" applyBorder="1" applyAlignment="1">
      <alignment horizontal="center" vertical="center" wrapText="1"/>
    </xf>
    <xf numFmtId="0" fontId="27" fillId="0" borderId="2" xfId="12" applyFont="1" applyBorder="1" applyAlignment="1">
      <alignment horizontal="center" vertical="center"/>
    </xf>
    <xf numFmtId="0" fontId="27" fillId="0" borderId="2" xfId="12" applyFont="1" applyBorder="1" applyAlignment="1">
      <alignment horizontal="center" vertical="center" wrapText="1"/>
    </xf>
    <xf numFmtId="0" fontId="33" fillId="0" borderId="3" xfId="5" applyFont="1" applyBorder="1" applyAlignment="1">
      <alignment horizontal="left" vertical="top"/>
    </xf>
    <xf numFmtId="0" fontId="35" fillId="0" borderId="9" xfId="0" applyFont="1" applyBorder="1" applyAlignment="1">
      <alignment horizontal="center" vertical="center" wrapText="1"/>
    </xf>
    <xf numFmtId="0" fontId="35" fillId="0" borderId="10" xfId="0" applyFont="1" applyBorder="1" applyAlignment="1">
      <alignment horizontal="center" vertical="center" wrapText="1"/>
    </xf>
    <xf numFmtId="0" fontId="35" fillId="0" borderId="11" xfId="0" applyFont="1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/>
    </xf>
    <xf numFmtId="0" fontId="35" fillId="0" borderId="4" xfId="0" applyFont="1" applyBorder="1" applyAlignment="1">
      <alignment horizontal="center" vertical="center" wrapText="1"/>
    </xf>
    <xf numFmtId="0" fontId="35" fillId="0" borderId="12" xfId="0" applyFont="1" applyBorder="1" applyAlignment="1">
      <alignment horizontal="center" vertical="center" wrapText="1"/>
    </xf>
    <xf numFmtId="0" fontId="33" fillId="0" borderId="3" xfId="5" applyFont="1" applyBorder="1" applyAlignment="1">
      <alignment horizontal="left" vertical="top" wrapText="1"/>
    </xf>
    <xf numFmtId="0" fontId="29" fillId="0" borderId="3" xfId="12" applyFont="1" applyFill="1" applyBorder="1" applyAlignment="1">
      <alignment horizontal="left" vertical="top" wrapText="1"/>
    </xf>
    <xf numFmtId="0" fontId="23" fillId="0" borderId="2" xfId="12" applyFont="1" applyFill="1" applyBorder="1" applyAlignment="1">
      <alignment horizontal="center"/>
    </xf>
    <xf numFmtId="0" fontId="23" fillId="0" borderId="2" xfId="12" applyFont="1" applyFill="1" applyBorder="1" applyAlignment="1">
      <alignment horizontal="center" vertical="center" wrapText="1"/>
    </xf>
    <xf numFmtId="0" fontId="29" fillId="0" borderId="3" xfId="12" applyFont="1" applyFill="1" applyBorder="1" applyAlignment="1">
      <alignment horizontal="left" vertical="top"/>
    </xf>
    <xf numFmtId="0" fontId="23" fillId="0" borderId="2" xfId="12" applyFont="1" applyFill="1" applyBorder="1" applyAlignment="1">
      <alignment horizontal="center" vertical="center"/>
    </xf>
    <xf numFmtId="0" fontId="23" fillId="0" borderId="4" xfId="12" applyFont="1" applyFill="1" applyBorder="1" applyAlignment="1">
      <alignment vertical="center" wrapText="1"/>
    </xf>
    <xf numFmtId="0" fontId="23" fillId="0" borderId="12" xfId="12" applyFont="1" applyFill="1" applyBorder="1" applyAlignment="1">
      <alignment vertical="center" wrapText="1"/>
    </xf>
    <xf numFmtId="0" fontId="30" fillId="0" borderId="3" xfId="12" applyFont="1" applyBorder="1" applyAlignment="1">
      <alignment horizontal="left" vertical="center" wrapText="1"/>
    </xf>
    <xf numFmtId="0" fontId="29" fillId="0" borderId="3" xfId="4" applyFont="1" applyBorder="1" applyAlignment="1">
      <alignment horizontal="center" vertical="center"/>
    </xf>
    <xf numFmtId="0" fontId="23" fillId="7" borderId="4" xfId="4" applyFont="1" applyFill="1" applyBorder="1" applyAlignment="1">
      <alignment horizontal="center" vertical="center" wrapText="1"/>
    </xf>
    <xf numFmtId="0" fontId="23" fillId="7" borderId="12" xfId="4" applyFont="1" applyFill="1" applyBorder="1" applyAlignment="1">
      <alignment horizontal="center" vertical="center" wrapText="1"/>
    </xf>
    <xf numFmtId="0" fontId="23" fillId="7" borderId="2" xfId="4" applyFont="1" applyFill="1" applyBorder="1" applyAlignment="1">
      <alignment horizontal="center" vertical="center" wrapText="1"/>
    </xf>
    <xf numFmtId="0" fontId="29" fillId="0" borderId="0" xfId="9" applyFont="1" applyBorder="1" applyAlignment="1">
      <alignment horizontal="center" vertical="center" wrapText="1"/>
    </xf>
    <xf numFmtId="0" fontId="23" fillId="8" borderId="9" xfId="9" applyFont="1" applyFill="1" applyBorder="1" applyAlignment="1">
      <alignment horizontal="center" vertical="center"/>
    </xf>
    <xf numFmtId="0" fontId="23" fillId="8" borderId="11" xfId="9" applyFont="1" applyFill="1" applyBorder="1" applyAlignment="1">
      <alignment horizontal="center" vertical="center"/>
    </xf>
    <xf numFmtId="0" fontId="33" fillId="0" borderId="3" xfId="0" applyFont="1" applyBorder="1" applyAlignment="1">
      <alignment horizontal="left" vertical="top" wrapText="1"/>
    </xf>
    <xf numFmtId="0" fontId="33" fillId="0" borderId="3" xfId="0" applyFont="1" applyBorder="1" applyAlignment="1">
      <alignment horizontal="left" vertical="top"/>
    </xf>
    <xf numFmtId="0" fontId="35" fillId="0" borderId="15" xfId="0" applyFont="1" applyBorder="1" applyAlignment="1">
      <alignment horizontal="center" vertical="center" wrapText="1"/>
    </xf>
    <xf numFmtId="0" fontId="35" fillId="0" borderId="3" xfId="0" applyFont="1" applyBorder="1" applyAlignment="1">
      <alignment horizontal="center" vertical="center" wrapText="1"/>
    </xf>
    <xf numFmtId="0" fontId="35" fillId="0" borderId="16" xfId="0" applyFont="1" applyBorder="1" applyAlignment="1">
      <alignment horizontal="center" vertical="center" wrapText="1"/>
    </xf>
    <xf numFmtId="0" fontId="35" fillId="0" borderId="17" xfId="0" applyFont="1" applyBorder="1" applyAlignment="1">
      <alignment horizontal="center" vertical="center" wrapText="1"/>
    </xf>
    <xf numFmtId="0" fontId="35" fillId="0" borderId="0" xfId="0" applyFont="1" applyBorder="1" applyAlignment="1">
      <alignment horizontal="center" vertical="center" wrapText="1"/>
    </xf>
    <xf numFmtId="0" fontId="35" fillId="0" borderId="18" xfId="0" applyFont="1" applyBorder="1" applyAlignment="1">
      <alignment horizontal="center" vertical="center" wrapText="1"/>
    </xf>
    <xf numFmtId="0" fontId="35" fillId="0" borderId="19" xfId="0" applyFont="1" applyBorder="1" applyAlignment="1">
      <alignment horizontal="center" vertical="center" wrapText="1"/>
    </xf>
    <xf numFmtId="0" fontId="21" fillId="2" borderId="2" xfId="2" applyFont="1" applyFill="1" applyBorder="1" applyAlignment="1" applyProtection="1">
      <alignment horizontal="center" vertical="center" wrapText="1"/>
    </xf>
    <xf numFmtId="0" fontId="20" fillId="0" borderId="2" xfId="2" applyFont="1" applyBorder="1" applyAlignment="1">
      <alignment vertical="center"/>
    </xf>
    <xf numFmtId="0" fontId="21" fillId="2" borderId="2" xfId="0" applyFont="1" applyFill="1" applyBorder="1" applyAlignment="1" applyProtection="1">
      <alignment horizontal="center" vertical="center" wrapText="1"/>
    </xf>
    <xf numFmtId="0" fontId="20" fillId="0" borderId="2" xfId="0" applyFont="1" applyBorder="1" applyAlignment="1">
      <alignment vertical="center"/>
    </xf>
    <xf numFmtId="0" fontId="21" fillId="2" borderId="13" xfId="0" applyFont="1" applyFill="1" applyBorder="1" applyAlignment="1" applyProtection="1">
      <alignment horizontal="center" vertical="center" wrapText="1"/>
    </xf>
    <xf numFmtId="0" fontId="21" fillId="2" borderId="6" xfId="0" applyFont="1" applyFill="1" applyBorder="1" applyAlignment="1" applyProtection="1">
      <alignment horizontal="center" vertical="center" wrapText="1"/>
    </xf>
    <xf numFmtId="0" fontId="21" fillId="2" borderId="14" xfId="0" applyFont="1" applyFill="1" applyBorder="1" applyAlignment="1" applyProtection="1">
      <alignment horizontal="center" vertical="center" wrapText="1"/>
    </xf>
    <xf numFmtId="0" fontId="21" fillId="2" borderId="4" xfId="0" applyFont="1" applyFill="1" applyBorder="1" applyAlignment="1" applyProtection="1">
      <alignment horizontal="center" vertical="center" wrapText="1"/>
    </xf>
    <xf numFmtId="0" fontId="21" fillId="2" borderId="12" xfId="0" applyFont="1" applyFill="1" applyBorder="1" applyAlignment="1" applyProtection="1">
      <alignment horizontal="center" vertical="center" wrapText="1"/>
    </xf>
    <xf numFmtId="0" fontId="21" fillId="2" borderId="4" xfId="24" applyFont="1" applyFill="1" applyBorder="1" applyAlignment="1" applyProtection="1">
      <alignment horizontal="center" vertical="center" wrapText="1"/>
    </xf>
    <xf numFmtId="0" fontId="21" fillId="2" borderId="12" xfId="24" applyFont="1" applyFill="1" applyBorder="1" applyAlignment="1" applyProtection="1">
      <alignment horizontal="center" vertical="center" wrapText="1"/>
    </xf>
    <xf numFmtId="0" fontId="23" fillId="7" borderId="9" xfId="9" applyFont="1" applyFill="1" applyBorder="1" applyAlignment="1">
      <alignment horizontal="center" vertical="center" wrapText="1"/>
    </xf>
    <xf numFmtId="0" fontId="23" fillId="7" borderId="11" xfId="9" applyFont="1" applyFill="1" applyBorder="1" applyAlignment="1">
      <alignment horizontal="center" vertical="center" wrapText="1"/>
    </xf>
    <xf numFmtId="0" fontId="23" fillId="7" borderId="4" xfId="9" applyFont="1" applyFill="1" applyBorder="1" applyAlignment="1">
      <alignment horizontal="center" vertical="center" wrapText="1"/>
    </xf>
    <xf numFmtId="0" fontId="23" fillId="7" borderId="12" xfId="9" applyFont="1" applyFill="1" applyBorder="1" applyAlignment="1">
      <alignment horizontal="center" vertical="center" wrapText="1"/>
    </xf>
    <xf numFmtId="0" fontId="29" fillId="0" borderId="2" xfId="5" applyFont="1" applyBorder="1" applyAlignment="1">
      <alignment horizontal="center" vertical="center" wrapText="1"/>
    </xf>
    <xf numFmtId="0" fontId="35" fillId="0" borderId="2" xfId="15" applyFont="1" applyBorder="1" applyAlignment="1">
      <alignment horizontal="center" vertical="center" wrapText="1"/>
    </xf>
    <xf numFmtId="0" fontId="21" fillId="2" borderId="13" xfId="2" applyFont="1" applyFill="1" applyBorder="1" applyAlignment="1" applyProtection="1">
      <alignment horizontal="center" vertical="center" wrapText="1"/>
    </xf>
    <xf numFmtId="0" fontId="21" fillId="2" borderId="6" xfId="2" applyFont="1" applyFill="1" applyBorder="1" applyAlignment="1" applyProtection="1">
      <alignment horizontal="center" vertical="center" wrapText="1"/>
    </xf>
    <xf numFmtId="0" fontId="21" fillId="2" borderId="14" xfId="2" applyFont="1" applyFill="1" applyBorder="1" applyAlignment="1" applyProtection="1">
      <alignment horizontal="center" vertical="center" wrapText="1"/>
    </xf>
    <xf numFmtId="0" fontId="33" fillId="0" borderId="10" xfId="5" applyFont="1" applyBorder="1" applyAlignment="1">
      <alignment horizontal="left" vertical="top" wrapText="1"/>
    </xf>
    <xf numFmtId="0" fontId="35" fillId="0" borderId="2" xfId="2" applyFont="1" applyBorder="1" applyAlignment="1">
      <alignment horizontal="center" vertical="center" wrapText="1"/>
    </xf>
    <xf numFmtId="0" fontId="35" fillId="0" borderId="2" xfId="28" applyFont="1" applyBorder="1" applyAlignment="1">
      <alignment horizontal="center" vertical="center" wrapText="1"/>
    </xf>
    <xf numFmtId="0" fontId="62" fillId="0" borderId="9" xfId="29" applyFont="1" applyFill="1" applyBorder="1" applyAlignment="1">
      <alignment horizontal="center" vertical="center" wrapText="1"/>
    </xf>
    <xf numFmtId="0" fontId="62" fillId="0" borderId="11" xfId="29" applyFont="1" applyFill="1" applyBorder="1" applyAlignment="1">
      <alignment horizontal="center" vertical="center" wrapText="1"/>
    </xf>
    <xf numFmtId="0" fontId="33" fillId="0" borderId="2" xfId="17" applyFont="1" applyBorder="1" applyAlignment="1">
      <alignment horizontal="center" vertical="center"/>
    </xf>
    <xf numFmtId="0" fontId="35" fillId="0" borderId="9" xfId="28" applyFont="1" applyBorder="1" applyAlignment="1">
      <alignment horizontal="center" vertical="center" wrapText="1"/>
    </xf>
    <xf numFmtId="0" fontId="35" fillId="0" borderId="10" xfId="28" applyFont="1" applyBorder="1" applyAlignment="1">
      <alignment horizontal="center" vertical="center" wrapText="1"/>
    </xf>
    <xf numFmtId="0" fontId="35" fillId="0" borderId="11" xfId="28" applyFont="1" applyBorder="1" applyAlignment="1">
      <alignment horizontal="center" vertical="center" wrapText="1"/>
    </xf>
    <xf numFmtId="0" fontId="33" fillId="0" borderId="9" xfId="5" applyFont="1" applyBorder="1" applyAlignment="1">
      <alignment horizontal="center" vertical="center" wrapText="1"/>
    </xf>
    <xf numFmtId="0" fontId="33" fillId="0" borderId="10" xfId="5" applyFont="1" applyBorder="1" applyAlignment="1">
      <alignment horizontal="center" vertical="center" wrapText="1"/>
    </xf>
    <xf numFmtId="0" fontId="33" fillId="0" borderId="11" xfId="5" applyFont="1" applyBorder="1" applyAlignment="1">
      <alignment horizontal="center" vertical="center" wrapText="1"/>
    </xf>
    <xf numFmtId="0" fontId="33" fillId="0" borderId="4" xfId="5" applyFont="1" applyBorder="1" applyAlignment="1">
      <alignment horizontal="center" vertical="center" wrapText="1"/>
    </xf>
    <xf numFmtId="0" fontId="33" fillId="0" borderId="12" xfId="5" applyFont="1" applyBorder="1" applyAlignment="1">
      <alignment horizontal="center" vertical="center" wrapText="1"/>
    </xf>
    <xf numFmtId="0" fontId="33" fillId="0" borderId="2" xfId="5" applyFont="1" applyBorder="1" applyAlignment="1">
      <alignment horizontal="center" vertical="center" wrapText="1"/>
    </xf>
    <xf numFmtId="0" fontId="33" fillId="0" borderId="2" xfId="5" applyFont="1" applyBorder="1" applyAlignment="1">
      <alignment horizontal="center" vertical="center"/>
    </xf>
    <xf numFmtId="0" fontId="33" fillId="0" borderId="3" xfId="5" applyFont="1" applyBorder="1" applyAlignment="1">
      <alignment vertical="center" wrapText="1"/>
    </xf>
    <xf numFmtId="0" fontId="41" fillId="0" borderId="3" xfId="30" applyFont="1" applyBorder="1" applyAlignment="1">
      <alignment horizontal="left" vertical="center" wrapText="1"/>
    </xf>
    <xf numFmtId="0" fontId="30" fillId="0" borderId="3" xfId="30" applyFont="1" applyBorder="1" applyAlignment="1">
      <alignment horizontal="center" vertical="top" wrapText="1"/>
    </xf>
    <xf numFmtId="0" fontId="30" fillId="0" borderId="3" xfId="30" applyFont="1" applyBorder="1" applyAlignment="1">
      <alignment horizontal="center" vertical="top"/>
    </xf>
    <xf numFmtId="0" fontId="27" fillId="0" borderId="13" xfId="30" applyFont="1" applyBorder="1" applyAlignment="1">
      <alignment horizontal="center" vertical="center"/>
    </xf>
    <xf numFmtId="0" fontId="27" fillId="0" borderId="14" xfId="30" applyFont="1" applyBorder="1" applyAlignment="1">
      <alignment horizontal="center" vertical="center"/>
    </xf>
    <xf numFmtId="0" fontId="63" fillId="0" borderId="9" xfId="30" applyFont="1" applyBorder="1" applyAlignment="1">
      <alignment horizontal="center" vertical="center"/>
    </xf>
    <xf numFmtId="0" fontId="63" fillId="0" borderId="11" xfId="30" applyFont="1" applyBorder="1" applyAlignment="1">
      <alignment horizontal="center" vertical="center"/>
    </xf>
    <xf numFmtId="0" fontId="27" fillId="0" borderId="2" xfId="30" applyFont="1" applyBorder="1" applyAlignment="1">
      <alignment horizontal="center" vertical="center"/>
    </xf>
    <xf numFmtId="0" fontId="27" fillId="0" borderId="2" xfId="30" applyFont="1" applyBorder="1" applyAlignment="1">
      <alignment horizontal="center" vertical="center" wrapText="1"/>
    </xf>
    <xf numFmtId="0" fontId="27" fillId="0" borderId="4" xfId="30" applyFont="1" applyBorder="1" applyAlignment="1">
      <alignment horizontal="center" vertical="center" wrapText="1"/>
    </xf>
    <xf numFmtId="0" fontId="27" fillId="0" borderId="19" xfId="30" applyFont="1" applyBorder="1" applyAlignment="1">
      <alignment horizontal="center" vertical="center" wrapText="1"/>
    </xf>
    <xf numFmtId="0" fontId="27" fillId="0" borderId="12" xfId="30" applyFont="1" applyBorder="1" applyAlignment="1">
      <alignment horizontal="center" vertical="center" wrapText="1"/>
    </xf>
    <xf numFmtId="0" fontId="23" fillId="0" borderId="2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46" fillId="0" borderId="3" xfId="4" applyFont="1" applyBorder="1" applyAlignment="1">
      <alignment horizontal="center" vertical="center"/>
    </xf>
    <xf numFmtId="0" fontId="29" fillId="7" borderId="4" xfId="4" applyFont="1" applyFill="1" applyBorder="1" applyAlignment="1">
      <alignment horizontal="center" vertical="center" wrapText="1"/>
    </xf>
    <xf numFmtId="0" fontId="29" fillId="7" borderId="12" xfId="4" applyFont="1" applyFill="1" applyBorder="1" applyAlignment="1">
      <alignment horizontal="center" vertical="center" wrapText="1"/>
    </xf>
    <xf numFmtId="0" fontId="29" fillId="7" borderId="2" xfId="4" applyFont="1" applyFill="1" applyBorder="1" applyAlignment="1">
      <alignment horizontal="center" vertical="center" wrapText="1"/>
    </xf>
    <xf numFmtId="0" fontId="64" fillId="3" borderId="22" xfId="30" applyNumberFormat="1" applyFont="1" applyFill="1" applyBorder="1" applyAlignment="1" applyProtection="1">
      <alignment horizontal="center" vertical="center" wrapText="1"/>
    </xf>
    <xf numFmtId="0" fontId="64" fillId="3" borderId="22" xfId="30" applyNumberFormat="1" applyFont="1" applyFill="1" applyBorder="1" applyAlignment="1" applyProtection="1">
      <alignment horizontal="center" vertical="center" wrapText="1"/>
      <protection locked="0"/>
    </xf>
    <xf numFmtId="0" fontId="34" fillId="0" borderId="3" xfId="30" applyFont="1" applyBorder="1" applyAlignment="1">
      <alignment horizontal="right"/>
    </xf>
    <xf numFmtId="0" fontId="64" fillId="3" borderId="2" xfId="30" applyNumberFormat="1" applyFont="1" applyFill="1" applyBorder="1" applyAlignment="1" applyProtection="1">
      <alignment horizontal="center" vertical="center" wrapText="1"/>
    </xf>
    <xf numFmtId="0" fontId="65" fillId="3" borderId="2" xfId="30" applyNumberFormat="1" applyFont="1" applyFill="1" applyBorder="1" applyAlignment="1" applyProtection="1">
      <alignment horizontal="center" vertical="center" wrapText="1"/>
    </xf>
    <xf numFmtId="0" fontId="62" fillId="0" borderId="2" xfId="29" applyFont="1" applyFill="1" applyBorder="1" applyAlignment="1">
      <alignment horizontal="center" vertical="center" wrapText="1"/>
    </xf>
    <xf numFmtId="0" fontId="64" fillId="3" borderId="20" xfId="30" applyNumberFormat="1" applyFont="1" applyFill="1" applyBorder="1" applyAlignment="1" applyProtection="1">
      <alignment horizontal="center" vertical="center" wrapText="1"/>
      <protection locked="0"/>
    </xf>
    <xf numFmtId="0" fontId="64" fillId="3" borderId="21" xfId="30" applyNumberFormat="1" applyFont="1" applyFill="1" applyBorder="1" applyAlignment="1" applyProtection="1">
      <alignment horizontal="center" vertical="center" wrapText="1"/>
      <protection locked="0"/>
    </xf>
    <xf numFmtId="0" fontId="64" fillId="3" borderId="2" xfId="30" applyNumberFormat="1" applyFont="1" applyFill="1" applyBorder="1" applyAlignment="1" applyProtection="1">
      <alignment horizontal="center" vertical="center" wrapText="1"/>
      <protection locked="0"/>
    </xf>
    <xf numFmtId="0" fontId="64" fillId="3" borderId="25" xfId="30" applyNumberFormat="1" applyFont="1" applyFill="1" applyBorder="1" applyAlignment="1" applyProtection="1">
      <alignment horizontal="center" vertical="center" wrapText="1"/>
    </xf>
    <xf numFmtId="0" fontId="64" fillId="3" borderId="26" xfId="30" applyNumberFormat="1" applyFont="1" applyFill="1" applyBorder="1" applyAlignment="1" applyProtection="1">
      <alignment horizontal="center" vertical="center" wrapText="1"/>
      <protection locked="0"/>
    </xf>
    <xf numFmtId="0" fontId="64" fillId="3" borderId="26" xfId="30" applyNumberFormat="1" applyFont="1" applyFill="1" applyBorder="1" applyAlignment="1" applyProtection="1">
      <alignment horizontal="center" vertical="center" wrapText="1"/>
    </xf>
    <xf numFmtId="0" fontId="35" fillId="0" borderId="2" xfId="15" applyFont="1" applyBorder="1" applyAlignment="1">
      <alignment horizontal="center" vertical="center"/>
    </xf>
    <xf numFmtId="0" fontId="35" fillId="0" borderId="4" xfId="15" applyFont="1" applyBorder="1" applyAlignment="1">
      <alignment horizontal="center" vertical="center" wrapText="1"/>
    </xf>
    <xf numFmtId="0" fontId="35" fillId="0" borderId="12" xfId="15" applyFont="1" applyBorder="1" applyAlignment="1">
      <alignment horizontal="center" vertical="center" wrapText="1"/>
    </xf>
    <xf numFmtId="0" fontId="35" fillId="0" borderId="9" xfId="15" applyFont="1" applyBorder="1" applyAlignment="1">
      <alignment horizontal="center" vertical="center" wrapText="1"/>
    </xf>
    <xf numFmtId="0" fontId="35" fillId="0" borderId="10" xfId="15" applyFont="1" applyBorder="1" applyAlignment="1">
      <alignment horizontal="center" vertical="center" wrapText="1"/>
    </xf>
    <xf numFmtId="0" fontId="35" fillId="0" borderId="11" xfId="15" applyFont="1" applyBorder="1" applyAlignment="1">
      <alignment horizontal="center" vertical="center" wrapText="1"/>
    </xf>
    <xf numFmtId="0" fontId="35" fillId="0" borderId="9" xfId="5" applyFont="1" applyBorder="1" applyAlignment="1">
      <alignment horizontal="center" vertical="center" wrapText="1"/>
    </xf>
    <xf numFmtId="0" fontId="35" fillId="0" borderId="10" xfId="5" applyFont="1" applyBorder="1" applyAlignment="1">
      <alignment horizontal="center" vertical="center" wrapText="1"/>
    </xf>
    <xf numFmtId="0" fontId="35" fillId="0" borderId="11" xfId="5" applyFont="1" applyBorder="1" applyAlignment="1">
      <alignment horizontal="center" vertical="center" wrapText="1"/>
    </xf>
    <xf numFmtId="0" fontId="35" fillId="0" borderId="4" xfId="5" applyFont="1" applyBorder="1" applyAlignment="1">
      <alignment horizontal="center" vertical="center" wrapText="1"/>
    </xf>
    <xf numFmtId="0" fontId="35" fillId="0" borderId="12" xfId="5" applyFont="1" applyBorder="1" applyAlignment="1">
      <alignment horizontal="center" vertical="center" wrapText="1"/>
    </xf>
    <xf numFmtId="0" fontId="9" fillId="2" borderId="0" xfId="0" applyFont="1" applyFill="1" applyBorder="1" applyAlignment="1" applyProtection="1">
      <alignment horizontal="center" vertical="center" wrapText="1"/>
    </xf>
    <xf numFmtId="0" fontId="10" fillId="2" borderId="0" xfId="0" applyFont="1" applyFill="1" applyBorder="1" applyAlignment="1" applyProtection="1">
      <alignment horizontal="center" vertical="center" wrapText="1"/>
    </xf>
    <xf numFmtId="0" fontId="11" fillId="2" borderId="1" xfId="0" applyFont="1" applyFill="1" applyBorder="1" applyAlignment="1" applyProtection="1">
      <alignment horizontal="center" vertical="center" wrapText="1"/>
    </xf>
  </cellXfs>
  <cellStyles count="33">
    <cellStyle name="Comma 2" xfId="6"/>
    <cellStyle name="Normal" xfId="0" builtinId="0"/>
    <cellStyle name="Normal 10" xfId="20"/>
    <cellStyle name="Normal 2" xfId="1"/>
    <cellStyle name="Normal 2 2" xfId="5"/>
    <cellStyle name="Normal 2 3" xfId="7"/>
    <cellStyle name="Normal 2 4" xfId="17"/>
    <cellStyle name="Normal 2 5" xfId="22"/>
    <cellStyle name="Normal 2 5 2" xfId="23"/>
    <cellStyle name="Normal 2 6" xfId="25"/>
    <cellStyle name="Normal 3" xfId="2"/>
    <cellStyle name="Normal 3 2" xfId="3"/>
    <cellStyle name="Normal 3 2 2" xfId="4"/>
    <cellStyle name="Normal 3 2 3" xfId="26"/>
    <cellStyle name="Normal 3 3" xfId="15"/>
    <cellStyle name="Normal 3 3 2" xfId="28"/>
    <cellStyle name="Normal 3 4" xfId="24"/>
    <cellStyle name="Normal 4" xfId="8"/>
    <cellStyle name="Normal 4 2" xfId="9"/>
    <cellStyle name="Normal 5" xfId="10"/>
    <cellStyle name="Normal 6" xfId="11"/>
    <cellStyle name="Normal 7" xfId="12"/>
    <cellStyle name="Normal 7 2" xfId="19"/>
    <cellStyle name="Normal 7 3" xfId="30"/>
    <cellStyle name="Normal 7 4" xfId="31"/>
    <cellStyle name="Normal 7 5" xfId="32"/>
    <cellStyle name="Normal 8" xfId="16"/>
    <cellStyle name="Normal 8 2" xfId="18"/>
    <cellStyle name="Normal 9" xfId="21"/>
    <cellStyle name="Normal_Sheet6 (2)" xfId="29"/>
    <cellStyle name="Percent 2" xfId="13"/>
    <cellStyle name="Percent 3" xfId="14"/>
    <cellStyle name="Percent 4" xfId="27"/>
  </cellStyles>
  <dxfs count="2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externalLink" Target="externalLinks/externalLink2.xml"/><Relationship Id="rId61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/>
            </a:pPr>
            <a:r>
              <a:rPr lang="en-US" sz="900"/>
              <a:t>Figure 18: % Enrolment in Private &amp; Government College</a:t>
            </a:r>
          </a:p>
        </c:rich>
      </c:tx>
      <c:layout>
        <c:manualLayout>
          <c:xMode val="edge"/>
          <c:yMode val="edge"/>
          <c:x val="0.14267201613422298"/>
          <c:y val="0.83415411783204518"/>
        </c:manualLayout>
      </c:layout>
      <c:overlay val="1"/>
    </c:title>
    <c:view3D>
      <c:rAngAx val="1"/>
    </c:view3D>
    <c:plotArea>
      <c:layout>
        <c:manualLayout>
          <c:layoutTarget val="inner"/>
          <c:xMode val="edge"/>
          <c:yMode val="edge"/>
          <c:x val="7.5194591773951103E-2"/>
          <c:y val="5.1784412365121033E-2"/>
          <c:w val="0.9030447751894517"/>
          <c:h val="0.60313564252744878"/>
        </c:manualLayout>
      </c:layout>
      <c:bar3DChart>
        <c:barDir val="col"/>
        <c:grouping val="clustered"/>
        <c:ser>
          <c:idx val="0"/>
          <c:order val="0"/>
          <c:tx>
            <c:strRef>
              <c:f>'5ManagementCollegeNo'!$C$41</c:f>
              <c:strCache>
                <c:ptCount val="1"/>
                <c:pt idx="0">
                  <c:v>%Number</c:v>
                </c:pt>
              </c:strCache>
            </c:strRef>
          </c:tx>
          <c:dLbls>
            <c:dLbl>
              <c:idx val="0"/>
              <c:layout>
                <c:manualLayout>
                  <c:x val="0"/>
                  <c:y val="-3.7037037037037056E-2"/>
                </c:manualLayout>
              </c:layout>
              <c:showVal val="1"/>
            </c:dLbl>
            <c:dLbl>
              <c:idx val="1"/>
              <c:layout>
                <c:manualLayout>
                  <c:x val="1.9782393669634329E-3"/>
                  <c:y val="-5.0925925925925923E-2"/>
                </c:manualLayout>
              </c:layout>
              <c:showVal val="1"/>
            </c:dLbl>
            <c:dLbl>
              <c:idx val="2"/>
              <c:layout>
                <c:manualLayout>
                  <c:x val="0"/>
                  <c:y val="-5.5555555555555455E-2"/>
                </c:manualLayout>
              </c:layout>
              <c:showVal val="1"/>
            </c:dLbl>
            <c:showVal val="1"/>
          </c:dLbls>
          <c:cat>
            <c:strRef>
              <c:f>'5ManagementCollegeNo'!$B$42:$B$44</c:f>
              <c:strCache>
                <c:ptCount val="3"/>
                <c:pt idx="0">
                  <c:v>Private Un-Aided</c:v>
                </c:pt>
                <c:pt idx="1">
                  <c:v>Private Aided</c:v>
                </c:pt>
                <c:pt idx="2">
                  <c:v>Government</c:v>
                </c:pt>
              </c:strCache>
            </c:strRef>
          </c:cat>
          <c:val>
            <c:numRef>
              <c:f>'5ManagementCollegeNo'!$C$42:$C$44</c:f>
              <c:numCache>
                <c:formatCode>0.0</c:formatCode>
                <c:ptCount val="3"/>
                <c:pt idx="0">
                  <c:v>58.246778433823209</c:v>
                </c:pt>
                <c:pt idx="1">
                  <c:v>15.075636771107185</c:v>
                </c:pt>
                <c:pt idx="2">
                  <c:v>26.677584795069603</c:v>
                </c:pt>
              </c:numCache>
            </c:numRef>
          </c:val>
        </c:ser>
        <c:ser>
          <c:idx val="1"/>
          <c:order val="1"/>
          <c:tx>
            <c:strRef>
              <c:f>'5ManagementCollegeNo'!$D$41</c:f>
              <c:strCache>
                <c:ptCount val="1"/>
                <c:pt idx="0">
                  <c:v>% Enrolment</c:v>
                </c:pt>
              </c:strCache>
            </c:strRef>
          </c:tx>
          <c:dLbls>
            <c:dLbl>
              <c:idx val="0"/>
              <c:layout>
                <c:manualLayout>
                  <c:x val="1.1869436201780549E-2"/>
                  <c:y val="-4.1666666666666664E-2"/>
                </c:manualLayout>
              </c:layout>
              <c:showVal val="1"/>
            </c:dLbl>
            <c:dLbl>
              <c:idx val="1"/>
              <c:layout>
                <c:manualLayout>
                  <c:x val="9.8911968348171612E-3"/>
                  <c:y val="-4.6296296296296523E-2"/>
                </c:manualLayout>
              </c:layout>
              <c:showVal val="1"/>
            </c:dLbl>
            <c:dLbl>
              <c:idx val="2"/>
              <c:layout>
                <c:manualLayout>
                  <c:x val="9.8911968348172185E-3"/>
                  <c:y val="-4.1666666666666664E-2"/>
                </c:manualLayout>
              </c:layout>
              <c:showVal val="1"/>
            </c:dLbl>
            <c:showVal val="1"/>
          </c:dLbls>
          <c:cat>
            <c:strRef>
              <c:f>'5ManagementCollegeNo'!$B$42:$B$44</c:f>
              <c:strCache>
                <c:ptCount val="3"/>
                <c:pt idx="0">
                  <c:v>Private Un-Aided</c:v>
                </c:pt>
                <c:pt idx="1">
                  <c:v>Private Aided</c:v>
                </c:pt>
                <c:pt idx="2">
                  <c:v>Government</c:v>
                </c:pt>
              </c:strCache>
            </c:strRef>
          </c:cat>
          <c:val>
            <c:numRef>
              <c:f>'5ManagementCollegeNo'!$D$42:$D$44</c:f>
              <c:numCache>
                <c:formatCode>0.0</c:formatCode>
                <c:ptCount val="3"/>
                <c:pt idx="0">
                  <c:v>38.325619105852851</c:v>
                </c:pt>
                <c:pt idx="1">
                  <c:v>23.732163084922327</c:v>
                </c:pt>
                <c:pt idx="2">
                  <c:v>37.942217809224807</c:v>
                </c:pt>
              </c:numCache>
            </c:numRef>
          </c:val>
        </c:ser>
        <c:shape val="cylinder"/>
        <c:axId val="63838848"/>
        <c:axId val="63848832"/>
        <c:axId val="0"/>
      </c:bar3DChart>
      <c:catAx>
        <c:axId val="63838848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63848832"/>
        <c:crosses val="autoZero"/>
        <c:auto val="1"/>
        <c:lblAlgn val="ctr"/>
        <c:lblOffset val="100"/>
      </c:catAx>
      <c:valAx>
        <c:axId val="63848832"/>
        <c:scaling>
          <c:orientation val="minMax"/>
        </c:scaling>
        <c:axPos val="l"/>
        <c:numFmt formatCode="0" sourceLinked="0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6383884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47194576197263793"/>
          <c:y val="5.6946847161346202E-2"/>
          <c:w val="0.30882911913239086"/>
          <c:h val="0.18880726116132407"/>
        </c:manualLayout>
      </c:layout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l">
              <a:defRPr sz="900"/>
            </a:pPr>
            <a:r>
              <a:rPr lang="en-US" sz="900" b="1" i="0" baseline="0"/>
              <a:t>Figure 16 GER: Distributed according to Social Category and Gender</a:t>
            </a:r>
            <a:endParaRPr lang="en-US" sz="900"/>
          </a:p>
        </c:rich>
      </c:tx>
      <c:layout>
        <c:manualLayout>
          <c:xMode val="edge"/>
          <c:yMode val="edge"/>
          <c:x val="0.15154155730533694"/>
          <c:y val="0.87037037037037601"/>
        </c:manualLayout>
      </c:layout>
      <c:overlay val="1"/>
    </c:title>
    <c:view3D>
      <c:rotX val="10"/>
      <c:depthPercent val="110"/>
      <c:perspective val="0"/>
    </c:view3D>
    <c:plotArea>
      <c:layout>
        <c:manualLayout>
          <c:layoutTarget val="inner"/>
          <c:xMode val="edge"/>
          <c:yMode val="edge"/>
          <c:x val="0.10200918635170603"/>
          <c:y val="5.7205720572057209E-2"/>
          <c:w val="0.73187423447069266"/>
          <c:h val="0.82264736709891462"/>
        </c:manualLayout>
      </c:layout>
      <c:area3DChart>
        <c:grouping val="stacked"/>
        <c:ser>
          <c:idx val="0"/>
          <c:order val="0"/>
          <c:tx>
            <c:strRef>
              <c:f>'19GER'!$D$45</c:f>
              <c:strCache>
                <c:ptCount val="1"/>
                <c:pt idx="0">
                  <c:v>Total</c:v>
                </c:pt>
              </c:strCache>
            </c:strRef>
          </c:tx>
          <c:dLbls>
            <c:dLbl>
              <c:idx val="0"/>
              <c:layout>
                <c:manualLayout>
                  <c:x val="1.6666666666666701E-2"/>
                  <c:y val="0"/>
                </c:manualLayout>
              </c:layout>
              <c:showVal val="1"/>
            </c:dLbl>
            <c:dLbl>
              <c:idx val="2"/>
              <c:layout>
                <c:manualLayout>
                  <c:x val="-5.8333333333334063E-2"/>
                  <c:y val="-4.6296296296295504E-3"/>
                </c:manualLayout>
              </c:layout>
              <c:showVal val="1"/>
            </c:dLbl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Val val="1"/>
          </c:dLbls>
          <c:cat>
            <c:strRef>
              <c:f>'19GER'!$E$44:$G$44</c:f>
              <c:strCache>
                <c:ptCount val="3"/>
                <c:pt idx="0">
                  <c:v>Male</c:v>
                </c:pt>
                <c:pt idx="1">
                  <c:v>Female</c:v>
                </c:pt>
                <c:pt idx="2">
                  <c:v>Total</c:v>
                </c:pt>
              </c:strCache>
            </c:strRef>
          </c:cat>
          <c:val>
            <c:numRef>
              <c:f>'19GER'!$E$45:$G$45</c:f>
              <c:numCache>
                <c:formatCode>0.0</c:formatCode>
                <c:ptCount val="3"/>
                <c:pt idx="0">
                  <c:v>22.054744129495539</c:v>
                </c:pt>
                <c:pt idx="1">
                  <c:v>19.423898296069154</c:v>
                </c:pt>
                <c:pt idx="2">
                  <c:v>20.798845933704616</c:v>
                </c:pt>
              </c:numCache>
            </c:numRef>
          </c:val>
        </c:ser>
        <c:ser>
          <c:idx val="1"/>
          <c:order val="1"/>
          <c:tx>
            <c:strRef>
              <c:f>'19GER'!$D$46</c:f>
              <c:strCache>
                <c:ptCount val="1"/>
                <c:pt idx="0">
                  <c:v>SC</c:v>
                </c:pt>
              </c:strCache>
            </c:strRef>
          </c:tx>
          <c:dLbls>
            <c:dLbl>
              <c:idx val="0"/>
              <c:layout>
                <c:manualLayout>
                  <c:x val="1.3888888888889058E-2"/>
                  <c:y val="4.2437781360068521E-17"/>
                </c:manualLayout>
              </c:layout>
              <c:showVal val="1"/>
            </c:dLbl>
            <c:dLbl>
              <c:idx val="2"/>
              <c:layout>
                <c:manualLayout>
                  <c:x val="-5.8333333333334063E-2"/>
                  <c:y val="0"/>
                </c:manualLayout>
              </c:layout>
              <c:showVal val="1"/>
            </c:dLbl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Val val="1"/>
          </c:dLbls>
          <c:cat>
            <c:strRef>
              <c:f>'19GER'!$E$44:$G$44</c:f>
              <c:strCache>
                <c:ptCount val="3"/>
                <c:pt idx="0">
                  <c:v>Male</c:v>
                </c:pt>
                <c:pt idx="1">
                  <c:v>Female</c:v>
                </c:pt>
                <c:pt idx="2">
                  <c:v>Total</c:v>
                </c:pt>
              </c:strCache>
            </c:strRef>
          </c:cat>
          <c:val>
            <c:numRef>
              <c:f>'19GER'!$E$46:$G$46</c:f>
              <c:numCache>
                <c:formatCode>0.0</c:formatCode>
                <c:ptCount val="3"/>
                <c:pt idx="0">
                  <c:v>15.760569904671957</c:v>
                </c:pt>
                <c:pt idx="1">
                  <c:v>13.892778533875278</c:v>
                </c:pt>
                <c:pt idx="2">
                  <c:v>14.870179197766289</c:v>
                </c:pt>
              </c:numCache>
            </c:numRef>
          </c:val>
        </c:ser>
        <c:ser>
          <c:idx val="2"/>
          <c:order val="2"/>
          <c:tx>
            <c:strRef>
              <c:f>'19GER'!$D$47</c:f>
              <c:strCache>
                <c:ptCount val="1"/>
                <c:pt idx="0">
                  <c:v>ST</c:v>
                </c:pt>
              </c:strCache>
            </c:strRef>
          </c:tx>
          <c:dLbls>
            <c:dLbl>
              <c:idx val="0"/>
              <c:layout>
                <c:manualLayout>
                  <c:x val="1.3888888888889058E-2"/>
                  <c:y val="0"/>
                </c:manualLayout>
              </c:layout>
              <c:showVal val="1"/>
            </c:dLbl>
            <c:dLbl>
              <c:idx val="2"/>
              <c:layout>
                <c:manualLayout>
                  <c:x val="-5.2777777777777792E-2"/>
                  <c:y val="4.6296296296296858E-3"/>
                </c:manualLayout>
              </c:layout>
              <c:showVal val="1"/>
            </c:dLbl>
            <c:spPr>
              <a:noFill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Val val="1"/>
          </c:dLbls>
          <c:cat>
            <c:strRef>
              <c:f>'19GER'!$E$44:$G$44</c:f>
              <c:strCache>
                <c:ptCount val="3"/>
                <c:pt idx="0">
                  <c:v>Male</c:v>
                </c:pt>
                <c:pt idx="1">
                  <c:v>Female</c:v>
                </c:pt>
                <c:pt idx="2">
                  <c:v>Total</c:v>
                </c:pt>
              </c:strCache>
            </c:strRef>
          </c:cat>
          <c:val>
            <c:numRef>
              <c:f>'19GER'!$E$47:$G$47</c:f>
              <c:numCache>
                <c:formatCode>0.0</c:formatCode>
                <c:ptCount val="3"/>
                <c:pt idx="0">
                  <c:v>12.373942649545906</c:v>
                </c:pt>
                <c:pt idx="1">
                  <c:v>9.7071791211288598</c:v>
                </c:pt>
                <c:pt idx="2">
                  <c:v>11.027816713459623</c:v>
                </c:pt>
              </c:numCache>
            </c:numRef>
          </c:val>
        </c:ser>
        <c:gapDepth val="149"/>
        <c:axId val="85644032"/>
        <c:axId val="85645568"/>
        <c:axId val="0"/>
      </c:area3DChart>
      <c:catAx>
        <c:axId val="85644032"/>
        <c:scaling>
          <c:orientation val="minMax"/>
        </c:scaling>
        <c:axPos val="b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85645568"/>
        <c:crosses val="autoZero"/>
        <c:auto val="1"/>
        <c:lblAlgn val="ctr"/>
        <c:lblOffset val="100"/>
      </c:catAx>
      <c:valAx>
        <c:axId val="85645568"/>
        <c:scaling>
          <c:orientation val="minMax"/>
        </c:scaling>
        <c:axPos val="l"/>
        <c:numFmt formatCode="0.0" sourceLinked="1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856440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8452909011373582"/>
          <c:y val="0.16061883353689732"/>
          <c:w val="0.38491535433070917"/>
          <c:h val="9.7904247117625146E-2"/>
        </c:manualLayout>
      </c:layout>
    </c:legend>
    <c:plotVisOnly val="1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/>
            </a:pPr>
            <a:r>
              <a:rPr lang="en-US" sz="900" b="1"/>
              <a:t>Figure 20:</a:t>
            </a:r>
            <a:r>
              <a:rPr lang="en-US" sz="900" b="1" baseline="0"/>
              <a:t> </a:t>
            </a:r>
            <a:r>
              <a:rPr lang="en-US" sz="900" b="1"/>
              <a:t> Social Category-wise Distribution of Teaching Staff</a:t>
            </a:r>
          </a:p>
        </c:rich>
      </c:tx>
      <c:layout>
        <c:manualLayout>
          <c:xMode val="edge"/>
          <c:yMode val="edge"/>
          <c:x val="0.14978384721348276"/>
          <c:y val="0.88010540184453223"/>
        </c:manualLayout>
      </c:layout>
      <c:overlay val="1"/>
    </c:title>
    <c:view3D>
      <c:rotX val="40"/>
      <c:rotY val="180"/>
      <c:perspective val="30"/>
    </c:view3D>
    <c:plotArea>
      <c:layout>
        <c:manualLayout>
          <c:layoutTarget val="inner"/>
          <c:xMode val="edge"/>
          <c:yMode val="edge"/>
          <c:x val="7.5936463665583917E-2"/>
          <c:y val="0.15177964378068978"/>
          <c:w val="0.8222557439499325"/>
          <c:h val="0.66482920262275036"/>
        </c:manualLayout>
      </c:layout>
      <c:pie3DChart>
        <c:varyColors val="1"/>
        <c:ser>
          <c:idx val="0"/>
          <c:order val="0"/>
          <c:dLbls>
            <c:dLbl>
              <c:idx val="2"/>
              <c:layout>
                <c:manualLayout>
                  <c:x val="2.5370621775726411E-3"/>
                  <c:y val="-7.6317439486730934E-2"/>
                </c:manualLayout>
              </c:layout>
              <c:showPercent val="1"/>
            </c:dLbl>
            <c:numFmt formatCode="0.0%" sourceLinked="0"/>
            <c:txPr>
              <a:bodyPr/>
              <a:lstStyle/>
              <a:p>
                <a:pPr>
                  <a:defRPr sz="1000" baseline="0"/>
                </a:pPr>
                <a:endParaRPr lang="en-US"/>
              </a:p>
            </c:txPr>
            <c:showPercent val="1"/>
            <c:showLeaderLines val="1"/>
          </c:dLbls>
          <c:cat>
            <c:strRef>
              <c:f>'21TeacherCategory'!$B$43:$B$46</c:f>
              <c:strCache>
                <c:ptCount val="4"/>
                <c:pt idx="0">
                  <c:v>Others</c:v>
                </c:pt>
                <c:pt idx="1">
                  <c:v>SC</c:v>
                </c:pt>
                <c:pt idx="2">
                  <c:v>ST</c:v>
                </c:pt>
                <c:pt idx="3">
                  <c:v>OBC</c:v>
                </c:pt>
              </c:strCache>
            </c:strRef>
          </c:cat>
          <c:val>
            <c:numRef>
              <c:f>'21TeacherCategory'!$C$43:$C$46</c:f>
              <c:numCache>
                <c:formatCode>General</c:formatCode>
                <c:ptCount val="4"/>
                <c:pt idx="0">
                  <c:v>862185</c:v>
                </c:pt>
                <c:pt idx="1">
                  <c:v>86380</c:v>
                </c:pt>
                <c:pt idx="2">
                  <c:v>25114</c:v>
                </c:pt>
                <c:pt idx="3">
                  <c:v>273774</c:v>
                </c:pt>
              </c:numCache>
            </c:numRef>
          </c:val>
        </c:ser>
      </c:pie3DChart>
    </c:plotArea>
    <c:legend>
      <c:legendPos val="b"/>
      <c:layout>
        <c:manualLayout>
          <c:xMode val="edge"/>
          <c:yMode val="edge"/>
          <c:x val="0.11968844067277765"/>
          <c:y val="3.5525467065694295E-2"/>
          <c:w val="0.70014795666741236"/>
          <c:h val="0.10805556420072"/>
        </c:manualLayout>
      </c:layout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zero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/>
            </a:pPr>
            <a:r>
              <a:rPr lang="en-US" sz="900" b="1"/>
              <a:t>Figure 21: Teachers: SC, ST, OBC, Muslims: Top 10 States</a:t>
            </a:r>
          </a:p>
        </c:rich>
      </c:tx>
      <c:layout>
        <c:manualLayout>
          <c:xMode val="edge"/>
          <c:yMode val="edge"/>
          <c:x val="0.13435059037238872"/>
          <c:y val="0.89441874240428121"/>
        </c:manualLayout>
      </c:layout>
      <c:overlay val="1"/>
      <c:spPr>
        <a:solidFill>
          <a:schemeClr val="bg1">
            <a:lumMod val="85000"/>
          </a:schemeClr>
        </a:solidFill>
      </c:spPr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0044812518326217"/>
          <c:y val="3.4590520542908794E-2"/>
          <c:w val="0.82671153777010764"/>
          <c:h val="0.48449074215917581"/>
        </c:manualLayout>
      </c:layout>
      <c:barChart>
        <c:barDir val="col"/>
        <c:grouping val="clustered"/>
        <c:ser>
          <c:idx val="0"/>
          <c:order val="0"/>
          <c:tx>
            <c:strRef>
              <c:f>'21TeacherCategory'!$B$48</c:f>
              <c:strCache>
                <c:ptCount val="1"/>
                <c:pt idx="0">
                  <c:v>SC</c:v>
                </c:pt>
              </c:strCache>
            </c:strRef>
          </c:tx>
          <c:cat>
            <c:strRef>
              <c:f>'21TeacherCategory'!$A$49:$A$58</c:f>
              <c:strCache>
                <c:ptCount val="10"/>
                <c:pt idx="0">
                  <c:v>Tamil Nadu</c:v>
                </c:pt>
                <c:pt idx="1">
                  <c:v>Andhra Pradesh</c:v>
                </c:pt>
                <c:pt idx="2">
                  <c:v>Maharashtra</c:v>
                </c:pt>
                <c:pt idx="3">
                  <c:v>Uttar Pradesh</c:v>
                </c:pt>
                <c:pt idx="4">
                  <c:v>Karnataka</c:v>
                </c:pt>
                <c:pt idx="5">
                  <c:v>Rajasthan</c:v>
                </c:pt>
                <c:pt idx="6">
                  <c:v>Madhya Pradesh</c:v>
                </c:pt>
                <c:pt idx="7">
                  <c:v>Kerala</c:v>
                </c:pt>
                <c:pt idx="8">
                  <c:v>Gujarat</c:v>
                </c:pt>
                <c:pt idx="9">
                  <c:v>West Bengal</c:v>
                </c:pt>
              </c:strCache>
            </c:strRef>
          </c:cat>
          <c:val>
            <c:numRef>
              <c:f>'21TeacherCategory'!$B$49:$B$58</c:f>
              <c:numCache>
                <c:formatCode>0.0</c:formatCode>
                <c:ptCount val="10"/>
                <c:pt idx="0">
                  <c:v>8.3440361271077599</c:v>
                </c:pt>
                <c:pt idx="1">
                  <c:v>10.792161360779959</c:v>
                </c:pt>
                <c:pt idx="2">
                  <c:v>10.584685958544833</c:v>
                </c:pt>
                <c:pt idx="3">
                  <c:v>5.7091415513168728</c:v>
                </c:pt>
                <c:pt idx="4">
                  <c:v>6.480887265307465</c:v>
                </c:pt>
                <c:pt idx="5">
                  <c:v>5.7537974029552581</c:v>
                </c:pt>
                <c:pt idx="6">
                  <c:v>5.8860028611316979</c:v>
                </c:pt>
                <c:pt idx="7">
                  <c:v>2.7106473690115562</c:v>
                </c:pt>
                <c:pt idx="8">
                  <c:v>4.7956925463712894</c:v>
                </c:pt>
                <c:pt idx="9">
                  <c:v>5.4859086491739548</c:v>
                </c:pt>
              </c:numCache>
            </c:numRef>
          </c:val>
        </c:ser>
        <c:ser>
          <c:idx val="1"/>
          <c:order val="1"/>
          <c:tx>
            <c:strRef>
              <c:f>'21TeacherCategory'!$C$48</c:f>
              <c:strCache>
                <c:ptCount val="1"/>
                <c:pt idx="0">
                  <c:v>ST</c:v>
                </c:pt>
              </c:strCache>
            </c:strRef>
          </c:tx>
          <c:cat>
            <c:strRef>
              <c:f>'21TeacherCategory'!$A$49:$A$58</c:f>
              <c:strCache>
                <c:ptCount val="10"/>
                <c:pt idx="0">
                  <c:v>Tamil Nadu</c:v>
                </c:pt>
                <c:pt idx="1">
                  <c:v>Andhra Pradesh</c:v>
                </c:pt>
                <c:pt idx="2">
                  <c:v>Maharashtra</c:v>
                </c:pt>
                <c:pt idx="3">
                  <c:v>Uttar Pradesh</c:v>
                </c:pt>
                <c:pt idx="4">
                  <c:v>Karnataka</c:v>
                </c:pt>
                <c:pt idx="5">
                  <c:v>Rajasthan</c:v>
                </c:pt>
                <c:pt idx="6">
                  <c:v>Madhya Pradesh</c:v>
                </c:pt>
                <c:pt idx="7">
                  <c:v>Kerala</c:v>
                </c:pt>
                <c:pt idx="8">
                  <c:v>Gujarat</c:v>
                </c:pt>
                <c:pt idx="9">
                  <c:v>West Bengal</c:v>
                </c:pt>
              </c:strCache>
            </c:strRef>
          </c:cat>
          <c:val>
            <c:numRef>
              <c:f>'21TeacherCategory'!$C$49:$C$58</c:f>
              <c:numCache>
                <c:formatCode>0.0</c:formatCode>
                <c:ptCount val="10"/>
                <c:pt idx="0">
                  <c:v>0.33262507472226993</c:v>
                </c:pt>
                <c:pt idx="1">
                  <c:v>2.3598892047881104</c:v>
                </c:pt>
                <c:pt idx="2">
                  <c:v>1.5586412714133981</c:v>
                </c:pt>
                <c:pt idx="3">
                  <c:v>0.31161756445867028</c:v>
                </c:pt>
                <c:pt idx="4">
                  <c:v>1.9227921212420396</c:v>
                </c:pt>
                <c:pt idx="5">
                  <c:v>2.8743154341611272</c:v>
                </c:pt>
                <c:pt idx="6">
                  <c:v>2.8404488184904944</c:v>
                </c:pt>
                <c:pt idx="7">
                  <c:v>0.21092785818467408</c:v>
                </c:pt>
                <c:pt idx="8">
                  <c:v>3.6184435673381854</c:v>
                </c:pt>
                <c:pt idx="9">
                  <c:v>0.77502429543245865</c:v>
                </c:pt>
              </c:numCache>
            </c:numRef>
          </c:val>
        </c:ser>
        <c:ser>
          <c:idx val="2"/>
          <c:order val="2"/>
          <c:tx>
            <c:strRef>
              <c:f>'21TeacherCategory'!$D$48</c:f>
              <c:strCache>
                <c:ptCount val="1"/>
                <c:pt idx="0">
                  <c:v>OBC</c:v>
                </c:pt>
              </c:strCache>
            </c:strRef>
          </c:tx>
          <c:cat>
            <c:strRef>
              <c:f>'21TeacherCategory'!$A$49:$A$58</c:f>
              <c:strCache>
                <c:ptCount val="10"/>
                <c:pt idx="0">
                  <c:v>Tamil Nadu</c:v>
                </c:pt>
                <c:pt idx="1">
                  <c:v>Andhra Pradesh</c:v>
                </c:pt>
                <c:pt idx="2">
                  <c:v>Maharashtra</c:v>
                </c:pt>
                <c:pt idx="3">
                  <c:v>Uttar Pradesh</c:v>
                </c:pt>
                <c:pt idx="4">
                  <c:v>Karnataka</c:v>
                </c:pt>
                <c:pt idx="5">
                  <c:v>Rajasthan</c:v>
                </c:pt>
                <c:pt idx="6">
                  <c:v>Madhya Pradesh</c:v>
                </c:pt>
                <c:pt idx="7">
                  <c:v>Kerala</c:v>
                </c:pt>
                <c:pt idx="8">
                  <c:v>Gujarat</c:v>
                </c:pt>
                <c:pt idx="9">
                  <c:v>West Bengal</c:v>
                </c:pt>
              </c:strCache>
            </c:strRef>
          </c:cat>
          <c:val>
            <c:numRef>
              <c:f>'21TeacherCategory'!$D$49:$D$58</c:f>
              <c:numCache>
                <c:formatCode>0.0</c:formatCode>
                <c:ptCount val="10"/>
                <c:pt idx="0">
                  <c:v>54.594901721719474</c:v>
                </c:pt>
                <c:pt idx="1">
                  <c:v>27.454150549705322</c:v>
                </c:pt>
                <c:pt idx="2">
                  <c:v>16.171554796796705</c:v>
                </c:pt>
                <c:pt idx="3">
                  <c:v>16.859664376341687</c:v>
                </c:pt>
                <c:pt idx="4">
                  <c:v>21.021539879218704</c:v>
                </c:pt>
                <c:pt idx="5">
                  <c:v>17.392277752901872</c:v>
                </c:pt>
                <c:pt idx="6">
                  <c:v>12.40110998121305</c:v>
                </c:pt>
                <c:pt idx="7">
                  <c:v>25.035341635812859</c:v>
                </c:pt>
                <c:pt idx="8">
                  <c:v>13.68666012639456</c:v>
                </c:pt>
                <c:pt idx="9">
                  <c:v>2.2619047619047619</c:v>
                </c:pt>
              </c:numCache>
            </c:numRef>
          </c:val>
        </c:ser>
        <c:ser>
          <c:idx val="3"/>
          <c:order val="3"/>
          <c:tx>
            <c:strRef>
              <c:f>'21TeacherCategory'!$E$48</c:f>
              <c:strCache>
                <c:ptCount val="1"/>
                <c:pt idx="0">
                  <c:v>Muslim</c:v>
                </c:pt>
              </c:strCache>
            </c:strRef>
          </c:tx>
          <c:cat>
            <c:strRef>
              <c:f>'21TeacherCategory'!$A$49:$A$58</c:f>
              <c:strCache>
                <c:ptCount val="10"/>
                <c:pt idx="0">
                  <c:v>Tamil Nadu</c:v>
                </c:pt>
                <c:pt idx="1">
                  <c:v>Andhra Pradesh</c:v>
                </c:pt>
                <c:pt idx="2">
                  <c:v>Maharashtra</c:v>
                </c:pt>
                <c:pt idx="3">
                  <c:v>Uttar Pradesh</c:v>
                </c:pt>
                <c:pt idx="4">
                  <c:v>Karnataka</c:v>
                </c:pt>
                <c:pt idx="5">
                  <c:v>Rajasthan</c:v>
                </c:pt>
                <c:pt idx="6">
                  <c:v>Madhya Pradesh</c:v>
                </c:pt>
                <c:pt idx="7">
                  <c:v>Kerala</c:v>
                </c:pt>
                <c:pt idx="8">
                  <c:v>Gujarat</c:v>
                </c:pt>
                <c:pt idx="9">
                  <c:v>West Bengal</c:v>
                </c:pt>
              </c:strCache>
            </c:strRef>
          </c:cat>
          <c:val>
            <c:numRef>
              <c:f>'21TeacherCategory'!$E$49:$E$58</c:f>
              <c:numCache>
                <c:formatCode>0.0</c:formatCode>
                <c:ptCount val="10"/>
                <c:pt idx="0">
                  <c:v>1.9679330488461699</c:v>
                </c:pt>
                <c:pt idx="1">
                  <c:v>3.7606921040108356</c:v>
                </c:pt>
                <c:pt idx="2">
                  <c:v>2.2591175953136502</c:v>
                </c:pt>
                <c:pt idx="3">
                  <c:v>4.7958327883231897</c:v>
                </c:pt>
                <c:pt idx="4">
                  <c:v>3.416103075480081</c:v>
                </c:pt>
                <c:pt idx="5">
                  <c:v>1.4173526676540489</c:v>
                </c:pt>
                <c:pt idx="6">
                  <c:v>2.4871162894913734</c:v>
                </c:pt>
                <c:pt idx="7">
                  <c:v>6.7743745091439473</c:v>
                </c:pt>
                <c:pt idx="8">
                  <c:v>1.1886564303803244</c:v>
                </c:pt>
                <c:pt idx="9">
                  <c:v>2.9980563654033041</c:v>
                </c:pt>
              </c:numCache>
            </c:numRef>
          </c:val>
        </c:ser>
        <c:axId val="87034880"/>
        <c:axId val="87061248"/>
      </c:barChart>
      <c:catAx>
        <c:axId val="87034880"/>
        <c:scaling>
          <c:orientation val="minMax"/>
        </c:scaling>
        <c:axPos val="b"/>
        <c:tickLblPos val="nextTo"/>
        <c:spPr>
          <a:noFill/>
          <a:ln>
            <a:noFill/>
          </a:ln>
        </c:spPr>
        <c:txPr>
          <a:bodyPr rot="-3600000"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87061248"/>
        <c:crosses val="autoZero"/>
        <c:auto val="1"/>
        <c:lblAlgn val="ctr"/>
        <c:lblOffset val="100"/>
      </c:catAx>
      <c:valAx>
        <c:axId val="87061248"/>
        <c:scaling>
          <c:orientation val="minMax"/>
        </c:scaling>
        <c:axPos val="l"/>
        <c:numFmt formatCode="#,##0" sourceLinked="0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87034880"/>
        <c:crosses val="autoZero"/>
        <c:crossBetween val="between"/>
      </c:valAx>
      <c:spPr>
        <a:gradFill>
          <a:gsLst>
            <a:gs pos="0">
              <a:srgbClr val="FFEFD1"/>
            </a:gs>
            <a:gs pos="64999">
              <a:srgbClr val="F0EBD5"/>
            </a:gs>
            <a:gs pos="100000">
              <a:srgbClr val="D1C39F"/>
            </a:gs>
          </a:gsLst>
          <a:lin ang="5400000" scaled="0"/>
        </a:gradFill>
      </c:spPr>
    </c:plotArea>
    <c:legend>
      <c:legendPos val="t"/>
      <c:layout>
        <c:manualLayout>
          <c:xMode val="edge"/>
          <c:yMode val="edge"/>
          <c:x val="0.46846582533348108"/>
          <c:y val="0.15564202334630509"/>
          <c:w val="0.42105892927768257"/>
          <c:h val="7.7083999186449134E-2"/>
        </c:manualLayout>
      </c:layout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/>
            </a:pPr>
            <a:r>
              <a:rPr lang="en-US" sz="900" b="1"/>
              <a:t>Figure 22: Teachers: Gender Distribution in Social and Religious Categories</a:t>
            </a:r>
          </a:p>
        </c:rich>
      </c:tx>
      <c:layout>
        <c:manualLayout>
          <c:xMode val="edge"/>
          <c:yMode val="edge"/>
          <c:x val="0.10166631512339168"/>
          <c:y val="0.82545683679899184"/>
        </c:manualLayout>
      </c:layout>
      <c:overlay val="1"/>
    </c:title>
    <c:view3D>
      <c:rAngAx val="1"/>
    </c:view3D>
    <c:plotArea>
      <c:layout>
        <c:manualLayout>
          <c:layoutTarget val="inner"/>
          <c:xMode val="edge"/>
          <c:yMode val="edge"/>
          <c:x val="0.13374134497688991"/>
          <c:y val="5.3140096618357446E-2"/>
          <c:w val="0.8198549427261268"/>
          <c:h val="0.55101753585149649"/>
        </c:manualLayout>
      </c:layout>
      <c:bar3DChart>
        <c:barDir val="col"/>
        <c:grouping val="clustered"/>
        <c:ser>
          <c:idx val="0"/>
          <c:order val="0"/>
          <c:dPt>
            <c:idx val="0"/>
            <c:spPr>
              <a:solidFill>
                <a:schemeClr val="accent6">
                  <a:lumMod val="75000"/>
                </a:schemeClr>
              </a:solidFill>
            </c:spPr>
          </c:dPt>
          <c:dLbls>
            <c:showVal val="1"/>
          </c:dLbls>
          <c:cat>
            <c:strRef>
              <c:f>'21TeacherCategory'!$B$61:$B$67</c:f>
              <c:strCache>
                <c:ptCount val="7"/>
                <c:pt idx="0">
                  <c:v>All</c:v>
                </c:pt>
                <c:pt idx="1">
                  <c:v>SC</c:v>
                </c:pt>
                <c:pt idx="2">
                  <c:v>ST</c:v>
                </c:pt>
                <c:pt idx="3">
                  <c:v>OBC</c:v>
                </c:pt>
                <c:pt idx="4">
                  <c:v>PWD</c:v>
                </c:pt>
                <c:pt idx="5">
                  <c:v>Muslims</c:v>
                </c:pt>
                <c:pt idx="6">
                  <c:v>Other Minority</c:v>
                </c:pt>
              </c:strCache>
            </c:strRef>
          </c:cat>
          <c:val>
            <c:numRef>
              <c:f>'21TeacherCategory'!$C$61:$C$67</c:f>
              <c:numCache>
                <c:formatCode>General</c:formatCode>
                <c:ptCount val="7"/>
                <c:pt idx="0">
                  <c:v>64</c:v>
                </c:pt>
                <c:pt idx="1">
                  <c:v>52</c:v>
                </c:pt>
                <c:pt idx="2">
                  <c:v>61</c:v>
                </c:pt>
                <c:pt idx="3">
                  <c:v>62</c:v>
                </c:pt>
                <c:pt idx="4">
                  <c:v>48</c:v>
                </c:pt>
                <c:pt idx="5">
                  <c:v>51</c:v>
                </c:pt>
                <c:pt idx="6">
                  <c:v>130</c:v>
                </c:pt>
              </c:numCache>
            </c:numRef>
          </c:val>
        </c:ser>
        <c:shape val="cylinder"/>
        <c:axId val="87086592"/>
        <c:axId val="87088128"/>
        <c:axId val="0"/>
      </c:bar3DChart>
      <c:catAx>
        <c:axId val="87086592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87088128"/>
        <c:crosses val="autoZero"/>
        <c:auto val="1"/>
        <c:lblAlgn val="ctr"/>
        <c:lblOffset val="100"/>
      </c:catAx>
      <c:valAx>
        <c:axId val="87088128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87086592"/>
        <c:crosses val="autoZero"/>
        <c:crossBetween val="between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900" b="1" i="0" baseline="0"/>
              <a:t>Figure 23: Teachers: Post-wise Distribution</a:t>
            </a:r>
            <a:endParaRPr lang="en-US" sz="900"/>
          </a:p>
        </c:rich>
      </c:tx>
      <c:layout>
        <c:manualLayout>
          <c:xMode val="edge"/>
          <c:yMode val="edge"/>
          <c:x val="0.11813847830424705"/>
          <c:y val="0.84341085271318672"/>
        </c:manualLayout>
      </c:layout>
      <c:overlay val="1"/>
    </c:title>
    <c:view3D>
      <c:rotX val="30"/>
      <c:rotY val="30"/>
      <c:perspective val="30"/>
    </c:view3D>
    <c:plotArea>
      <c:layout>
        <c:manualLayout>
          <c:layoutTarget val="inner"/>
          <c:xMode val="edge"/>
          <c:yMode val="edge"/>
          <c:x val="0.10538472164663738"/>
          <c:y val="0.32615663216770752"/>
          <c:w val="0.78923055670672748"/>
          <c:h val="0.48452498022900675"/>
        </c:manualLayout>
      </c:layout>
      <c:pie3DChart>
        <c:varyColors val="1"/>
        <c:ser>
          <c:idx val="0"/>
          <c:order val="0"/>
          <c:dLbls>
            <c:numFmt formatCode="0.0%" sourceLinked="0"/>
            <c:showPercent val="1"/>
            <c:showLeaderLines val="1"/>
          </c:dLbls>
          <c:cat>
            <c:strRef>
              <c:f>'22TeacherPost'!$A$42:$A$46</c:f>
              <c:strCache>
                <c:ptCount val="5"/>
                <c:pt idx="0">
                  <c:v>Professor &amp; Equivalent</c:v>
                </c:pt>
                <c:pt idx="1">
                  <c:v>Reader &amp; Associate Professor</c:v>
                </c:pt>
                <c:pt idx="2">
                  <c:v>Lecturer/ Assistant Professor</c:v>
                </c:pt>
                <c:pt idx="3">
                  <c:v>Demonstrator/ Tutor</c:v>
                </c:pt>
                <c:pt idx="4">
                  <c:v>Temporary Teacher etc</c:v>
                </c:pt>
              </c:strCache>
            </c:strRef>
          </c:cat>
          <c:val>
            <c:numRef>
              <c:f>'22TeacherPost'!$D$42:$D$46</c:f>
              <c:numCache>
                <c:formatCode>General</c:formatCode>
                <c:ptCount val="5"/>
                <c:pt idx="0">
                  <c:v>102738</c:v>
                </c:pt>
                <c:pt idx="1">
                  <c:v>174265</c:v>
                </c:pt>
                <c:pt idx="2">
                  <c:v>852894</c:v>
                </c:pt>
                <c:pt idx="3">
                  <c:v>49164</c:v>
                </c:pt>
                <c:pt idx="4">
                  <c:v>68392</c:v>
                </c:pt>
              </c:numCache>
            </c:numRef>
          </c:val>
        </c:ser>
      </c:pie3DChart>
    </c:plotArea>
    <c:legend>
      <c:legendPos val="t"/>
      <c:layout/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/>
            </a:pPr>
            <a:r>
              <a:rPr lang="en-US" sz="900" b="1" i="0" baseline="0"/>
              <a:t>Figure 24: Teachers: Post-wise Gender Distribution</a:t>
            </a:r>
            <a:endParaRPr lang="en-US" sz="900"/>
          </a:p>
        </c:rich>
      </c:tx>
      <c:layout>
        <c:manualLayout>
          <c:xMode val="edge"/>
          <c:yMode val="edge"/>
          <c:x val="0.19465973664947384"/>
          <c:y val="0.92584959120975463"/>
        </c:manualLayout>
      </c:layout>
      <c:overlay val="1"/>
    </c:title>
    <c:view3D>
      <c:rAngAx val="1"/>
    </c:view3D>
    <c:plotArea>
      <c:layout>
        <c:manualLayout>
          <c:layoutTarget val="inner"/>
          <c:xMode val="edge"/>
          <c:yMode val="edge"/>
          <c:x val="0.23318236383243024"/>
          <c:y val="5.0400916380297825E-2"/>
          <c:w val="0.70997009094793351"/>
          <c:h val="0.44974970912141127"/>
        </c:manualLayout>
      </c:layout>
      <c:bar3DChart>
        <c:barDir val="col"/>
        <c:grouping val="clustered"/>
        <c:ser>
          <c:idx val="0"/>
          <c:order val="0"/>
          <c:dLbls>
            <c:numFmt formatCode="#,##0" sourceLinked="0"/>
            <c:txPr>
              <a:bodyPr/>
              <a:lstStyle/>
              <a:p>
                <a:pPr>
                  <a:defRPr sz="1000" b="1" i="0" baseline="0"/>
                </a:pPr>
                <a:endParaRPr lang="en-US"/>
              </a:p>
            </c:txPr>
            <c:showVal val="1"/>
          </c:dLbls>
          <c:cat>
            <c:strRef>
              <c:f>'22TeacherPost'!$A$42:$A$46</c:f>
              <c:strCache>
                <c:ptCount val="5"/>
                <c:pt idx="0">
                  <c:v>Professor &amp; Equivalent</c:v>
                </c:pt>
                <c:pt idx="1">
                  <c:v>Reader &amp; Associate Professor</c:v>
                </c:pt>
                <c:pt idx="2">
                  <c:v>Lecturer/ Assistant Professor</c:v>
                </c:pt>
                <c:pt idx="3">
                  <c:v>Demonstrator/ Tutor</c:v>
                </c:pt>
                <c:pt idx="4">
                  <c:v>Temporary Teacher etc</c:v>
                </c:pt>
              </c:strCache>
            </c:strRef>
          </c:cat>
          <c:val>
            <c:numRef>
              <c:f>'22TeacherPost'!$E$42:$E$46</c:f>
              <c:numCache>
                <c:formatCode>General</c:formatCode>
                <c:ptCount val="5"/>
                <c:pt idx="0">
                  <c:v>35</c:v>
                </c:pt>
                <c:pt idx="1">
                  <c:v>51</c:v>
                </c:pt>
                <c:pt idx="2">
                  <c:v>67</c:v>
                </c:pt>
                <c:pt idx="3">
                  <c:v>132</c:v>
                </c:pt>
                <c:pt idx="4">
                  <c:v>88</c:v>
                </c:pt>
              </c:numCache>
            </c:numRef>
          </c:val>
        </c:ser>
        <c:shape val="cylinder"/>
        <c:axId val="37017472"/>
        <c:axId val="37019008"/>
        <c:axId val="0"/>
      </c:bar3DChart>
      <c:catAx>
        <c:axId val="37017472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37019008"/>
        <c:crosses val="autoZero"/>
        <c:auto val="1"/>
        <c:lblAlgn val="ctr"/>
        <c:lblOffset val="100"/>
      </c:catAx>
      <c:valAx>
        <c:axId val="37019008"/>
        <c:scaling>
          <c:orientation val="minMax"/>
        </c:scaling>
        <c:axPos val="l"/>
        <c:numFmt formatCode="0" sourceLinked="0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37017472"/>
        <c:crosses val="autoZero"/>
        <c:crossBetween val="between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/>
            </a:pPr>
            <a:r>
              <a:rPr lang="en-US" sz="900" b="1"/>
              <a:t>Figure 27: Distribution of Non-Teaching Staff according to Levels</a:t>
            </a:r>
          </a:p>
        </c:rich>
      </c:tx>
      <c:layout>
        <c:manualLayout>
          <c:xMode val="edge"/>
          <c:yMode val="edge"/>
          <c:x val="9.70269695104784E-2"/>
          <c:y val="0.86804689448741024"/>
        </c:manualLayout>
      </c:layout>
      <c:overlay val="1"/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Percent val="1"/>
          </c:dLbls>
          <c:cat>
            <c:strRef>
              <c:f>'23StaffPost'!$A$42:$A$45</c:f>
              <c:strCache>
                <c:ptCount val="4"/>
                <c:pt idx="0">
                  <c:v>Group - A</c:v>
                </c:pt>
                <c:pt idx="1">
                  <c:v>Group -B</c:v>
                </c:pt>
                <c:pt idx="2">
                  <c:v>Group -C</c:v>
                </c:pt>
                <c:pt idx="3">
                  <c:v>Group -D</c:v>
                </c:pt>
              </c:strCache>
            </c:strRef>
          </c:cat>
          <c:val>
            <c:numRef>
              <c:f>'23StaffPost'!$D$42:$D$45</c:f>
              <c:numCache>
                <c:formatCode>General</c:formatCode>
                <c:ptCount val="4"/>
                <c:pt idx="0">
                  <c:v>110256</c:v>
                </c:pt>
                <c:pt idx="1">
                  <c:v>129289</c:v>
                </c:pt>
                <c:pt idx="2">
                  <c:v>314950</c:v>
                </c:pt>
                <c:pt idx="3">
                  <c:v>246439</c:v>
                </c:pt>
              </c:numCache>
            </c:numRef>
          </c:val>
        </c:ser>
        <c:dLbls>
          <c:showPercent val="1"/>
        </c:dLbls>
      </c:pie3DChart>
    </c:plotArea>
    <c:legend>
      <c:legendPos val="r"/>
      <c:layout/>
    </c:legend>
    <c:plotVisOnly val="1"/>
    <c:dispBlanksAs val="zero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/>
            </a:pPr>
            <a:r>
              <a:rPr lang="en-US" sz="900" b="1"/>
              <a:t>Figure 28: Level wise Gender Distribution of Non-Teaching </a:t>
            </a:r>
            <a:r>
              <a:rPr lang="en-US" sz="900" b="1" i="0" u="none" strike="noStrike" baseline="0"/>
              <a:t>Staff </a:t>
            </a:r>
            <a:endParaRPr lang="en-US" sz="900" b="1"/>
          </a:p>
        </c:rich>
      </c:tx>
      <c:layout>
        <c:manualLayout>
          <c:xMode val="edge"/>
          <c:yMode val="edge"/>
          <c:x val="0.12242424242424395"/>
          <c:y val="0.82993197278912179"/>
        </c:manualLayout>
      </c:layout>
      <c:overlay val="1"/>
    </c:title>
    <c:view3D>
      <c:rotX val="0"/>
      <c:perspective val="10"/>
    </c:view3D>
    <c:plotArea>
      <c:layout>
        <c:manualLayout>
          <c:layoutTarget val="inner"/>
          <c:xMode val="edge"/>
          <c:yMode val="edge"/>
          <c:x val="0.17820617250430099"/>
          <c:y val="7.5527344796186197E-2"/>
          <c:w val="0.59356190194092751"/>
          <c:h val="0.60898103462874575"/>
        </c:manualLayout>
      </c:layout>
      <c:bar3DChart>
        <c:barDir val="col"/>
        <c:grouping val="percentStacked"/>
        <c:ser>
          <c:idx val="0"/>
          <c:order val="0"/>
          <c:tx>
            <c:strRef>
              <c:f>'23StaffPost'!$B$41</c:f>
              <c:strCache>
                <c:ptCount val="1"/>
                <c:pt idx="0">
                  <c:v>Male</c:v>
                </c:pt>
              </c:strCache>
            </c:strRef>
          </c:tx>
          <c:cat>
            <c:strRef>
              <c:f>'23StaffPost'!$A$42:$A$45</c:f>
              <c:strCache>
                <c:ptCount val="4"/>
                <c:pt idx="0">
                  <c:v>Group - A</c:v>
                </c:pt>
                <c:pt idx="1">
                  <c:v>Group -B</c:v>
                </c:pt>
                <c:pt idx="2">
                  <c:v>Group -C</c:v>
                </c:pt>
                <c:pt idx="3">
                  <c:v>Group -D</c:v>
                </c:pt>
              </c:strCache>
            </c:strRef>
          </c:cat>
          <c:val>
            <c:numRef>
              <c:f>'23StaffPost'!$B$42:$B$45</c:f>
              <c:numCache>
                <c:formatCode>General</c:formatCode>
                <c:ptCount val="4"/>
                <c:pt idx="0">
                  <c:v>77153</c:v>
                </c:pt>
                <c:pt idx="1">
                  <c:v>87067</c:v>
                </c:pt>
                <c:pt idx="2">
                  <c:v>232446</c:v>
                </c:pt>
                <c:pt idx="3">
                  <c:v>189667</c:v>
                </c:pt>
              </c:numCache>
            </c:numRef>
          </c:val>
        </c:ser>
        <c:ser>
          <c:idx val="1"/>
          <c:order val="1"/>
          <c:tx>
            <c:strRef>
              <c:f>'23StaffPost'!$C$41</c:f>
              <c:strCache>
                <c:ptCount val="1"/>
                <c:pt idx="0">
                  <c:v>Female</c:v>
                </c:pt>
              </c:strCache>
            </c:strRef>
          </c:tx>
          <c:cat>
            <c:strRef>
              <c:f>'23StaffPost'!$A$42:$A$45</c:f>
              <c:strCache>
                <c:ptCount val="4"/>
                <c:pt idx="0">
                  <c:v>Group - A</c:v>
                </c:pt>
                <c:pt idx="1">
                  <c:v>Group -B</c:v>
                </c:pt>
                <c:pt idx="2">
                  <c:v>Group -C</c:v>
                </c:pt>
                <c:pt idx="3">
                  <c:v>Group -D</c:v>
                </c:pt>
              </c:strCache>
            </c:strRef>
          </c:cat>
          <c:val>
            <c:numRef>
              <c:f>'23StaffPost'!$C$42:$C$45</c:f>
              <c:numCache>
                <c:formatCode>General</c:formatCode>
                <c:ptCount val="4"/>
                <c:pt idx="0">
                  <c:v>33103</c:v>
                </c:pt>
                <c:pt idx="1">
                  <c:v>42222</c:v>
                </c:pt>
                <c:pt idx="2">
                  <c:v>82504</c:v>
                </c:pt>
                <c:pt idx="3">
                  <c:v>56772</c:v>
                </c:pt>
              </c:numCache>
            </c:numRef>
          </c:val>
        </c:ser>
        <c:shape val="cylinder"/>
        <c:axId val="37308672"/>
        <c:axId val="37310464"/>
        <c:axId val="0"/>
      </c:bar3DChart>
      <c:catAx>
        <c:axId val="37308672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37310464"/>
        <c:crosses val="autoZero"/>
        <c:auto val="1"/>
        <c:lblAlgn val="ctr"/>
        <c:lblOffset val="100"/>
      </c:catAx>
      <c:valAx>
        <c:axId val="37310464"/>
        <c:scaling>
          <c:orientation val="minMax"/>
        </c:scaling>
        <c:axPos val="l"/>
        <c:numFmt formatCode="0%" sourceLinked="1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37308672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solidFill>
      <a:schemeClr val="lt1"/>
    </a:solidFill>
    <a:ln w="3175" cap="flat" cmpd="sng" algn="ctr">
      <a:solidFill>
        <a:schemeClr val="accent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900"/>
              <a:t>Figure 29: Category-wise Distribution of Non-Teaching Staff</a:t>
            </a:r>
          </a:p>
        </c:rich>
      </c:tx>
      <c:layout>
        <c:manualLayout>
          <c:xMode val="edge"/>
          <c:yMode val="edge"/>
          <c:x val="0.15242632645603077"/>
          <c:y val="0.81315396113602356"/>
        </c:manualLayout>
      </c:layout>
      <c:overlay val="1"/>
    </c:title>
    <c:view3D>
      <c:rotX val="30"/>
      <c:rotY val="180"/>
      <c:perspective val="0"/>
    </c:view3D>
    <c:plotArea>
      <c:layout>
        <c:manualLayout>
          <c:layoutTarget val="inner"/>
          <c:xMode val="edge"/>
          <c:yMode val="edge"/>
          <c:x val="0.10891325293199244"/>
          <c:y val="0.19609335828537144"/>
          <c:w val="0.78217349413601778"/>
          <c:h val="0.60480256111483821"/>
        </c:manualLayout>
      </c:layout>
      <c:pie3DChart>
        <c:varyColors val="1"/>
        <c:ser>
          <c:idx val="0"/>
          <c:order val="0"/>
          <c:dLbls>
            <c:numFmt formatCode="0.0%" sourceLinked="0"/>
            <c:txPr>
              <a:bodyPr/>
              <a:lstStyle/>
              <a:p>
                <a:pPr>
                  <a:defRPr sz="1200" baseline="0"/>
                </a:pPr>
                <a:endParaRPr lang="en-US"/>
              </a:p>
            </c:txPr>
            <c:showPercent val="1"/>
            <c:showLeaderLines val="1"/>
          </c:dLbls>
          <c:cat>
            <c:strRef>
              <c:f>'24StaffCategory'!$A$43:$A$46</c:f>
              <c:strCache>
                <c:ptCount val="4"/>
                <c:pt idx="0">
                  <c:v>General</c:v>
                </c:pt>
                <c:pt idx="1">
                  <c:v>SC</c:v>
                </c:pt>
                <c:pt idx="2">
                  <c:v>ST</c:v>
                </c:pt>
                <c:pt idx="3">
                  <c:v>OBC</c:v>
                </c:pt>
              </c:strCache>
            </c:strRef>
          </c:cat>
          <c:val>
            <c:numRef>
              <c:f>'24StaffCategory'!$D$43:$D$46</c:f>
              <c:numCache>
                <c:formatCode>General</c:formatCode>
                <c:ptCount val="4"/>
                <c:pt idx="0">
                  <c:v>477189</c:v>
                </c:pt>
                <c:pt idx="1">
                  <c:v>99363</c:v>
                </c:pt>
                <c:pt idx="2">
                  <c:v>28405</c:v>
                </c:pt>
                <c:pt idx="3">
                  <c:v>195977</c:v>
                </c:pt>
              </c:numCache>
            </c:numRef>
          </c:val>
        </c:ser>
      </c:pie3DChart>
    </c:plotArea>
    <c:legend>
      <c:legendPos val="b"/>
      <c:layout>
        <c:manualLayout>
          <c:xMode val="edge"/>
          <c:yMode val="edge"/>
          <c:x val="0.1453918734841689"/>
          <c:y val="3.4358485458376074E-2"/>
          <c:w val="0.68389979733546624"/>
          <c:h val="0.12259218718736392"/>
        </c:manualLayout>
      </c:layout>
      <c:txPr>
        <a:bodyPr/>
        <a:lstStyle/>
        <a:p>
          <a:pPr>
            <a:defRPr sz="1000" baseline="0"/>
          </a:pPr>
          <a:endParaRPr lang="en-US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/>
            </a:pPr>
            <a:r>
              <a:rPr lang="en-US" sz="900"/>
              <a:t>Figure 30:</a:t>
            </a:r>
            <a:r>
              <a:rPr lang="en-US" sz="900" baseline="0"/>
              <a:t> </a:t>
            </a:r>
            <a:r>
              <a:rPr lang="en-US" sz="900"/>
              <a:t>Female per 100 Male among Non-Teaching staff in various categories</a:t>
            </a:r>
          </a:p>
        </c:rich>
      </c:tx>
      <c:layout>
        <c:manualLayout>
          <c:xMode val="edge"/>
          <c:yMode val="edge"/>
          <c:x val="0.13941991428286848"/>
          <c:y val="0.86979166666667795"/>
        </c:manualLayout>
      </c:layout>
      <c:overlay val="1"/>
    </c:title>
    <c:view3D>
      <c:rAngAx val="1"/>
    </c:view3D>
    <c:plotArea>
      <c:layout>
        <c:manualLayout>
          <c:layoutTarget val="inner"/>
          <c:xMode val="edge"/>
          <c:yMode val="edge"/>
          <c:x val="0.11665968969068738"/>
          <c:y val="5.7291666666666664E-2"/>
          <c:w val="0.83692680819960863"/>
          <c:h val="0.56210805724756163"/>
        </c:manualLayout>
      </c:layout>
      <c:bar3DChart>
        <c:barDir val="col"/>
        <c:grouping val="clustered"/>
        <c:ser>
          <c:idx val="0"/>
          <c:order val="0"/>
          <c:dPt>
            <c:idx val="6"/>
            <c:spPr>
              <a:solidFill>
                <a:srgbClr val="FFC000"/>
              </a:solidFill>
            </c:spPr>
          </c:dPt>
          <c:dLbls>
            <c:numFmt formatCode="#,##0" sourceLinked="0"/>
            <c:showVal val="1"/>
          </c:dLbls>
          <c:cat>
            <c:strRef>
              <c:f>'24StaffCategory'!$A$44:$A$50</c:f>
              <c:strCache>
                <c:ptCount val="7"/>
                <c:pt idx="0">
                  <c:v>SC</c:v>
                </c:pt>
                <c:pt idx="1">
                  <c:v>ST</c:v>
                </c:pt>
                <c:pt idx="2">
                  <c:v>OBC</c:v>
                </c:pt>
                <c:pt idx="3">
                  <c:v>PWD</c:v>
                </c:pt>
                <c:pt idx="4">
                  <c:v>Muslims</c:v>
                </c:pt>
                <c:pt idx="5">
                  <c:v>Other Minority</c:v>
                </c:pt>
                <c:pt idx="6">
                  <c:v>All</c:v>
                </c:pt>
              </c:strCache>
            </c:strRef>
          </c:cat>
          <c:val>
            <c:numRef>
              <c:f>'24StaffCategory'!$E$44:$E$50</c:f>
              <c:numCache>
                <c:formatCode>General</c:formatCode>
                <c:ptCount val="7"/>
                <c:pt idx="0">
                  <c:v>41</c:v>
                </c:pt>
                <c:pt idx="1">
                  <c:v>40</c:v>
                </c:pt>
                <c:pt idx="2">
                  <c:v>38</c:v>
                </c:pt>
                <c:pt idx="3">
                  <c:v>30</c:v>
                </c:pt>
                <c:pt idx="4">
                  <c:v>25</c:v>
                </c:pt>
                <c:pt idx="5">
                  <c:v>67</c:v>
                </c:pt>
                <c:pt idx="6">
                  <c:v>37</c:v>
                </c:pt>
              </c:numCache>
            </c:numRef>
          </c:val>
        </c:ser>
        <c:shape val="cylinder"/>
        <c:axId val="37125504"/>
        <c:axId val="37131392"/>
        <c:axId val="0"/>
      </c:bar3DChart>
      <c:catAx>
        <c:axId val="37125504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37131392"/>
        <c:crosses val="autoZero"/>
        <c:auto val="1"/>
        <c:lblAlgn val="ctr"/>
        <c:lblOffset val="100"/>
      </c:catAx>
      <c:valAx>
        <c:axId val="37131392"/>
        <c:scaling>
          <c:orientation val="minMax"/>
        </c:scaling>
        <c:axPos val="l"/>
        <c:numFmt formatCode="0" sourceLinked="0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37125504"/>
        <c:crosses val="autoZero"/>
        <c:crossBetween val="between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00"/>
            </a:pPr>
            <a:r>
              <a:rPr lang="en-US" sz="800"/>
              <a:t>Figure 6: Student Enrolment by Levels</a:t>
            </a:r>
          </a:p>
        </c:rich>
      </c:tx>
      <c:layout>
        <c:manualLayout>
          <c:xMode val="edge"/>
          <c:yMode val="edge"/>
          <c:x val="0.31734033245844334"/>
          <c:y val="0.92129629629629661"/>
        </c:manualLayout>
      </c:layout>
    </c:title>
    <c:view3D>
      <c:rotX val="30"/>
      <c:rotY val="57"/>
      <c:perspective val="30"/>
    </c:view3D>
    <c:plotArea>
      <c:layout>
        <c:manualLayout>
          <c:layoutTarget val="inner"/>
          <c:xMode val="edge"/>
          <c:yMode val="edge"/>
          <c:x val="4.5833333333333511E-2"/>
          <c:y val="8.5882181393992424E-2"/>
          <c:w val="0.90694444444444555"/>
          <c:h val="0.62499125109361531"/>
        </c:manualLayout>
      </c:layout>
      <c:pie3DChart>
        <c:varyColors val="1"/>
        <c:ser>
          <c:idx val="0"/>
          <c:order val="0"/>
          <c:dLbls>
            <c:numFmt formatCode="0.00%" sourceLinked="0"/>
            <c:txPr>
              <a:bodyPr rot="0"/>
              <a:lstStyle/>
              <a:p>
                <a:pPr>
                  <a:defRPr/>
                </a:pPr>
                <a:endParaRPr lang="en-US"/>
              </a:p>
            </c:txPr>
            <c:showPercent val="1"/>
            <c:showLeaderLines val="1"/>
          </c:dLbls>
          <c:cat>
            <c:strRef>
              <c:f>'6TotalEnr'!$B$45:$B$52</c:f>
              <c:strCache>
                <c:ptCount val="8"/>
                <c:pt idx="0">
                  <c:v>Ph.D.</c:v>
                </c:pt>
                <c:pt idx="1">
                  <c:v>M.Phil.</c:v>
                </c:pt>
                <c:pt idx="2">
                  <c:v>Post Graduate</c:v>
                </c:pt>
                <c:pt idx="3">
                  <c:v>Under Graduate</c:v>
                </c:pt>
                <c:pt idx="4">
                  <c:v>PG Diploma</c:v>
                </c:pt>
                <c:pt idx="5">
                  <c:v>Diploma</c:v>
                </c:pt>
                <c:pt idx="6">
                  <c:v>Certificate</c:v>
                </c:pt>
                <c:pt idx="7">
                  <c:v>Integrated</c:v>
                </c:pt>
              </c:strCache>
            </c:strRef>
          </c:cat>
          <c:val>
            <c:numRef>
              <c:f>'6TotalEnr'!$E$45:$E$52</c:f>
              <c:numCache>
                <c:formatCode>General</c:formatCode>
                <c:ptCount val="8"/>
                <c:pt idx="0">
                  <c:v>81430</c:v>
                </c:pt>
                <c:pt idx="1">
                  <c:v>34154</c:v>
                </c:pt>
                <c:pt idx="2">
                  <c:v>3367190</c:v>
                </c:pt>
                <c:pt idx="3">
                  <c:v>23174950</c:v>
                </c:pt>
                <c:pt idx="4">
                  <c:v>196159</c:v>
                </c:pt>
                <c:pt idx="5">
                  <c:v>2071609</c:v>
                </c:pt>
                <c:pt idx="6">
                  <c:v>184717</c:v>
                </c:pt>
                <c:pt idx="7">
                  <c:v>74122</c:v>
                </c:pt>
              </c:numCache>
            </c:numRef>
          </c:val>
        </c:ser>
        <c:dLbls>
          <c:showVal val="1"/>
        </c:dLbls>
      </c:pie3DChart>
    </c:plotArea>
    <c:legend>
      <c:legendPos val="b"/>
      <c:layout>
        <c:manualLayout>
          <c:xMode val="edge"/>
          <c:yMode val="edge"/>
          <c:x val="7.0335958005249374E-2"/>
          <c:y val="0.72839895013123368"/>
          <c:w val="0.8537725284339458"/>
          <c:h val="0.16048993875765541"/>
        </c:manualLayout>
      </c:layout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>
        <c:manualLayout>
          <c:layoutTarget val="inner"/>
          <c:xMode val="edge"/>
          <c:yMode val="edge"/>
          <c:x val="7.5194591773951103E-2"/>
          <c:y val="5.1784412365121033E-2"/>
          <c:w val="0.9030447751894517"/>
          <c:h val="0.79784120734909469"/>
        </c:manualLayout>
      </c:layout>
      <c:bar3DChart>
        <c:barDir val="col"/>
        <c:grouping val="clustered"/>
        <c:ser>
          <c:idx val="0"/>
          <c:order val="0"/>
          <c:tx>
            <c:strRef>
              <c:f>'ManagementCollegeNo (2)'!$A$41</c:f>
              <c:strCache>
                <c:ptCount val="1"/>
                <c:pt idx="0">
                  <c:v>% Number</c:v>
                </c:pt>
              </c:strCache>
            </c:strRef>
          </c:tx>
          <c:dLbls>
            <c:dLbl>
              <c:idx val="0"/>
              <c:layout>
                <c:manualLayout>
                  <c:x val="0"/>
                  <c:y val="-3.7037037037037056E-2"/>
                </c:manualLayout>
              </c:layout>
              <c:showVal val="1"/>
            </c:dLbl>
            <c:dLbl>
              <c:idx val="1"/>
              <c:layout>
                <c:manualLayout>
                  <c:x val="1.9782393669634277E-3"/>
                  <c:y val="-5.0925925925925923E-2"/>
                </c:manualLayout>
              </c:layout>
              <c:showVal val="1"/>
            </c:dLbl>
            <c:dLbl>
              <c:idx val="2"/>
              <c:layout>
                <c:manualLayout>
                  <c:x val="0"/>
                  <c:y val="-5.5555555555555455E-2"/>
                </c:manualLayout>
              </c:layout>
              <c:showVal val="1"/>
            </c:dLbl>
            <c:showVal val="1"/>
          </c:dLbls>
          <c:cat>
            <c:strRef>
              <c:f>'ManagementCollegeNo (2)'!$B$40:$D$40</c:f>
              <c:strCache>
                <c:ptCount val="3"/>
                <c:pt idx="0">
                  <c:v>Private Un-Aided</c:v>
                </c:pt>
                <c:pt idx="1">
                  <c:v>Private Aided</c:v>
                </c:pt>
                <c:pt idx="2">
                  <c:v>Government</c:v>
                </c:pt>
              </c:strCache>
            </c:strRef>
          </c:cat>
          <c:val>
            <c:numRef>
              <c:f>'ManagementCollegeNo (2)'!$B$41:$D$41</c:f>
              <c:numCache>
                <c:formatCode>0.0</c:formatCode>
                <c:ptCount val="3"/>
                <c:pt idx="0">
                  <c:v>59.003575974301469</c:v>
                </c:pt>
                <c:pt idx="1">
                  <c:v>14.206921631614037</c:v>
                </c:pt>
                <c:pt idx="2">
                  <c:v>26.78950239408449</c:v>
                </c:pt>
              </c:numCache>
            </c:numRef>
          </c:val>
        </c:ser>
        <c:ser>
          <c:idx val="1"/>
          <c:order val="1"/>
          <c:tx>
            <c:strRef>
              <c:f>'ManagementCollegeNo (2)'!$A$42</c:f>
              <c:strCache>
                <c:ptCount val="1"/>
                <c:pt idx="0">
                  <c:v>% Enrolment</c:v>
                </c:pt>
              </c:strCache>
            </c:strRef>
          </c:tx>
          <c:dLbls>
            <c:dLbl>
              <c:idx val="0"/>
              <c:layout>
                <c:manualLayout>
                  <c:x val="1.1869436201780525E-2"/>
                  <c:y val="-4.1666666666666664E-2"/>
                </c:manualLayout>
              </c:layout>
              <c:showVal val="1"/>
            </c:dLbl>
            <c:dLbl>
              <c:idx val="1"/>
              <c:layout>
                <c:manualLayout>
                  <c:x val="9.8911968348171387E-3"/>
                  <c:y val="-4.6296296296296523E-2"/>
                </c:manualLayout>
              </c:layout>
              <c:showVal val="1"/>
            </c:dLbl>
            <c:dLbl>
              <c:idx val="2"/>
              <c:layout>
                <c:manualLayout>
                  <c:x val="9.8911968348171838E-3"/>
                  <c:y val="-4.1666666666666664E-2"/>
                </c:manualLayout>
              </c:layout>
              <c:showVal val="1"/>
            </c:dLbl>
            <c:showVal val="1"/>
          </c:dLbls>
          <c:cat>
            <c:strRef>
              <c:f>'ManagementCollegeNo (2)'!$B$40:$D$40</c:f>
              <c:strCache>
                <c:ptCount val="3"/>
                <c:pt idx="0">
                  <c:v>Private Un-Aided</c:v>
                </c:pt>
                <c:pt idx="1">
                  <c:v>Private Aided</c:v>
                </c:pt>
                <c:pt idx="2">
                  <c:v>Government</c:v>
                </c:pt>
              </c:strCache>
            </c:strRef>
          </c:cat>
          <c:val>
            <c:numRef>
              <c:f>'ManagementCollegeNo (2)'!$B$42:$D$42</c:f>
              <c:numCache>
                <c:formatCode>0.0</c:formatCode>
                <c:ptCount val="3"/>
                <c:pt idx="0">
                  <c:v>37.020716588195</c:v>
                </c:pt>
                <c:pt idx="1">
                  <c:v>23.781242219635931</c:v>
                </c:pt>
                <c:pt idx="2">
                  <c:v>39.198041192169065</c:v>
                </c:pt>
              </c:numCache>
            </c:numRef>
          </c:val>
        </c:ser>
        <c:shape val="cylinder"/>
        <c:axId val="37689984"/>
        <c:axId val="37704064"/>
        <c:axId val="0"/>
      </c:bar3DChart>
      <c:catAx>
        <c:axId val="37689984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37704064"/>
        <c:crosses val="autoZero"/>
        <c:auto val="1"/>
        <c:lblAlgn val="ctr"/>
        <c:lblOffset val="100"/>
      </c:catAx>
      <c:valAx>
        <c:axId val="37704064"/>
        <c:scaling>
          <c:orientation val="minMax"/>
        </c:scaling>
        <c:axPos val="l"/>
        <c:numFmt formatCode="0" sourceLinked="0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3768998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47194576197263705"/>
          <c:y val="5.6946847161346202E-2"/>
          <c:w val="0.30882911913239003"/>
          <c:h val="0.18880726116132349"/>
        </c:manualLayout>
      </c:layout>
    </c:legend>
    <c:plotVisOnly val="1"/>
  </c:chart>
  <c:printSettings>
    <c:headerFooter/>
    <c:pageMargins b="0.75000000000000677" l="0.70000000000000062" r="0.70000000000000062" t="0.75000000000000677" header="0.30000000000000032" footer="0.30000000000000032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autoTitleDeleted val="1"/>
    <c:plotArea>
      <c:layout/>
      <c:doughnutChart>
        <c:varyColors val="1"/>
        <c:ser>
          <c:idx val="0"/>
          <c:order val="0"/>
          <c:dLbls>
            <c:showVal val="1"/>
            <c:showLeaderLines val="1"/>
          </c:dLbls>
          <c:cat>
            <c:strRef>
              <c:f>'ManagementCollegeNo (2)'!$B$40:$D$40</c:f>
              <c:strCache>
                <c:ptCount val="3"/>
                <c:pt idx="0">
                  <c:v>Private Un-Aided</c:v>
                </c:pt>
                <c:pt idx="1">
                  <c:v>Private Aided</c:v>
                </c:pt>
                <c:pt idx="2">
                  <c:v>Government</c:v>
                </c:pt>
              </c:strCache>
            </c:strRef>
          </c:cat>
          <c:val>
            <c:numRef>
              <c:f>'ManagementCollegeNo (2)'!$B$41:$D$41</c:f>
              <c:numCache>
                <c:formatCode>0.0</c:formatCode>
                <c:ptCount val="3"/>
                <c:pt idx="0">
                  <c:v>59.003575974301469</c:v>
                </c:pt>
                <c:pt idx="1">
                  <c:v>14.206921631614037</c:v>
                </c:pt>
                <c:pt idx="2">
                  <c:v>26.78950239408449</c:v>
                </c:pt>
              </c:numCache>
            </c:numRef>
          </c:val>
        </c:ser>
        <c:firstSliceAng val="0"/>
        <c:holeSize val="50"/>
      </c:doughnutChart>
    </c:plotArea>
    <c:legend>
      <c:legendPos val="r"/>
    </c:legend>
    <c:plotVisOnly val="1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00"/>
            </a:pPr>
            <a:r>
              <a:rPr lang="en-US" sz="800"/>
              <a:t>Figure 31: Level-wise OutTurn</a:t>
            </a:r>
          </a:p>
        </c:rich>
      </c:tx>
      <c:layout>
        <c:manualLayout>
          <c:xMode val="edge"/>
          <c:yMode val="edge"/>
          <c:x val="0.25451319893913776"/>
          <c:y val="0.92129629629629661"/>
        </c:manualLayout>
      </c:layout>
    </c:title>
    <c:view3D>
      <c:rotX val="30"/>
      <c:rotY val="57"/>
      <c:perspective val="30"/>
    </c:view3D>
    <c:plotArea>
      <c:layout>
        <c:manualLayout>
          <c:layoutTarget val="inner"/>
          <c:xMode val="edge"/>
          <c:yMode val="edge"/>
          <c:x val="4.5833333333333635E-2"/>
          <c:y val="8.5882181393992424E-2"/>
          <c:w val="0.90694444444444655"/>
          <c:h val="0.62499125109361708"/>
        </c:manualLayout>
      </c:layout>
      <c:pie3DChart>
        <c:varyColors val="1"/>
        <c:ser>
          <c:idx val="0"/>
          <c:order val="0"/>
          <c:dLbls>
            <c:numFmt formatCode="0.00%" sourceLinked="0"/>
            <c:txPr>
              <a:bodyPr rot="0"/>
              <a:lstStyle/>
              <a:p>
                <a:pPr>
                  <a:defRPr/>
                </a:pPr>
                <a:endParaRPr lang="en-US"/>
              </a:p>
            </c:txPr>
            <c:showPercent val="1"/>
            <c:showLeaderLines val="1"/>
          </c:dLbls>
          <c:cat>
            <c:strRef>
              <c:f>'34OutTurnState'!$B$45:$B$52</c:f>
              <c:strCache>
                <c:ptCount val="8"/>
                <c:pt idx="0">
                  <c:v>Ph.D.</c:v>
                </c:pt>
                <c:pt idx="1">
                  <c:v>M.Phil.</c:v>
                </c:pt>
                <c:pt idx="2">
                  <c:v>Post Graduate</c:v>
                </c:pt>
                <c:pt idx="3">
                  <c:v>Under Graduate</c:v>
                </c:pt>
                <c:pt idx="4">
                  <c:v>PG Diploma</c:v>
                </c:pt>
                <c:pt idx="5">
                  <c:v>Diploma</c:v>
                </c:pt>
                <c:pt idx="6">
                  <c:v>Certificate</c:v>
                </c:pt>
                <c:pt idx="7">
                  <c:v>Integrated</c:v>
                </c:pt>
              </c:strCache>
            </c:strRef>
          </c:cat>
          <c:val>
            <c:numRef>
              <c:f>'34OutTurnState'!$E$45:$E$52</c:f>
              <c:numCache>
                <c:formatCode>General</c:formatCode>
                <c:ptCount val="8"/>
                <c:pt idx="0">
                  <c:v>21459</c:v>
                </c:pt>
                <c:pt idx="1">
                  <c:v>20617</c:v>
                </c:pt>
                <c:pt idx="2">
                  <c:v>1114026</c:v>
                </c:pt>
                <c:pt idx="3">
                  <c:v>5469330</c:v>
                </c:pt>
                <c:pt idx="4">
                  <c:v>88785</c:v>
                </c:pt>
                <c:pt idx="5">
                  <c:v>557715</c:v>
                </c:pt>
                <c:pt idx="6">
                  <c:v>68987</c:v>
                </c:pt>
                <c:pt idx="7">
                  <c:v>20131</c:v>
                </c:pt>
              </c:numCache>
            </c:numRef>
          </c:val>
        </c:ser>
        <c:dLbls>
          <c:showVal val="1"/>
        </c:dLbls>
      </c:pie3DChart>
    </c:plotArea>
    <c:legend>
      <c:legendPos val="b"/>
      <c:layout>
        <c:manualLayout>
          <c:xMode val="edge"/>
          <c:yMode val="edge"/>
          <c:x val="7.0335958005249374E-2"/>
          <c:y val="0.72839895013123368"/>
          <c:w val="0.8537725284339458"/>
          <c:h val="0.16048993875765541"/>
        </c:manualLayout>
      </c:layout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autoTitleDeleted val="1"/>
    <c:plotArea>
      <c:layout>
        <c:manualLayout>
          <c:layoutTarget val="inner"/>
          <c:xMode val="edge"/>
          <c:yMode val="edge"/>
          <c:x val="9.1181620633104019E-2"/>
          <c:y val="5.1941612561587247E-2"/>
          <c:w val="0.86533020346865264"/>
          <c:h val="0.89611677487681862"/>
        </c:manualLayout>
      </c:layout>
      <c:bubbleChart>
        <c:ser>
          <c:idx val="0"/>
          <c:order val="0"/>
          <c:tx>
            <c:strRef>
              <c:f>'4CollegeIndicator (2)'!$D$2</c:f>
              <c:strCache>
                <c:ptCount val="1"/>
                <c:pt idx="0">
                  <c:v>Population</c:v>
                </c:pt>
              </c:strCache>
            </c:strRef>
          </c:tx>
          <c:dLbls>
            <c:dLbl>
              <c:idx val="1"/>
              <c:layout>
                <c:manualLayout>
                  <c:x val="-0.15232722143864597"/>
                  <c:y val="0.14035087719298253"/>
                </c:manualLayout>
              </c:layout>
              <c:showCatName val="1"/>
            </c:dLbl>
            <c:dLbl>
              <c:idx val="2"/>
              <c:layout>
                <c:manualLayout>
                  <c:x val="-3.7611659614480486E-2"/>
                  <c:y val="-8.4210526315789527E-2"/>
                </c:manualLayout>
              </c:layout>
              <c:showCatName val="1"/>
            </c:dLbl>
            <c:dLbl>
              <c:idx val="3"/>
              <c:layout>
                <c:manualLayout>
                  <c:x val="-0.10719322990127125"/>
                  <c:y val="8.4210526315789527E-2"/>
                </c:manualLayout>
              </c:layout>
              <c:showCatName val="1"/>
            </c:dLbl>
            <c:dLbl>
              <c:idx val="4"/>
              <c:layout>
                <c:manualLayout>
                  <c:x val="-0.10343206393982136"/>
                  <c:y val="-0.15438596491228071"/>
                </c:manualLayout>
              </c:layout>
              <c:showCatName val="1"/>
            </c:dLbl>
            <c:dLbl>
              <c:idx val="5"/>
              <c:layout>
                <c:manualLayout>
                  <c:x val="-0.10719322990127125"/>
                  <c:y val="8.8888520513883268E-2"/>
                </c:manualLayout>
              </c:layout>
              <c:showCatName val="1"/>
            </c:dLbl>
            <c:dLbl>
              <c:idx val="6"/>
              <c:layout>
                <c:manualLayout>
                  <c:x val="-9.2148566055477207E-2"/>
                  <c:y val="-0.10292397660818722"/>
                </c:manualLayout>
              </c:layout>
              <c:showCatName val="1"/>
            </c:dLbl>
            <c:dLbl>
              <c:idx val="7"/>
              <c:layout>
                <c:manualLayout>
                  <c:x val="-8.4626234132581205E-2"/>
                  <c:y val="0.11228070175438599"/>
                </c:manualLayout>
              </c:layout>
              <c:showCatName val="1"/>
            </c:dLbl>
            <c:dLbl>
              <c:idx val="8"/>
              <c:layout>
                <c:manualLayout>
                  <c:x val="-8.0865068171134619E-2"/>
                  <c:y val="-0.13567251461988059"/>
                </c:manualLayout>
              </c:layout>
              <c:showCatName val="1"/>
            </c:dLbl>
            <c:showCatName val="1"/>
          </c:dLbls>
          <c:xVal>
            <c:strRef>
              <c:f>'4CollegeIndicator (2)'!$C$3:$C$11</c:f>
              <c:strCache>
                <c:ptCount val="9"/>
                <c:pt idx="0">
                  <c:v>Uttar Pradesh</c:v>
                </c:pt>
                <c:pt idx="1">
                  <c:v>Maharashtra</c:v>
                </c:pt>
                <c:pt idx="2">
                  <c:v>Bihar</c:v>
                </c:pt>
                <c:pt idx="3">
                  <c:v>West Bengal</c:v>
                </c:pt>
                <c:pt idx="4">
                  <c:v>Andhra Pradesh</c:v>
                </c:pt>
                <c:pt idx="5">
                  <c:v>Madhya Pradesh</c:v>
                </c:pt>
                <c:pt idx="6">
                  <c:v>Rajasthan</c:v>
                </c:pt>
                <c:pt idx="7">
                  <c:v>Tamil Nadu</c:v>
                </c:pt>
                <c:pt idx="8">
                  <c:v>Karnataka</c:v>
                </c:pt>
              </c:strCache>
            </c:strRef>
          </c:xVal>
          <c:yVal>
            <c:numRef>
              <c:f>'4CollegeIndicator (2)'!$D$3:$D$11</c:f>
              <c:numCache>
                <c:formatCode>General</c:formatCode>
                <c:ptCount val="9"/>
                <c:pt idx="0">
                  <c:v>23718331</c:v>
                </c:pt>
                <c:pt idx="1">
                  <c:v>0</c:v>
                </c:pt>
                <c:pt idx="2">
                  <c:v>10428356</c:v>
                </c:pt>
                <c:pt idx="3">
                  <c:v>10971915</c:v>
                </c:pt>
                <c:pt idx="4">
                  <c:v>10028047</c:v>
                </c:pt>
                <c:pt idx="5">
                  <c:v>8548106</c:v>
                </c:pt>
                <c:pt idx="6">
                  <c:v>8267588</c:v>
                </c:pt>
                <c:pt idx="7">
                  <c:v>7766109</c:v>
                </c:pt>
                <c:pt idx="8">
                  <c:v>7401674</c:v>
                </c:pt>
              </c:numCache>
            </c:numRef>
          </c:yVal>
          <c:bubbleSize>
            <c:numRef>
              <c:f>'4CollegeIndicator (2)'!$E$3:$E$11</c:f>
              <c:numCache>
                <c:formatCode>General</c:formatCode>
                <c:ptCount val="9"/>
                <c:pt idx="0">
                  <c:v>4049</c:v>
                </c:pt>
                <c:pt idx="1">
                  <c:v>4512</c:v>
                </c:pt>
                <c:pt idx="2">
                  <c:v>629</c:v>
                </c:pt>
                <c:pt idx="3">
                  <c:v>857</c:v>
                </c:pt>
                <c:pt idx="4">
                  <c:v>4780</c:v>
                </c:pt>
                <c:pt idx="5">
                  <c:v>2009</c:v>
                </c:pt>
                <c:pt idx="6">
                  <c:v>2435</c:v>
                </c:pt>
                <c:pt idx="7">
                  <c:v>1985</c:v>
                </c:pt>
                <c:pt idx="8">
                  <c:v>3098</c:v>
                </c:pt>
              </c:numCache>
            </c:numRef>
          </c:bubbleSize>
          <c:bubble3D val="1"/>
        </c:ser>
        <c:bubbleScale val="100"/>
        <c:axId val="39063936"/>
        <c:axId val="39065472"/>
      </c:bubbleChart>
      <c:valAx>
        <c:axId val="39063936"/>
        <c:scaling>
          <c:orientation val="minMax"/>
          <c:max val="10"/>
          <c:min val="0"/>
        </c:scaling>
        <c:axPos val="b"/>
        <c:tickLblPos val="nextTo"/>
        <c:crossAx val="39065472"/>
        <c:crosses val="autoZero"/>
        <c:crossBetween val="midCat"/>
      </c:valAx>
      <c:valAx>
        <c:axId val="39065472"/>
        <c:scaling>
          <c:orientation val="minMax"/>
        </c:scaling>
        <c:axPos val="l"/>
        <c:numFmt formatCode="General" sourceLinked="1"/>
        <c:tickLblPos val="nextTo"/>
        <c:crossAx val="39063936"/>
        <c:crosses val="autoZero"/>
        <c:crossBetween val="midCat"/>
        <c:dispUnits>
          <c:builtInUnit val="hundredThousands"/>
          <c:dispUnitsLbl>
            <c:layout>
              <c:manualLayout>
                <c:xMode val="edge"/>
                <c:yMode val="edge"/>
                <c:x val="6.9189165176637858E-3"/>
                <c:y val="0.15942717686605126"/>
              </c:manualLayout>
            </c:layout>
            <c:tx>
              <c:rich>
                <a:bodyPr/>
                <a:lstStyle/>
                <a:p>
                  <a:pPr>
                    <a:defRPr/>
                  </a:pPr>
                  <a:r>
                    <a:rPr lang="en-US"/>
                    <a:t>Population (18-23 years) in Lakhs</a:t>
                  </a:r>
                </a:p>
              </c:rich>
            </c:tx>
          </c:dispUnitsLbl>
        </c:dispUnits>
      </c:valAx>
      <c:spPr>
        <a:ln>
          <a:solidFill>
            <a:srgbClr val="8064A2">
              <a:lumMod val="75000"/>
            </a:srgbClr>
          </a:solidFill>
        </a:ln>
      </c:spPr>
    </c:plotArea>
    <c:plotVisOnly val="1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autoTitleDeleted val="1"/>
    <c:plotArea>
      <c:layout/>
      <c:bubbleChart>
        <c:ser>
          <c:idx val="0"/>
          <c:order val="0"/>
          <c:dLbls>
            <c:dLbl>
              <c:idx val="1"/>
              <c:layout>
                <c:manualLayout>
                  <c:x val="-0.17777777777777778"/>
                  <c:y val="-0.13099415204678391"/>
                </c:manualLayout>
              </c:layout>
              <c:showCatName val="1"/>
            </c:dLbl>
            <c:dLbl>
              <c:idx val="2"/>
              <c:layout>
                <c:manualLayout>
                  <c:x val="-0.10555555555555562"/>
                  <c:y val="9.8245614035087733E-2"/>
                </c:manualLayout>
              </c:layout>
              <c:showCatName val="1"/>
              <c:showBubbleSize val="1"/>
            </c:dLbl>
            <c:dLbl>
              <c:idx val="3"/>
              <c:layout>
                <c:manualLayout>
                  <c:x val="-1.3888888888889055E-2"/>
                  <c:y val="0"/>
                </c:manualLayout>
              </c:layout>
              <c:showCatName val="1"/>
              <c:showBubbleSize val="1"/>
            </c:dLbl>
            <c:dLbl>
              <c:idx val="4"/>
              <c:layout>
                <c:manualLayout>
                  <c:x val="-6.1111111111111123E-2"/>
                  <c:y val="-0.15906432748538213"/>
                </c:manualLayout>
              </c:layout>
              <c:showCatName val="1"/>
              <c:showBubbleSize val="1"/>
            </c:dLbl>
            <c:showCatName val="1"/>
            <c:showBubbleSize val="1"/>
          </c:dLbls>
          <c:xVal>
            <c:strRef>
              <c:f>'4CollegeIndicator (2)'!$C$8:$C$15</c:f>
              <c:strCache>
                <c:ptCount val="8"/>
                <c:pt idx="0">
                  <c:v>Madhya Pradesh</c:v>
                </c:pt>
                <c:pt idx="1">
                  <c:v>Rajasthan</c:v>
                </c:pt>
                <c:pt idx="2">
                  <c:v>Tamil Nadu</c:v>
                </c:pt>
                <c:pt idx="3">
                  <c:v>Karnataka</c:v>
                </c:pt>
                <c:pt idx="4">
                  <c:v>Gujarat</c:v>
                </c:pt>
                <c:pt idx="5">
                  <c:v>Odisha</c:v>
                </c:pt>
                <c:pt idx="6">
                  <c:v>Jharkhand</c:v>
                </c:pt>
                <c:pt idx="7">
                  <c:v>Assam</c:v>
                </c:pt>
              </c:strCache>
            </c:strRef>
          </c:xVal>
          <c:yVal>
            <c:numRef>
              <c:f>'4CollegeIndicator (2)'!$D$8:$D$15</c:f>
              <c:numCache>
                <c:formatCode>General</c:formatCode>
                <c:ptCount val="8"/>
                <c:pt idx="0">
                  <c:v>8548106</c:v>
                </c:pt>
                <c:pt idx="1">
                  <c:v>8267588</c:v>
                </c:pt>
                <c:pt idx="2">
                  <c:v>7766109</c:v>
                </c:pt>
                <c:pt idx="3">
                  <c:v>7401674</c:v>
                </c:pt>
                <c:pt idx="4">
                  <c:v>7115040</c:v>
                </c:pt>
                <c:pt idx="5">
                  <c:v>4714554</c:v>
                </c:pt>
                <c:pt idx="6">
                  <c:v>3595218</c:v>
                </c:pt>
                <c:pt idx="7">
                  <c:v>3629694</c:v>
                </c:pt>
              </c:numCache>
            </c:numRef>
          </c:yVal>
          <c:bubbleSize>
            <c:numRef>
              <c:f>'4CollegeIndicator (2)'!$E$8:$E$15</c:f>
              <c:numCache>
                <c:formatCode>General</c:formatCode>
                <c:ptCount val="8"/>
                <c:pt idx="0">
                  <c:v>2009</c:v>
                </c:pt>
                <c:pt idx="1">
                  <c:v>2435</c:v>
                </c:pt>
                <c:pt idx="2">
                  <c:v>1985</c:v>
                </c:pt>
                <c:pt idx="3">
                  <c:v>3098</c:v>
                </c:pt>
                <c:pt idx="4">
                  <c:v>1815</c:v>
                </c:pt>
                <c:pt idx="5">
                  <c:v>1089</c:v>
                </c:pt>
                <c:pt idx="6">
                  <c:v>187</c:v>
                </c:pt>
                <c:pt idx="7">
                  <c:v>485</c:v>
                </c:pt>
              </c:numCache>
            </c:numRef>
          </c:bubbleSize>
          <c:bubble3D val="1"/>
        </c:ser>
        <c:bubbleScale val="100"/>
        <c:axId val="39114624"/>
        <c:axId val="39116160"/>
      </c:bubbleChart>
      <c:valAx>
        <c:axId val="39114624"/>
        <c:scaling>
          <c:orientation val="minMax"/>
        </c:scaling>
        <c:delete val="1"/>
        <c:axPos val="b"/>
        <c:tickLblPos val="nextTo"/>
        <c:crossAx val="39116160"/>
        <c:crosses val="autoZero"/>
        <c:crossBetween val="midCat"/>
      </c:valAx>
      <c:valAx>
        <c:axId val="39116160"/>
        <c:scaling>
          <c:orientation val="minMax"/>
        </c:scaling>
        <c:axPos val="l"/>
        <c:numFmt formatCode="General" sourceLinked="1"/>
        <c:tickLblPos val="nextTo"/>
        <c:crossAx val="39114624"/>
        <c:crosses val="autoZero"/>
        <c:crossBetween val="midCat"/>
        <c:dispUnits>
          <c:builtInUnit val="hundredThousands"/>
          <c:dispUnitsLbl>
            <c:layout>
              <c:manualLayout>
                <c:xMode val="edge"/>
                <c:yMode val="edge"/>
                <c:x val="3.888888888888889E-2"/>
                <c:y val="0.19685407745084488"/>
              </c:manualLayout>
            </c:layout>
            <c:tx>
              <c:rich>
                <a:bodyPr/>
                <a:lstStyle/>
                <a:p>
                  <a:pPr>
                    <a:defRPr/>
                  </a:pPr>
                  <a:r>
                    <a:rPr lang="en-US"/>
                    <a:t>Population (18-23 years) in Lakhs</a:t>
                  </a:r>
                </a:p>
              </c:rich>
            </c:tx>
          </c:dispUnitsLbl>
        </c:dispUnits>
      </c:valAx>
    </c:plotArea>
    <c:plotVisOnly val="1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percentStacked"/>
        <c:ser>
          <c:idx val="0"/>
          <c:order val="0"/>
          <c:tx>
            <c:strRef>
              <c:f>StandaloneMgt!$A$7</c:f>
              <c:strCache>
                <c:ptCount val="1"/>
                <c:pt idx="0">
                  <c:v>Private</c:v>
                </c:pt>
              </c:strCache>
            </c:strRef>
          </c:tx>
          <c:cat>
            <c:strRef>
              <c:f>StandaloneMgt!$B$6:$E$6</c:f>
              <c:strCache>
                <c:ptCount val="4"/>
                <c:pt idx="0">
                  <c:v>Technical</c:v>
                </c:pt>
                <c:pt idx="1">
                  <c:v>Teacher Training</c:v>
                </c:pt>
                <c:pt idx="2">
                  <c:v>Nursing</c:v>
                </c:pt>
                <c:pt idx="3">
                  <c:v>PGDM</c:v>
                </c:pt>
              </c:strCache>
            </c:strRef>
          </c:cat>
          <c:val>
            <c:numRef>
              <c:f>StandaloneMgt!$B$7:$E$7</c:f>
              <c:numCache>
                <c:formatCode>General</c:formatCode>
                <c:ptCount val="4"/>
                <c:pt idx="0">
                  <c:v>1426</c:v>
                </c:pt>
                <c:pt idx="1">
                  <c:v>2130</c:v>
                </c:pt>
                <c:pt idx="2">
                  <c:v>742</c:v>
                </c:pt>
                <c:pt idx="3">
                  <c:v>51</c:v>
                </c:pt>
              </c:numCache>
            </c:numRef>
          </c:val>
        </c:ser>
        <c:ser>
          <c:idx val="1"/>
          <c:order val="1"/>
          <c:tx>
            <c:strRef>
              <c:f>StandaloneMgt!$A$8</c:f>
              <c:strCache>
                <c:ptCount val="1"/>
              </c:strCache>
            </c:strRef>
          </c:tx>
          <c:spPr>
            <a:solidFill>
              <a:schemeClr val="bg2">
                <a:lumMod val="90000"/>
              </a:schemeClr>
            </a:solidFill>
          </c:spPr>
          <c:cat>
            <c:strRef>
              <c:f>StandaloneMgt!$B$6:$E$6</c:f>
              <c:strCache>
                <c:ptCount val="4"/>
                <c:pt idx="0">
                  <c:v>Technical</c:v>
                </c:pt>
                <c:pt idx="1">
                  <c:v>Teacher Training</c:v>
                </c:pt>
                <c:pt idx="2">
                  <c:v>Nursing</c:v>
                </c:pt>
                <c:pt idx="3">
                  <c:v>PGDM</c:v>
                </c:pt>
              </c:strCache>
            </c:strRef>
          </c:cat>
          <c:val>
            <c:numRef>
              <c:f>StandaloneMgt!$B$8:$E$8</c:f>
              <c:numCache>
                <c:formatCode>General</c:formatCode>
                <c:ptCount val="4"/>
                <c:pt idx="0">
                  <c:v>555</c:v>
                </c:pt>
                <c:pt idx="1">
                  <c:v>666</c:v>
                </c:pt>
                <c:pt idx="2">
                  <c:v>131</c:v>
                </c:pt>
                <c:pt idx="3">
                  <c:v>3</c:v>
                </c:pt>
              </c:numCache>
            </c:numRef>
          </c:val>
        </c:ser>
        <c:shape val="box"/>
        <c:axId val="38437248"/>
        <c:axId val="38438784"/>
        <c:axId val="0"/>
      </c:bar3DChart>
      <c:catAx>
        <c:axId val="38437248"/>
        <c:scaling>
          <c:orientation val="minMax"/>
        </c:scaling>
        <c:axPos val="b"/>
        <c:tickLblPos val="nextTo"/>
        <c:crossAx val="38438784"/>
        <c:crosses val="autoZero"/>
        <c:auto val="1"/>
        <c:lblAlgn val="ctr"/>
        <c:lblOffset val="100"/>
      </c:catAx>
      <c:valAx>
        <c:axId val="38438784"/>
        <c:scaling>
          <c:orientation val="minMax"/>
        </c:scaling>
        <c:axPos val="l"/>
        <c:numFmt formatCode="0%" sourceLinked="1"/>
        <c:tickLblPos val="nextTo"/>
        <c:crossAx val="38437248"/>
        <c:crosses val="autoZero"/>
        <c:crossBetween val="between"/>
      </c:valAx>
    </c:plotArea>
    <c:legend>
      <c:legendPos val="r"/>
      <c:legendEntry>
        <c:idx val="0"/>
        <c:delete val="1"/>
      </c:legendEntry>
    </c:legend>
    <c:plotVisOnly val="1"/>
  </c:chart>
  <c:printSettings>
    <c:headerFooter/>
    <c:pageMargins b="0.75000000000000555" l="0.70000000000000062" r="0.70000000000000062" t="0.750000000000005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tx>
        <c:rich>
          <a:bodyPr/>
          <a:lstStyle/>
          <a:p>
            <a:pPr>
              <a:defRPr/>
            </a:pPr>
            <a:r>
              <a:rPr lang="en-US" sz="900" b="1" i="0" baseline="0"/>
              <a:t>Figure 8: Gender Distribution at Different Levels</a:t>
            </a:r>
            <a:endParaRPr lang="en-US" sz="900"/>
          </a:p>
        </c:rich>
      </c:tx>
      <c:layout>
        <c:manualLayout>
          <c:xMode val="edge"/>
          <c:yMode val="edge"/>
          <c:x val="0.23468744531933533"/>
          <c:y val="0.92592592592592549"/>
        </c:manualLayout>
      </c:layout>
    </c:title>
    <c:view3D>
      <c:rAngAx val="1"/>
    </c:view3D>
    <c:plotArea>
      <c:layout>
        <c:manualLayout>
          <c:layoutTarget val="inner"/>
          <c:xMode val="edge"/>
          <c:yMode val="edge"/>
          <c:x val="0.14898840769903798"/>
          <c:y val="0.10062335958005261"/>
          <c:w val="0.79933245844269452"/>
          <c:h val="0.56249421028253865"/>
        </c:manualLayout>
      </c:layout>
      <c:bar3DChart>
        <c:barDir val="col"/>
        <c:grouping val="percentStacked"/>
        <c:ser>
          <c:idx val="0"/>
          <c:order val="0"/>
          <c:tx>
            <c:strRef>
              <c:f>'6TotalEnr'!$C$44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cat>
            <c:strRef>
              <c:f>'6TotalEnr'!$B$45:$B$52</c:f>
              <c:strCache>
                <c:ptCount val="8"/>
                <c:pt idx="0">
                  <c:v>Ph.D.</c:v>
                </c:pt>
                <c:pt idx="1">
                  <c:v>M.Phil.</c:v>
                </c:pt>
                <c:pt idx="2">
                  <c:v>Post Graduate</c:v>
                </c:pt>
                <c:pt idx="3">
                  <c:v>Under Graduate</c:v>
                </c:pt>
                <c:pt idx="4">
                  <c:v>PG Diploma</c:v>
                </c:pt>
                <c:pt idx="5">
                  <c:v>Diploma</c:v>
                </c:pt>
                <c:pt idx="6">
                  <c:v>Certificate</c:v>
                </c:pt>
                <c:pt idx="7">
                  <c:v>Integrated</c:v>
                </c:pt>
              </c:strCache>
            </c:strRef>
          </c:cat>
          <c:val>
            <c:numRef>
              <c:f>'6TotalEnr'!$C$45:$C$52</c:f>
              <c:numCache>
                <c:formatCode>General</c:formatCode>
                <c:ptCount val="8"/>
                <c:pt idx="0">
                  <c:v>49296</c:v>
                </c:pt>
                <c:pt idx="1">
                  <c:v>15913</c:v>
                </c:pt>
                <c:pt idx="2">
                  <c:v>1769276</c:v>
                </c:pt>
                <c:pt idx="3">
                  <c:v>12612513</c:v>
                </c:pt>
                <c:pt idx="4">
                  <c:v>146107</c:v>
                </c:pt>
                <c:pt idx="5">
                  <c:v>1445298</c:v>
                </c:pt>
                <c:pt idx="6">
                  <c:v>89173</c:v>
                </c:pt>
                <c:pt idx="7">
                  <c:v>45897</c:v>
                </c:pt>
              </c:numCache>
            </c:numRef>
          </c:val>
        </c:ser>
        <c:ser>
          <c:idx val="1"/>
          <c:order val="1"/>
          <c:tx>
            <c:strRef>
              <c:f>'6TotalEnr'!$D$44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cat>
            <c:strRef>
              <c:f>'6TotalEnr'!$B$45:$B$52</c:f>
              <c:strCache>
                <c:ptCount val="8"/>
                <c:pt idx="0">
                  <c:v>Ph.D.</c:v>
                </c:pt>
                <c:pt idx="1">
                  <c:v>M.Phil.</c:v>
                </c:pt>
                <c:pt idx="2">
                  <c:v>Post Graduate</c:v>
                </c:pt>
                <c:pt idx="3">
                  <c:v>Under Graduate</c:v>
                </c:pt>
                <c:pt idx="4">
                  <c:v>PG Diploma</c:v>
                </c:pt>
                <c:pt idx="5">
                  <c:v>Diploma</c:v>
                </c:pt>
                <c:pt idx="6">
                  <c:v>Certificate</c:v>
                </c:pt>
                <c:pt idx="7">
                  <c:v>Integrated</c:v>
                </c:pt>
              </c:strCache>
            </c:strRef>
          </c:cat>
          <c:val>
            <c:numRef>
              <c:f>'6TotalEnr'!$D$45:$D$52</c:f>
              <c:numCache>
                <c:formatCode>General</c:formatCode>
                <c:ptCount val="8"/>
                <c:pt idx="0">
                  <c:v>32134</c:v>
                </c:pt>
                <c:pt idx="1">
                  <c:v>18241</c:v>
                </c:pt>
                <c:pt idx="2">
                  <c:v>1597914</c:v>
                </c:pt>
                <c:pt idx="3">
                  <c:v>10562437</c:v>
                </c:pt>
                <c:pt idx="4">
                  <c:v>50052</c:v>
                </c:pt>
                <c:pt idx="5">
                  <c:v>626311</c:v>
                </c:pt>
                <c:pt idx="6">
                  <c:v>95544</c:v>
                </c:pt>
                <c:pt idx="7">
                  <c:v>28225</c:v>
                </c:pt>
              </c:numCache>
            </c:numRef>
          </c:val>
        </c:ser>
        <c:shape val="box"/>
        <c:axId val="73682944"/>
        <c:axId val="73684480"/>
        <c:axId val="0"/>
      </c:bar3DChart>
      <c:catAx>
        <c:axId val="73682944"/>
        <c:scaling>
          <c:orientation val="minMax"/>
        </c:scaling>
        <c:axPos val="b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73684480"/>
        <c:crosses val="autoZero"/>
        <c:auto val="1"/>
        <c:lblAlgn val="ctr"/>
        <c:lblOffset val="100"/>
      </c:catAx>
      <c:valAx>
        <c:axId val="73684480"/>
        <c:scaling>
          <c:orientation val="minMax"/>
        </c:scaling>
        <c:axPos val="l"/>
        <c:numFmt formatCode="0%" sourceLinked="1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7368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6498753280839893"/>
          <c:y val="3.3622819206422731E-2"/>
          <c:w val="0.45445691163604607"/>
          <c:h val="7.9244248880654608E-2"/>
        </c:manualLayout>
      </c:layout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900" b="1" i="0" baseline="0"/>
              <a:t>Figure 17: Female Participation in Different Type of Stand-Alone Institutions</a:t>
            </a:r>
          </a:p>
        </c:rich>
      </c:tx>
      <c:layout>
        <c:manualLayout>
          <c:xMode val="edge"/>
          <c:yMode val="edge"/>
          <c:x val="8.1574156413200011E-2"/>
          <c:y val="0.91203703703703709"/>
        </c:manualLayout>
      </c:layout>
    </c:title>
    <c:view3D>
      <c:rAngAx val="1"/>
    </c:view3D>
    <c:plotArea>
      <c:layout>
        <c:manualLayout>
          <c:layoutTarget val="inner"/>
          <c:xMode val="edge"/>
          <c:yMode val="edge"/>
          <c:x val="0.15779829369378137"/>
          <c:y val="5.5960921551472823E-2"/>
          <c:w val="0.73377052714406665"/>
          <c:h val="0.70570173519976664"/>
        </c:manualLayout>
      </c:layout>
      <c:bar3DChart>
        <c:barDir val="col"/>
        <c:grouping val="percentStacked"/>
        <c:ser>
          <c:idx val="0"/>
          <c:order val="0"/>
          <c:tx>
            <c:strRef>
              <c:f>'9AllSAAct'!$C$44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cat>
            <c:strRef>
              <c:f>'9AllSAAct'!$B$45:$B$47</c:f>
              <c:strCache>
                <c:ptCount val="3"/>
                <c:pt idx="0">
                  <c:v>Polytechnics</c:v>
                </c:pt>
                <c:pt idx="1">
                  <c:v>Nursing</c:v>
                </c:pt>
                <c:pt idx="2">
                  <c:v>Teacher Training</c:v>
                </c:pt>
              </c:strCache>
            </c:strRef>
          </c:cat>
          <c:val>
            <c:numRef>
              <c:f>'9AllSAAct'!$C$45:$C$47</c:f>
              <c:numCache>
                <c:formatCode>General</c:formatCode>
                <c:ptCount val="3"/>
                <c:pt idx="0">
                  <c:v>981968</c:v>
                </c:pt>
                <c:pt idx="1">
                  <c:v>16051</c:v>
                </c:pt>
                <c:pt idx="2">
                  <c:v>123103</c:v>
                </c:pt>
              </c:numCache>
            </c:numRef>
          </c:val>
        </c:ser>
        <c:ser>
          <c:idx val="1"/>
          <c:order val="1"/>
          <c:tx>
            <c:strRef>
              <c:f>'9AllSAAct'!$D$44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cat>
            <c:strRef>
              <c:f>'9AllSAAct'!$B$45:$B$47</c:f>
              <c:strCache>
                <c:ptCount val="3"/>
                <c:pt idx="0">
                  <c:v>Polytechnics</c:v>
                </c:pt>
                <c:pt idx="1">
                  <c:v>Nursing</c:v>
                </c:pt>
                <c:pt idx="2">
                  <c:v>Teacher Training</c:v>
                </c:pt>
              </c:strCache>
            </c:strRef>
          </c:cat>
          <c:val>
            <c:numRef>
              <c:f>'9AllSAAct'!$D$45:$D$47</c:f>
              <c:numCache>
                <c:formatCode>General</c:formatCode>
                <c:ptCount val="3"/>
                <c:pt idx="0">
                  <c:v>210499</c:v>
                </c:pt>
                <c:pt idx="1">
                  <c:v>88510</c:v>
                </c:pt>
                <c:pt idx="2">
                  <c:v>199560</c:v>
                </c:pt>
              </c:numCache>
            </c:numRef>
          </c:val>
        </c:ser>
        <c:shape val="box"/>
        <c:axId val="61298176"/>
        <c:axId val="61299712"/>
        <c:axId val="0"/>
      </c:bar3DChart>
      <c:catAx>
        <c:axId val="61298176"/>
        <c:scaling>
          <c:orientation val="minMax"/>
        </c:scaling>
        <c:axPos val="b"/>
        <c:numFmt formatCode="General" sourceLinked="1"/>
        <c:tickLblPos val="nextTo"/>
        <c:crossAx val="61299712"/>
        <c:crosses val="autoZero"/>
        <c:auto val="1"/>
        <c:lblAlgn val="ctr"/>
        <c:lblOffset val="100"/>
      </c:catAx>
      <c:valAx>
        <c:axId val="61299712"/>
        <c:scaling>
          <c:orientation val="minMax"/>
        </c:scaling>
        <c:axPos val="l"/>
        <c:numFmt formatCode="0%" sourceLinked="1"/>
        <c:tickLblPos val="nextTo"/>
        <c:crossAx val="612981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/>
            </a:pPr>
            <a:r>
              <a:rPr lang="en-US" sz="900" b="1" i="0" baseline="0"/>
              <a:t>Figure 7: Stream-wise Distribution of Under Graduate Enrolment</a:t>
            </a:r>
            <a:endParaRPr lang="en-US" sz="900"/>
          </a:p>
        </c:rich>
      </c:tx>
      <c:layout>
        <c:manualLayout>
          <c:xMode val="edge"/>
          <c:yMode val="edge"/>
          <c:x val="0.14475000000000021"/>
          <c:y val="0.90740740740740744"/>
        </c:manualLayout>
      </c:layout>
    </c:title>
    <c:view3D>
      <c:rotX val="30"/>
      <c:rotY val="90"/>
      <c:perspective val="20"/>
    </c:view3D>
    <c:plotArea>
      <c:layout>
        <c:manualLayout>
          <c:layoutTarget val="inner"/>
          <c:xMode val="edge"/>
          <c:yMode val="edge"/>
          <c:x val="0"/>
          <c:y val="5.0925925925925923E-2"/>
          <c:w val="1"/>
          <c:h val="0.52315981335666373"/>
        </c:manualLayout>
      </c:layout>
      <c:pie3DChart>
        <c:varyColors val="1"/>
        <c:ser>
          <c:idx val="0"/>
          <c:order val="0"/>
          <c:dLbls>
            <c:numFmt formatCode="0.00%" sourceLinked="0"/>
            <c:showPercent val="1"/>
            <c:showLeaderLines val="1"/>
          </c:dLbls>
          <c:cat>
            <c:strRef>
              <c:f>'12UGDisc'!$G$3:$G$14</c:f>
              <c:strCache>
                <c:ptCount val="12"/>
                <c:pt idx="0">
                  <c:v>Arts/Humanities/Social Sciences</c:v>
                </c:pt>
                <c:pt idx="1">
                  <c:v>Engineering &amp; Technology</c:v>
                </c:pt>
                <c:pt idx="2">
                  <c:v>Commerce</c:v>
                </c:pt>
                <c:pt idx="3">
                  <c:v>Science</c:v>
                </c:pt>
                <c:pt idx="4">
                  <c:v>IT &amp; Computer</c:v>
                </c:pt>
                <c:pt idx="5">
                  <c:v>Education</c:v>
                </c:pt>
                <c:pt idx="6">
                  <c:v>Medical Science</c:v>
                </c:pt>
                <c:pt idx="7">
                  <c:v>Management</c:v>
                </c:pt>
                <c:pt idx="8">
                  <c:v>Law</c:v>
                </c:pt>
                <c:pt idx="9">
                  <c:v>Oriental Learning</c:v>
                </c:pt>
                <c:pt idx="10">
                  <c:v>Agriculture</c:v>
                </c:pt>
                <c:pt idx="11">
                  <c:v>Others</c:v>
                </c:pt>
              </c:strCache>
            </c:strRef>
          </c:cat>
          <c:val>
            <c:numRef>
              <c:f>'12UGDisc'!$H$3:$H$14</c:f>
              <c:numCache>
                <c:formatCode>General</c:formatCode>
                <c:ptCount val="12"/>
                <c:pt idx="0">
                  <c:v>6635945</c:v>
                </c:pt>
                <c:pt idx="1">
                  <c:v>2774828</c:v>
                </c:pt>
                <c:pt idx="2">
                  <c:v>2465276</c:v>
                </c:pt>
                <c:pt idx="3">
                  <c:v>2041829</c:v>
                </c:pt>
                <c:pt idx="4">
                  <c:v>792697</c:v>
                </c:pt>
                <c:pt idx="5">
                  <c:v>518793</c:v>
                </c:pt>
                <c:pt idx="6">
                  <c:v>489301</c:v>
                </c:pt>
                <c:pt idx="7">
                  <c:v>416050</c:v>
                </c:pt>
                <c:pt idx="8">
                  <c:v>155613</c:v>
                </c:pt>
                <c:pt idx="9">
                  <c:v>91439</c:v>
                </c:pt>
                <c:pt idx="10">
                  <c:v>89745</c:v>
                </c:pt>
                <c:pt idx="11">
                  <c:v>248674</c:v>
                </c:pt>
              </c:numCache>
            </c:numRef>
          </c:val>
        </c:ser>
        <c:dLbls>
          <c:showVal val="1"/>
        </c:dLbls>
      </c:pie3DChart>
    </c:plotArea>
    <c:legend>
      <c:legendPos val="b"/>
      <c:layout>
        <c:manualLayout>
          <c:xMode val="edge"/>
          <c:yMode val="edge"/>
          <c:x val="2.8376421697287768E-2"/>
          <c:y val="0.6157524059492564"/>
          <c:w val="0.9265804899387563"/>
          <c:h val="0.23146981627296623"/>
        </c:manualLayout>
      </c:layout>
      <c:txPr>
        <a:bodyPr/>
        <a:lstStyle/>
        <a:p>
          <a:pPr>
            <a:defRPr sz="800"/>
          </a:pPr>
          <a:endParaRPr lang="en-US"/>
        </a:p>
      </c:txPr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 anchor="b" anchorCtr="0"/>
          <a:lstStyle/>
          <a:p>
            <a:pPr>
              <a:defRPr sz="900"/>
            </a:pPr>
            <a:r>
              <a:rPr lang="en-US" sz="900" b="1" i="0" baseline="0"/>
              <a:t>Figure 10: Social Categories and Gender Distribution in Student Enrolment</a:t>
            </a:r>
            <a:endParaRPr lang="en-US" sz="900"/>
          </a:p>
        </c:rich>
      </c:tx>
      <c:layout>
        <c:manualLayout>
          <c:xMode val="edge"/>
          <c:yMode val="edge"/>
          <c:x val="0.11311811023622052"/>
          <c:y val="0.91666666666666652"/>
        </c:manualLayout>
      </c:layout>
    </c:title>
    <c:view3D>
      <c:rAngAx val="1"/>
    </c:view3D>
    <c:plotArea>
      <c:layout>
        <c:manualLayout>
          <c:layoutTarget val="inner"/>
          <c:xMode val="edge"/>
          <c:yMode val="edge"/>
          <c:x val="0.11843285214348206"/>
          <c:y val="5.1400554097404488E-2"/>
          <c:w val="0.81877690288713911"/>
          <c:h val="0.68521580635753865"/>
        </c:manualLayout>
      </c:layout>
      <c:bar3DChart>
        <c:barDir val="col"/>
        <c:grouping val="percentStacked"/>
        <c:ser>
          <c:idx val="0"/>
          <c:order val="0"/>
          <c:tx>
            <c:strRef>
              <c:f>'14TotalEnrCategory'!$D$43</c:f>
              <c:strCache>
                <c:ptCount val="1"/>
                <c:pt idx="0">
                  <c:v>Male</c:v>
                </c:pt>
              </c:strCache>
            </c:strRef>
          </c:tx>
          <c:cat>
            <c:strRef>
              <c:f>'14TotalEnrCategory'!$C$44:$C$47</c:f>
              <c:strCache>
                <c:ptCount val="4"/>
                <c:pt idx="0">
                  <c:v>ALL CATEGORIES</c:v>
                </c:pt>
                <c:pt idx="1">
                  <c:v>SC</c:v>
                </c:pt>
                <c:pt idx="2">
                  <c:v>ST</c:v>
                </c:pt>
                <c:pt idx="3">
                  <c:v>OBC</c:v>
                </c:pt>
              </c:strCache>
            </c:strRef>
          </c:cat>
          <c:val>
            <c:numRef>
              <c:f>'14TotalEnrCategory'!$D$44:$D$47</c:f>
              <c:numCache>
                <c:formatCode>General</c:formatCode>
                <c:ptCount val="4"/>
                <c:pt idx="0">
                  <c:v>16173473</c:v>
                </c:pt>
                <c:pt idx="1">
                  <c:v>1981164</c:v>
                </c:pt>
                <c:pt idx="2">
                  <c:v>728074</c:v>
                </c:pt>
                <c:pt idx="3">
                  <c:v>4781536</c:v>
                </c:pt>
              </c:numCache>
            </c:numRef>
          </c:val>
        </c:ser>
        <c:ser>
          <c:idx val="1"/>
          <c:order val="1"/>
          <c:tx>
            <c:strRef>
              <c:f>'14TotalEnrCategory'!$E$43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cat>
            <c:strRef>
              <c:f>'14TotalEnrCategory'!$C$44:$C$47</c:f>
              <c:strCache>
                <c:ptCount val="4"/>
                <c:pt idx="0">
                  <c:v>ALL CATEGORIES</c:v>
                </c:pt>
                <c:pt idx="1">
                  <c:v>SC</c:v>
                </c:pt>
                <c:pt idx="2">
                  <c:v>ST</c:v>
                </c:pt>
                <c:pt idx="3">
                  <c:v>OBC</c:v>
                </c:pt>
              </c:strCache>
            </c:strRef>
          </c:cat>
          <c:val>
            <c:numRef>
              <c:f>'14TotalEnrCategory'!$E$44:$E$47</c:f>
              <c:numCache>
                <c:formatCode>General</c:formatCode>
                <c:ptCount val="4"/>
                <c:pt idx="0">
                  <c:v>13010858</c:v>
                </c:pt>
                <c:pt idx="1">
                  <c:v>1590910</c:v>
                </c:pt>
                <c:pt idx="2">
                  <c:v>582187</c:v>
                </c:pt>
                <c:pt idx="3">
                  <c:v>3990602</c:v>
                </c:pt>
              </c:numCache>
            </c:numRef>
          </c:val>
        </c:ser>
        <c:shape val="cone"/>
        <c:axId val="76603776"/>
        <c:axId val="76605312"/>
        <c:axId val="0"/>
      </c:bar3DChart>
      <c:catAx>
        <c:axId val="76603776"/>
        <c:scaling>
          <c:orientation val="minMax"/>
        </c:scaling>
        <c:axPos val="b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76605312"/>
        <c:crosses val="autoZero"/>
        <c:auto val="1"/>
        <c:lblAlgn val="ctr"/>
        <c:lblOffset val="100"/>
      </c:catAx>
      <c:valAx>
        <c:axId val="76605312"/>
        <c:scaling>
          <c:orientation val="minMax"/>
        </c:scaling>
        <c:axPos val="l"/>
        <c:numFmt formatCode="0%" sourceLinked="1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76603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3998753280840004"/>
          <c:y val="7.8319845435987162E-2"/>
          <c:w val="0.1294569116360455"/>
          <c:h val="0.16743438320210019"/>
        </c:manualLayout>
      </c:layout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800" b="1"/>
              <a:t>Figure 11: Foreign Students' Distribution in Top 10 Countries</a:t>
            </a:r>
          </a:p>
        </c:rich>
      </c:tx>
      <c:layout>
        <c:manualLayout>
          <c:xMode val="edge"/>
          <c:yMode val="edge"/>
          <c:x val="0.13920712679644898"/>
          <c:y val="0.84552845528456055"/>
        </c:manualLayout>
      </c:layout>
      <c:overlay val="1"/>
    </c:title>
    <c:plotArea>
      <c:layout>
        <c:manualLayout>
          <c:layoutTarget val="inner"/>
          <c:xMode val="edge"/>
          <c:yMode val="edge"/>
          <c:x val="9.0913505518650628E-2"/>
          <c:y val="5.3058925574217382E-2"/>
          <c:w val="0.56021476142843707"/>
          <c:h val="0.7381370461739496"/>
        </c:manualLayout>
      </c:layout>
      <c:doughnutChart>
        <c:varyColors val="1"/>
        <c:ser>
          <c:idx val="0"/>
          <c:order val="0"/>
          <c:explosion val="25"/>
          <c:dLbls>
            <c:dLbl>
              <c:idx val="9"/>
              <c:layout>
                <c:manualLayout>
                  <c:x val="1.3029315960912061E-2"/>
                  <c:y val="-2.2889842632331979E-2"/>
                </c:manualLayout>
              </c:layout>
              <c:showVal val="1"/>
            </c:dLbl>
            <c:showVal val="1"/>
            <c:showLeaderLines val="1"/>
          </c:dLbls>
          <c:cat>
            <c:strRef>
              <c:f>'16FS-countrylevel'!$A$164:$A$173</c:f>
              <c:strCache>
                <c:ptCount val="10"/>
                <c:pt idx="0">
                  <c:v>NEPAL</c:v>
                </c:pt>
                <c:pt idx="1">
                  <c:v>BHUTAN</c:v>
                </c:pt>
                <c:pt idx="2">
                  <c:v>IRAN, ISLAMIC REPUBLIC OF</c:v>
                </c:pt>
                <c:pt idx="3">
                  <c:v>AFGHANISTAN</c:v>
                </c:pt>
                <c:pt idx="4">
                  <c:v>MALAYSIA</c:v>
                </c:pt>
                <c:pt idx="5">
                  <c:v>SUDAN</c:v>
                </c:pt>
                <c:pt idx="6">
                  <c:v>IRAQ</c:v>
                </c:pt>
                <c:pt idx="7">
                  <c:v>SRI LANKA</c:v>
                </c:pt>
                <c:pt idx="8">
                  <c:v>UNITED STATES</c:v>
                </c:pt>
                <c:pt idx="9">
                  <c:v>UNITED ARAB EMIRATES</c:v>
                </c:pt>
              </c:strCache>
            </c:strRef>
          </c:cat>
          <c:val>
            <c:numRef>
              <c:f>'16FS-countrylevel'!$B$164:$B$173</c:f>
              <c:numCache>
                <c:formatCode>General</c:formatCode>
                <c:ptCount val="10"/>
                <c:pt idx="0">
                  <c:v>6346</c:v>
                </c:pt>
                <c:pt idx="1">
                  <c:v>2660</c:v>
                </c:pt>
                <c:pt idx="2">
                  <c:v>2329</c:v>
                </c:pt>
                <c:pt idx="3">
                  <c:v>2235</c:v>
                </c:pt>
                <c:pt idx="4">
                  <c:v>1765</c:v>
                </c:pt>
                <c:pt idx="5">
                  <c:v>1516</c:v>
                </c:pt>
                <c:pt idx="6">
                  <c:v>1514</c:v>
                </c:pt>
                <c:pt idx="7">
                  <c:v>1207</c:v>
                </c:pt>
                <c:pt idx="8">
                  <c:v>983</c:v>
                </c:pt>
                <c:pt idx="9">
                  <c:v>802</c:v>
                </c:pt>
              </c:numCache>
            </c:numRef>
          </c:val>
        </c:ser>
        <c:dLbls>
          <c:showVal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9023433960005809"/>
          <c:y val="6.5489481725232113E-2"/>
          <c:w val="0.28370702847811236"/>
          <c:h val="0.7794687977435657"/>
        </c:manualLayout>
      </c:layout>
      <c:txPr>
        <a:bodyPr/>
        <a:lstStyle/>
        <a:p>
          <a:pPr>
            <a:defRPr sz="800"/>
          </a:pPr>
          <a:endParaRPr lang="en-US"/>
        </a:p>
      </c:txPr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800" b="1"/>
              <a:t>Figure 12: Foreign Students Enrolment across Levels</a:t>
            </a:r>
          </a:p>
        </c:rich>
      </c:tx>
      <c:layout>
        <c:manualLayout>
          <c:xMode val="edge"/>
          <c:yMode val="edge"/>
          <c:x val="0.16266452804510537"/>
          <c:y val="0.93282636248415762"/>
        </c:manualLayout>
      </c:layout>
      <c:overlay val="1"/>
    </c:title>
    <c:view3D>
      <c:rotY val="50"/>
      <c:rAngAx val="1"/>
    </c:view3D>
    <c:plotArea>
      <c:layout>
        <c:manualLayout>
          <c:layoutTarget val="inner"/>
          <c:xMode val="edge"/>
          <c:yMode val="edge"/>
          <c:x val="0.10549366514370889"/>
          <c:y val="2.1942257217847781E-2"/>
          <c:w val="0.80613395547778754"/>
          <c:h val="0.8665241559633946"/>
        </c:manualLayout>
      </c:layout>
      <c:pie3DChart>
        <c:varyColors val="1"/>
        <c:ser>
          <c:idx val="0"/>
          <c:order val="0"/>
          <c:dLbls>
            <c:showVal val="1"/>
          </c:dLbls>
          <c:cat>
            <c:strRef>
              <c:f>'17FS-statelevel'!$A$39:$A$46</c:f>
              <c:strCache>
                <c:ptCount val="8"/>
                <c:pt idx="0">
                  <c:v>Ph.D.</c:v>
                </c:pt>
                <c:pt idx="1">
                  <c:v>M.Phil.</c:v>
                </c:pt>
                <c:pt idx="2">
                  <c:v>Post Graduate</c:v>
                </c:pt>
                <c:pt idx="3">
                  <c:v>Under Graduate</c:v>
                </c:pt>
                <c:pt idx="4">
                  <c:v>PG Diploma</c:v>
                </c:pt>
                <c:pt idx="5">
                  <c:v>Diploma</c:v>
                </c:pt>
                <c:pt idx="6">
                  <c:v>Certificate</c:v>
                </c:pt>
                <c:pt idx="7">
                  <c:v>Integrated</c:v>
                </c:pt>
              </c:strCache>
            </c:strRef>
          </c:cat>
          <c:val>
            <c:numRef>
              <c:f>'17FS-statelevel'!$D$39:$D$46</c:f>
              <c:numCache>
                <c:formatCode>General</c:formatCode>
                <c:ptCount val="8"/>
                <c:pt idx="0">
                  <c:v>920</c:v>
                </c:pt>
                <c:pt idx="1">
                  <c:v>137</c:v>
                </c:pt>
                <c:pt idx="2">
                  <c:v>5847</c:v>
                </c:pt>
                <c:pt idx="3">
                  <c:v>25283</c:v>
                </c:pt>
                <c:pt idx="4">
                  <c:v>80</c:v>
                </c:pt>
                <c:pt idx="5">
                  <c:v>588</c:v>
                </c:pt>
                <c:pt idx="6">
                  <c:v>79</c:v>
                </c:pt>
                <c:pt idx="7">
                  <c:v>222</c:v>
                </c:pt>
              </c:numCache>
            </c:numRef>
          </c:val>
        </c:ser>
        <c:dLbls>
          <c:showVal val="1"/>
        </c:dLbls>
      </c:pie3DChart>
    </c:plotArea>
    <c:legend>
      <c:legendPos val="b"/>
      <c:legendEntry>
        <c:idx val="4"/>
        <c:txPr>
          <a:bodyPr/>
          <a:lstStyle/>
          <a:p>
            <a:pPr>
              <a:defRPr kern="0" spc="-100" baseline="0"/>
            </a:pPr>
            <a:endParaRPr lang="en-US"/>
          </a:p>
        </c:txPr>
      </c:legendEntry>
      <c:layout>
        <c:manualLayout>
          <c:xMode val="edge"/>
          <c:yMode val="edge"/>
          <c:x val="6.8561614983312424E-2"/>
          <c:y val="0.65104358152949682"/>
          <c:w val="0.8957985807329506"/>
          <c:h val="0.25770166561879376"/>
        </c:manualLayout>
      </c:layout>
      <c:txPr>
        <a:bodyPr/>
        <a:lstStyle/>
        <a:p>
          <a:pPr>
            <a:defRPr kern="0" spc="0" baseline="0"/>
          </a:pPr>
          <a:endParaRPr lang="en-US"/>
        </a:p>
      </c:txPr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800" b="1"/>
              <a:t>Figure 13: Gender-wise &amp; Level-wise Foreign Students Enrolment</a:t>
            </a:r>
          </a:p>
        </c:rich>
      </c:tx>
      <c:layout>
        <c:manualLayout>
          <c:xMode val="edge"/>
          <c:yMode val="edge"/>
          <c:x val="0.11363834422658074"/>
          <c:y val="0.88212927756654846"/>
        </c:manualLayout>
      </c:layout>
      <c:overlay val="1"/>
    </c:title>
    <c:plotArea>
      <c:layout>
        <c:manualLayout>
          <c:layoutTarget val="inner"/>
          <c:xMode val="edge"/>
          <c:yMode val="edge"/>
          <c:x val="0.16306451889592241"/>
          <c:y val="0.14237218446553496"/>
          <c:w val="0.78900519787967682"/>
          <c:h val="0.47891699849306357"/>
        </c:manualLayout>
      </c:layout>
      <c:barChart>
        <c:barDir val="col"/>
        <c:grouping val="percentStacked"/>
        <c:ser>
          <c:idx val="0"/>
          <c:order val="0"/>
          <c:tx>
            <c:strRef>
              <c:f>'17FS-statelevel'!$B$38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</c:spPr>
          <c:cat>
            <c:strRef>
              <c:f>'17FS-statelevel'!$A$39:$A$46</c:f>
              <c:strCache>
                <c:ptCount val="8"/>
                <c:pt idx="0">
                  <c:v>Ph.D.</c:v>
                </c:pt>
                <c:pt idx="1">
                  <c:v>M.Phil.</c:v>
                </c:pt>
                <c:pt idx="2">
                  <c:v>Post Graduate</c:v>
                </c:pt>
                <c:pt idx="3">
                  <c:v>Under Graduate</c:v>
                </c:pt>
                <c:pt idx="4">
                  <c:v>PG Diploma</c:v>
                </c:pt>
                <c:pt idx="5">
                  <c:v>Diploma</c:v>
                </c:pt>
                <c:pt idx="6">
                  <c:v>Certificate</c:v>
                </c:pt>
                <c:pt idx="7">
                  <c:v>Integrated</c:v>
                </c:pt>
              </c:strCache>
            </c:strRef>
          </c:cat>
          <c:val>
            <c:numRef>
              <c:f>'17FS-statelevel'!$B$39:$B$46</c:f>
              <c:numCache>
                <c:formatCode>General</c:formatCode>
                <c:ptCount val="8"/>
                <c:pt idx="0">
                  <c:v>627</c:v>
                </c:pt>
                <c:pt idx="1">
                  <c:v>66</c:v>
                </c:pt>
                <c:pt idx="2">
                  <c:v>4040</c:v>
                </c:pt>
                <c:pt idx="3">
                  <c:v>15625</c:v>
                </c:pt>
                <c:pt idx="4">
                  <c:v>46</c:v>
                </c:pt>
                <c:pt idx="5">
                  <c:v>247</c:v>
                </c:pt>
                <c:pt idx="6">
                  <c:v>40</c:v>
                </c:pt>
                <c:pt idx="7">
                  <c:v>143</c:v>
                </c:pt>
              </c:numCache>
            </c:numRef>
          </c:val>
        </c:ser>
        <c:ser>
          <c:idx val="1"/>
          <c:order val="1"/>
          <c:tx>
            <c:strRef>
              <c:f>'17FS-statelevel'!$C$38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</c:spPr>
          <c:cat>
            <c:strRef>
              <c:f>'17FS-statelevel'!$A$39:$A$46</c:f>
              <c:strCache>
                <c:ptCount val="8"/>
                <c:pt idx="0">
                  <c:v>Ph.D.</c:v>
                </c:pt>
                <c:pt idx="1">
                  <c:v>M.Phil.</c:v>
                </c:pt>
                <c:pt idx="2">
                  <c:v>Post Graduate</c:v>
                </c:pt>
                <c:pt idx="3">
                  <c:v>Under Graduate</c:v>
                </c:pt>
                <c:pt idx="4">
                  <c:v>PG Diploma</c:v>
                </c:pt>
                <c:pt idx="5">
                  <c:v>Diploma</c:v>
                </c:pt>
                <c:pt idx="6">
                  <c:v>Certificate</c:v>
                </c:pt>
                <c:pt idx="7">
                  <c:v>Integrated</c:v>
                </c:pt>
              </c:strCache>
            </c:strRef>
          </c:cat>
          <c:val>
            <c:numRef>
              <c:f>'17FS-statelevel'!$C$39:$C$46</c:f>
              <c:numCache>
                <c:formatCode>General</c:formatCode>
                <c:ptCount val="8"/>
                <c:pt idx="0">
                  <c:v>293</c:v>
                </c:pt>
                <c:pt idx="1">
                  <c:v>71</c:v>
                </c:pt>
                <c:pt idx="2">
                  <c:v>1807</c:v>
                </c:pt>
                <c:pt idx="3">
                  <c:v>9658</c:v>
                </c:pt>
                <c:pt idx="4">
                  <c:v>34</c:v>
                </c:pt>
                <c:pt idx="5">
                  <c:v>341</c:v>
                </c:pt>
                <c:pt idx="6">
                  <c:v>39</c:v>
                </c:pt>
                <c:pt idx="7">
                  <c:v>79</c:v>
                </c:pt>
              </c:numCache>
            </c:numRef>
          </c:val>
        </c:ser>
        <c:gapWidth val="55"/>
        <c:overlap val="100"/>
        <c:axId val="80171008"/>
        <c:axId val="80172544"/>
      </c:barChart>
      <c:catAx>
        <c:axId val="80171008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80172544"/>
        <c:crosses val="autoZero"/>
        <c:auto val="1"/>
        <c:lblAlgn val="ctr"/>
        <c:lblOffset val="100"/>
      </c:catAx>
      <c:valAx>
        <c:axId val="80172544"/>
        <c:scaling>
          <c:orientation val="minMax"/>
        </c:scaling>
        <c:axPos val="l"/>
        <c:numFmt formatCode="0%" sourceLinked="1"/>
        <c:maj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80171008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885825</xdr:colOff>
      <xdr:row>41</xdr:row>
      <xdr:rowOff>142875</xdr:rowOff>
    </xdr:from>
    <xdr:to>
      <xdr:col>9</xdr:col>
      <xdr:colOff>85725</xdr:colOff>
      <xdr:row>53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42</xdr:row>
      <xdr:rowOff>114300</xdr:rowOff>
    </xdr:from>
    <xdr:to>
      <xdr:col>14</xdr:col>
      <xdr:colOff>161925</xdr:colOff>
      <xdr:row>58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190500</xdr:colOff>
      <xdr:row>42</xdr:row>
      <xdr:rowOff>47625</xdr:rowOff>
    </xdr:from>
    <xdr:to>
      <xdr:col>8</xdr:col>
      <xdr:colOff>523875</xdr:colOff>
      <xdr:row>57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41</xdr:row>
      <xdr:rowOff>0</xdr:rowOff>
    </xdr:from>
    <xdr:to>
      <xdr:col>11</xdr:col>
      <xdr:colOff>28575</xdr:colOff>
      <xdr:row>52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55</xdr:row>
      <xdr:rowOff>0</xdr:rowOff>
    </xdr:from>
    <xdr:to>
      <xdr:col>10</xdr:col>
      <xdr:colOff>695325</xdr:colOff>
      <xdr:row>67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41</xdr:row>
      <xdr:rowOff>0</xdr:rowOff>
    </xdr:from>
    <xdr:to>
      <xdr:col>13</xdr:col>
      <xdr:colOff>542925</xdr:colOff>
      <xdr:row>52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13</xdr:col>
      <xdr:colOff>542925</xdr:colOff>
      <xdr:row>68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0</xdr:rowOff>
    </xdr:from>
    <xdr:to>
      <xdr:col>3</xdr:col>
      <xdr:colOff>171450</xdr:colOff>
      <xdr:row>53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40</xdr:row>
      <xdr:rowOff>152400</xdr:rowOff>
    </xdr:from>
    <xdr:to>
      <xdr:col>8</xdr:col>
      <xdr:colOff>762000</xdr:colOff>
      <xdr:row>56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43</xdr:row>
      <xdr:rowOff>152400</xdr:rowOff>
    </xdr:from>
    <xdr:to>
      <xdr:col>13</xdr:col>
      <xdr:colOff>504825</xdr:colOff>
      <xdr:row>57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0</xdr:row>
      <xdr:rowOff>304800</xdr:rowOff>
    </xdr:from>
    <xdr:to>
      <xdr:col>17</xdr:col>
      <xdr:colOff>76201</xdr:colOff>
      <xdr:row>11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485775</xdr:colOff>
      <xdr:row>12</xdr:row>
      <xdr:rowOff>133350</xdr:rowOff>
    </xdr:from>
    <xdr:to>
      <xdr:col>14</xdr:col>
      <xdr:colOff>180975</xdr:colOff>
      <xdr:row>26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6</xdr:row>
      <xdr:rowOff>47625</xdr:rowOff>
    </xdr:from>
    <xdr:to>
      <xdr:col>13</xdr:col>
      <xdr:colOff>381000</xdr:colOff>
      <xdr:row>23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43</xdr:row>
      <xdr:rowOff>0</xdr:rowOff>
    </xdr:from>
    <xdr:to>
      <xdr:col>16</xdr:col>
      <xdr:colOff>342900</xdr:colOff>
      <xdr:row>56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58</xdr:row>
      <xdr:rowOff>0</xdr:rowOff>
    </xdr:from>
    <xdr:to>
      <xdr:col>15</xdr:col>
      <xdr:colOff>209550</xdr:colOff>
      <xdr:row>70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43</xdr:row>
      <xdr:rowOff>66675</xdr:rowOff>
    </xdr:from>
    <xdr:to>
      <xdr:col>17</xdr:col>
      <xdr:colOff>142875</xdr:colOff>
      <xdr:row>57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17</xdr:col>
      <xdr:colOff>238125</xdr:colOff>
      <xdr:row>13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43</xdr:row>
      <xdr:rowOff>0</xdr:rowOff>
    </xdr:from>
    <xdr:to>
      <xdr:col>15</xdr:col>
      <xdr:colOff>400050</xdr:colOff>
      <xdr:row>57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162</xdr:row>
      <xdr:rowOff>0</xdr:rowOff>
    </xdr:from>
    <xdr:to>
      <xdr:col>8</xdr:col>
      <xdr:colOff>400050</xdr:colOff>
      <xdr:row>174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38</xdr:row>
      <xdr:rowOff>0</xdr:rowOff>
    </xdr:from>
    <xdr:to>
      <xdr:col>17</xdr:col>
      <xdr:colOff>133350</xdr:colOff>
      <xdr:row>51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53</xdr:row>
      <xdr:rowOff>0</xdr:rowOff>
    </xdr:from>
    <xdr:to>
      <xdr:col>15</xdr:col>
      <xdr:colOff>400050</xdr:colOff>
      <xdr:row>66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619125</xdr:colOff>
      <xdr:row>40</xdr:row>
      <xdr:rowOff>85725</xdr:rowOff>
    </xdr:from>
    <xdr:to>
      <xdr:col>17</xdr:col>
      <xdr:colOff>342900</xdr:colOff>
      <xdr:row>54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390525</xdr:colOff>
      <xdr:row>41</xdr:row>
      <xdr:rowOff>123825</xdr:rowOff>
    </xdr:from>
    <xdr:to>
      <xdr:col>15</xdr:col>
      <xdr:colOff>177800</xdr:colOff>
      <xdr:row>55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58</xdr:row>
      <xdr:rowOff>0</xdr:rowOff>
    </xdr:from>
    <xdr:to>
      <xdr:col>16</xdr:col>
      <xdr:colOff>171450</xdr:colOff>
      <xdr:row>71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42</xdr:row>
      <xdr:rowOff>0</xdr:rowOff>
    </xdr:from>
    <xdr:to>
      <xdr:col>21</xdr:col>
      <xdr:colOff>610235</xdr:colOff>
      <xdr:row>55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acher/Post-wiseTeach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utturn/Outtur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2TeacherPost"/>
      <sheetName val="22TeacherPostEstimated"/>
      <sheetName val="22TeacherPostEstimatedUC"/>
      <sheetName val="22TeacherPostEstimatedU"/>
      <sheetName val="22aTypeTeacherPost"/>
      <sheetName val="22aTypeTeacherPostEstimated"/>
      <sheetName val="CollegeEst"/>
      <sheetName val="TypeUniversity-des"/>
      <sheetName val="University-des"/>
      <sheetName val="University-wiseTeacher"/>
      <sheetName val="TypeCollege-desCSAC"/>
      <sheetName val="TypeCollege-desCSothers"/>
      <sheetName val="TypeCollege-desexcCS"/>
      <sheetName val="College-des"/>
      <sheetName val="College-desAC"/>
      <sheetName val="College-wiseTeacher"/>
      <sheetName val="StandAlone-des"/>
      <sheetName val="StandAlone-wiseTeacher"/>
      <sheetName val="Sheet2"/>
    </sheetNames>
    <sheetDataSet>
      <sheetData sheetId="0"/>
      <sheetData sheetId="1"/>
      <sheetData sheetId="2"/>
      <sheetData sheetId="3"/>
      <sheetData sheetId="4">
        <row r="17">
          <cell r="X17">
            <v>24.455023654348761</v>
          </cell>
        </row>
        <row r="18">
          <cell r="X18">
            <v>21.643395331828906</v>
          </cell>
        </row>
      </sheetData>
      <sheetData sheetId="5"/>
      <sheetData sheetId="6"/>
      <sheetData sheetId="7"/>
      <sheetData sheetId="8">
        <row r="3">
          <cell r="B3" t="str">
            <v>Column Labels</v>
          </cell>
        </row>
      </sheetData>
      <sheetData sheetId="9"/>
      <sheetData sheetId="10"/>
      <sheetData sheetId="11"/>
      <sheetData sheetId="12"/>
      <sheetData sheetId="13">
        <row r="3">
          <cell r="B3" t="str">
            <v>Column Labels</v>
          </cell>
        </row>
      </sheetData>
      <sheetData sheetId="14">
        <row r="1">
          <cell r="A1" t="str">
            <v>University.type_id</v>
          </cell>
        </row>
      </sheetData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34OutTurnState"/>
      <sheetName val="Report 52"/>
      <sheetName val="Pass60%"/>
      <sheetName val="Report 145"/>
      <sheetName val="35OutTurnProgramme"/>
      <sheetName val="Report 55B"/>
      <sheetName val="36UGDisc"/>
      <sheetName val="29aPGDisc"/>
      <sheetName val="Report 55A"/>
    </sheetNames>
    <sheetDataSet>
      <sheetData sheetId="0"/>
      <sheetData sheetId="1">
        <row r="7">
          <cell r="C7">
            <v>4</v>
          </cell>
        </row>
      </sheetData>
      <sheetData sheetId="2">
        <row r="4">
          <cell r="A4" t="str">
            <v>Row Labels</v>
          </cell>
        </row>
      </sheetData>
      <sheetData sheetId="3"/>
      <sheetData sheetId="4"/>
      <sheetData sheetId="5">
        <row r="1">
          <cell r="B1" t="str">
            <v>Out Turn - Report 55 B</v>
          </cell>
        </row>
        <row r="3">
          <cell r="B3" t="str">
            <v>Programme</v>
          </cell>
        </row>
        <row r="4">
          <cell r="E4" t="str">
            <v>Passed</v>
          </cell>
        </row>
        <row r="5">
          <cell r="E5" t="str">
            <v>Male</v>
          </cell>
          <cell r="F5" t="str">
            <v>Female</v>
          </cell>
        </row>
        <row r="6">
          <cell r="B6" t="str">
            <v>1</v>
          </cell>
          <cell r="E6" t="str">
            <v>4</v>
          </cell>
          <cell r="F6" t="str">
            <v>5</v>
          </cell>
        </row>
        <row r="7">
          <cell r="B7" t="str">
            <v>Acharya-Acharya</v>
          </cell>
          <cell r="E7">
            <v>6984</v>
          </cell>
          <cell r="F7">
            <v>7161</v>
          </cell>
        </row>
        <row r="8">
          <cell r="B8" t="str">
            <v>Alankar-Alankar</v>
          </cell>
          <cell r="E8">
            <v>321</v>
          </cell>
          <cell r="F8">
            <v>379</v>
          </cell>
        </row>
        <row r="9">
          <cell r="B9" t="str">
            <v>A.N.M.-Auxiliary Nurse &amp; Midwife</v>
          </cell>
          <cell r="E9">
            <v>22</v>
          </cell>
          <cell r="F9">
            <v>2584</v>
          </cell>
        </row>
        <row r="10">
          <cell r="B10" t="str">
            <v>Anu Parangat -Anu Parangat</v>
          </cell>
        </row>
        <row r="11">
          <cell r="B11" t="str">
            <v>Ayurvedacharya-Ayurvedacharya</v>
          </cell>
          <cell r="E11">
            <v>1229</v>
          </cell>
          <cell r="F11">
            <v>1599</v>
          </cell>
        </row>
        <row r="12">
          <cell r="B12" t="str">
            <v>Ayurveda Vachaspati-Ph.D in Ayurveda</v>
          </cell>
          <cell r="E12">
            <v>39</v>
          </cell>
          <cell r="F12">
            <v>14</v>
          </cell>
        </row>
        <row r="13">
          <cell r="B13" t="str">
            <v>B.A.-Bachelor of Arts</v>
          </cell>
          <cell r="E13">
            <v>961501</v>
          </cell>
          <cell r="F13">
            <v>1115235</v>
          </cell>
        </row>
        <row r="14">
          <cell r="B14" t="str">
            <v>B.A. B.Ed.-Bachelor of Arts, Bachelor of Education</v>
          </cell>
          <cell r="E14">
            <v>907</v>
          </cell>
          <cell r="F14">
            <v>1225</v>
          </cell>
        </row>
        <row r="15">
          <cell r="B15" t="str">
            <v>B.Agri.-Bachelor of Agriculture</v>
          </cell>
          <cell r="E15">
            <v>11361</v>
          </cell>
          <cell r="F15">
            <v>1819</v>
          </cell>
        </row>
        <row r="16">
          <cell r="B16" t="str">
            <v>B.A.(Hons)-Bachelor of Arts (Honors)</v>
          </cell>
          <cell r="E16">
            <v>108715</v>
          </cell>
          <cell r="F16">
            <v>107716</v>
          </cell>
        </row>
        <row r="17">
          <cell r="B17" t="str">
            <v>B.A. L.L.B.-Bachelor of Arts, Bachelor of Law or Laws</v>
          </cell>
          <cell r="E17">
            <v>4473</v>
          </cell>
          <cell r="F17">
            <v>2004</v>
          </cell>
        </row>
        <row r="18">
          <cell r="B18" t="str">
            <v>B.A.M.-Bachelor of Ayurved Medicine</v>
          </cell>
        </row>
        <row r="19">
          <cell r="B19" t="str">
            <v>B.A.M.S.-Bachelor of Ayurved Medicine &amp; Surgery</v>
          </cell>
          <cell r="E19">
            <v>1678</v>
          </cell>
          <cell r="F19">
            <v>1867</v>
          </cell>
        </row>
        <row r="20">
          <cell r="B20" t="str">
            <v>B.Architecture-Bachelor of Architecture</v>
          </cell>
          <cell r="E20">
            <v>1978</v>
          </cell>
          <cell r="F20">
            <v>1896</v>
          </cell>
        </row>
        <row r="21">
          <cell r="B21" t="str">
            <v>B.A.S.L.P.-Bachelor of Audiology and Speech Language Pathology</v>
          </cell>
          <cell r="E21">
            <v>78</v>
          </cell>
          <cell r="F21">
            <v>167</v>
          </cell>
        </row>
        <row r="22">
          <cell r="B22" t="str">
            <v>B.B.A.-Bachelor of Business Administration</v>
          </cell>
          <cell r="E22">
            <v>61676</v>
          </cell>
          <cell r="F22">
            <v>40312</v>
          </cell>
        </row>
        <row r="23">
          <cell r="B23" t="str">
            <v>B.B.A. L.L.B.-Bachelor of Business Administration, Bachelor of Law or Laws</v>
          </cell>
          <cell r="E23">
            <v>203</v>
          </cell>
          <cell r="F23">
            <v>76</v>
          </cell>
        </row>
        <row r="24">
          <cell r="B24" t="str">
            <v>B.B.M.-Bachelor of Business Management</v>
          </cell>
          <cell r="E24">
            <v>16626</v>
          </cell>
          <cell r="F24">
            <v>14093</v>
          </cell>
        </row>
        <row r="25">
          <cell r="B25" t="str">
            <v>B.B.S.-Bachelor of Business Studies</v>
          </cell>
          <cell r="E25">
            <v>337</v>
          </cell>
          <cell r="F25">
            <v>264</v>
          </cell>
        </row>
        <row r="26">
          <cell r="B26" t="str">
            <v>B.C.A.-Bachelor of Computer Applications</v>
          </cell>
          <cell r="E26">
            <v>79730</v>
          </cell>
          <cell r="F26">
            <v>64267</v>
          </cell>
        </row>
        <row r="27">
          <cell r="B27" t="str">
            <v>B.C.E.-Bachelor of Civil Engineering</v>
          </cell>
          <cell r="E27">
            <v>137</v>
          </cell>
          <cell r="F27">
            <v>17</v>
          </cell>
        </row>
        <row r="28">
          <cell r="B28" t="str">
            <v>B.Ch.E.-Bachelor of Chemical Engineering</v>
          </cell>
          <cell r="E28">
            <v>115</v>
          </cell>
          <cell r="F28">
            <v>23</v>
          </cell>
        </row>
        <row r="29">
          <cell r="B29" t="str">
            <v>B.Chem.Tech.-Bachelor of Chemical Technology</v>
          </cell>
          <cell r="E29">
            <v>10</v>
          </cell>
          <cell r="F29">
            <v>25</v>
          </cell>
        </row>
        <row r="30">
          <cell r="B30" t="str">
            <v>B.C.L.-Bachelor of Civil Law</v>
          </cell>
          <cell r="E30">
            <v>17</v>
          </cell>
          <cell r="F30">
            <v>5</v>
          </cell>
        </row>
        <row r="31">
          <cell r="B31" t="str">
            <v>B.Com.-Bachelor of Commerce</v>
          </cell>
          <cell r="E31">
            <v>437249</v>
          </cell>
          <cell r="F31">
            <v>366318</v>
          </cell>
        </row>
        <row r="32">
          <cell r="B32" t="str">
            <v>B.Com. B.Ed.-Bachelor of Commerce, Bachelor of Education</v>
          </cell>
        </row>
        <row r="33">
          <cell r="B33" t="str">
            <v>B.Com. L.L.B.-Bachelor of Commerce, Bachelor of Law</v>
          </cell>
          <cell r="E33">
            <v>25</v>
          </cell>
          <cell r="F33">
            <v>26</v>
          </cell>
        </row>
        <row r="34">
          <cell r="B34" t="str">
            <v>B.Dance-Bachelor of Dance</v>
          </cell>
          <cell r="E34">
            <v>15</v>
          </cell>
          <cell r="F34">
            <v>66</v>
          </cell>
        </row>
        <row r="35">
          <cell r="B35" t="str">
            <v>B.Des.-Bachelor of Design</v>
          </cell>
          <cell r="E35">
            <v>198</v>
          </cell>
          <cell r="F35">
            <v>739</v>
          </cell>
        </row>
        <row r="36">
          <cell r="B36" t="str">
            <v>B.D.S.-Bachelor of Dental Surgery</v>
          </cell>
          <cell r="E36">
            <v>6131</v>
          </cell>
          <cell r="F36">
            <v>12377</v>
          </cell>
        </row>
        <row r="37">
          <cell r="B37" t="str">
            <v>B.E.-Bachelor of Engineering</v>
          </cell>
          <cell r="E37">
            <v>187934</v>
          </cell>
          <cell r="F37">
            <v>86759</v>
          </cell>
        </row>
        <row r="38">
          <cell r="B38" t="str">
            <v>B.Ed.-Bachelor of Education</v>
          </cell>
          <cell r="E38">
            <v>132747</v>
          </cell>
          <cell r="F38">
            <v>234774</v>
          </cell>
        </row>
        <row r="39">
          <cell r="B39" t="str">
            <v>B.F.A.-Bachelor of Fine Arts</v>
          </cell>
          <cell r="E39">
            <v>2434</v>
          </cell>
          <cell r="F39">
            <v>1962</v>
          </cell>
        </row>
        <row r="40">
          <cell r="B40" t="str">
            <v>B.F.Sc.-Bachelor of Fisheries Science</v>
          </cell>
          <cell r="E40">
            <v>245</v>
          </cell>
          <cell r="F40">
            <v>105</v>
          </cell>
        </row>
        <row r="41">
          <cell r="B41" t="str">
            <v>B.F.Tech.-Bachelor of Fashion Technology</v>
          </cell>
          <cell r="E41">
            <v>46</v>
          </cell>
          <cell r="F41">
            <v>246</v>
          </cell>
        </row>
        <row r="42">
          <cell r="B42" t="str">
            <v>B.G.L.-Bachelor of General Law</v>
          </cell>
          <cell r="E42">
            <v>426</v>
          </cell>
          <cell r="F42">
            <v>210</v>
          </cell>
        </row>
        <row r="43">
          <cell r="B43" t="str">
            <v>B.H.A.-Bachelor of Hospital Administration</v>
          </cell>
          <cell r="E43">
            <v>3284</v>
          </cell>
          <cell r="F43">
            <v>96</v>
          </cell>
        </row>
        <row r="44">
          <cell r="B44" t="str">
            <v>B.H.M.-Bachelor of Hotel Management</v>
          </cell>
          <cell r="E44">
            <v>1660</v>
          </cell>
          <cell r="F44">
            <v>292</v>
          </cell>
        </row>
        <row r="45">
          <cell r="B45" t="str">
            <v>B.H.M.C.T.-Bachelor of Hotel Management and Catering Technology</v>
          </cell>
          <cell r="E45">
            <v>1757</v>
          </cell>
          <cell r="F45">
            <v>182</v>
          </cell>
        </row>
        <row r="46">
          <cell r="B46" t="str">
            <v>B.H.M.S.-Bachelor of Homeopathic Medicine and Surgery</v>
          </cell>
          <cell r="E46">
            <v>2647</v>
          </cell>
          <cell r="F46">
            <v>4167</v>
          </cell>
        </row>
        <row r="47">
          <cell r="B47" t="str">
            <v>B.H.M.T.T.-Bachelor of Hotel Management, Travel and Tourism</v>
          </cell>
          <cell r="E47">
            <v>224</v>
          </cell>
          <cell r="F47">
            <v>47</v>
          </cell>
        </row>
        <row r="48">
          <cell r="B48" t="str">
            <v>B.H.T.M.-Bachelor of Hotel and Tourism Management</v>
          </cell>
          <cell r="E48">
            <v>216</v>
          </cell>
          <cell r="F48">
            <v>62</v>
          </cell>
        </row>
        <row r="49">
          <cell r="B49" t="str">
            <v>B.I.B.F.-Bachelor of International Business and Finance</v>
          </cell>
        </row>
        <row r="50">
          <cell r="B50" t="str">
            <v>B.I.M.-Bachelor of Indian Medicine</v>
          </cell>
          <cell r="E50">
            <v>0</v>
          </cell>
          <cell r="F50">
            <v>0</v>
          </cell>
        </row>
        <row r="51">
          <cell r="B51" t="str">
            <v>B.J.-Bachelor of Journalism</v>
          </cell>
          <cell r="E51">
            <v>383</v>
          </cell>
          <cell r="F51">
            <v>213</v>
          </cell>
        </row>
        <row r="52">
          <cell r="B52" t="str">
            <v>B.J.M.C.-Bachelor of Journalism and Mass Communication</v>
          </cell>
          <cell r="E52">
            <v>1569</v>
          </cell>
          <cell r="F52">
            <v>1040</v>
          </cell>
        </row>
        <row r="53">
          <cell r="B53" t="str">
            <v>B.L.-Bachelor of Law or Laws</v>
          </cell>
          <cell r="E53">
            <v>2033</v>
          </cell>
          <cell r="F53">
            <v>1443</v>
          </cell>
        </row>
        <row r="54">
          <cell r="B54" t="str">
            <v>B.Lib.I.Sc.-Bachelor of Library &amp; Information Science</v>
          </cell>
          <cell r="E54">
            <v>8822</v>
          </cell>
          <cell r="F54">
            <v>7237</v>
          </cell>
        </row>
        <row r="55">
          <cell r="B55" t="str">
            <v>B.Lib.Sc.-Bachelor of Library Science</v>
          </cell>
          <cell r="E55">
            <v>674</v>
          </cell>
          <cell r="F55">
            <v>706</v>
          </cell>
        </row>
        <row r="56">
          <cell r="B56" t="str">
            <v>B.Litt.-Bachelor of Literature</v>
          </cell>
          <cell r="E56">
            <v>4427</v>
          </cell>
          <cell r="F56">
            <v>11177</v>
          </cell>
        </row>
        <row r="57">
          <cell r="B57" t="str">
            <v>B.M.M.-Bachelor of Multi Media</v>
          </cell>
          <cell r="E57">
            <v>302</v>
          </cell>
          <cell r="F57">
            <v>510</v>
          </cell>
        </row>
        <row r="58">
          <cell r="B58" t="str">
            <v>B.Mus.-Bachelor of Music</v>
          </cell>
          <cell r="E58">
            <v>244</v>
          </cell>
          <cell r="F58">
            <v>323</v>
          </cell>
        </row>
        <row r="59">
          <cell r="B59" t="str">
            <v>B.Nat.(Ayu)-Bachelor of Ayurved in Naturopathy</v>
          </cell>
          <cell r="E59">
            <v>0</v>
          </cell>
          <cell r="F59">
            <v>0</v>
          </cell>
        </row>
        <row r="60">
          <cell r="B60" t="str">
            <v>B.Nat.(Yogic Sciences)-Bachelor of Naturopathy and Yogic Sciences</v>
          </cell>
          <cell r="E60">
            <v>32</v>
          </cell>
          <cell r="F60">
            <v>152</v>
          </cell>
        </row>
        <row r="61">
          <cell r="B61" t="str">
            <v>B.N.Y.S.-Bachelor of Naturopathy and Yogic Sciences</v>
          </cell>
          <cell r="E61">
            <v>11</v>
          </cell>
          <cell r="F61">
            <v>55</v>
          </cell>
        </row>
        <row r="62">
          <cell r="B62" t="str">
            <v>B.O.L.-Bachelor of Oriental Learning</v>
          </cell>
          <cell r="E62">
            <v>90</v>
          </cell>
          <cell r="F62">
            <v>137</v>
          </cell>
        </row>
        <row r="63">
          <cell r="B63" t="str">
            <v>B.Optom.-Bachelor of Clinical Optometry</v>
          </cell>
          <cell r="E63">
            <v>561</v>
          </cell>
          <cell r="F63">
            <v>237</v>
          </cell>
        </row>
        <row r="64">
          <cell r="B64" t="str">
            <v>B.O.T.-Bachelor of Occupational Therapy</v>
          </cell>
          <cell r="E64">
            <v>66</v>
          </cell>
          <cell r="F64">
            <v>129</v>
          </cell>
        </row>
        <row r="65">
          <cell r="B65" t="str">
            <v>B.P.A.-Bachelor of Performing Arts</v>
          </cell>
          <cell r="E65">
            <v>101</v>
          </cell>
          <cell r="F65">
            <v>91</v>
          </cell>
        </row>
        <row r="66">
          <cell r="B66" t="str">
            <v>B.P.E.-Bachelor of Physical Education</v>
          </cell>
          <cell r="E66">
            <v>1861</v>
          </cell>
          <cell r="F66">
            <v>515</v>
          </cell>
        </row>
        <row r="67">
          <cell r="B67" t="str">
            <v>B.P.Ed.-Bachelor of Physical Education</v>
          </cell>
          <cell r="E67">
            <v>6844</v>
          </cell>
          <cell r="F67">
            <v>2466</v>
          </cell>
        </row>
        <row r="68">
          <cell r="B68" t="str">
            <v>B.Pharm.(Ayu.) -Bachelor of Ayurved in Pharmacy</v>
          </cell>
          <cell r="E68">
            <v>1825</v>
          </cell>
          <cell r="F68">
            <v>1141</v>
          </cell>
        </row>
        <row r="69">
          <cell r="B69" t="str">
            <v>B.Pharm.-Bachelor of Pharmacy</v>
          </cell>
          <cell r="E69">
            <v>24762</v>
          </cell>
          <cell r="F69">
            <v>19392</v>
          </cell>
        </row>
        <row r="70">
          <cell r="B70" t="str">
            <v>B.Plan.-Bachelor of Planning</v>
          </cell>
          <cell r="E70">
            <v>26</v>
          </cell>
          <cell r="F70">
            <v>14</v>
          </cell>
        </row>
        <row r="71">
          <cell r="B71" t="str">
            <v>B.P.S.-Bachelor of Professional Studies</v>
          </cell>
          <cell r="E71">
            <v>50</v>
          </cell>
          <cell r="F71">
            <v>318</v>
          </cell>
        </row>
        <row r="72">
          <cell r="B72" t="str">
            <v>B.P.T.-Bachelor of Physiotherapy</v>
          </cell>
          <cell r="E72">
            <v>1839</v>
          </cell>
          <cell r="F72">
            <v>4699</v>
          </cell>
        </row>
        <row r="73">
          <cell r="B73" t="str">
            <v>B.S.A.-Bachelor in Shipping Management</v>
          </cell>
        </row>
        <row r="74">
          <cell r="B74" t="str">
            <v>B.S.A.-Bachelor of System Administration</v>
          </cell>
        </row>
        <row r="75">
          <cell r="B75" t="str">
            <v>B.Sc.-Bachelor of Science</v>
          </cell>
          <cell r="E75">
            <v>327033</v>
          </cell>
          <cell r="F75">
            <v>348386</v>
          </cell>
        </row>
        <row r="76">
          <cell r="B76" t="str">
            <v>B.Sc. B.Ed.-Bachelor of Science, Bachelor of Education</v>
          </cell>
          <cell r="E76">
            <v>232</v>
          </cell>
          <cell r="F76">
            <v>500</v>
          </cell>
        </row>
        <row r="77">
          <cell r="B77" t="str">
            <v>B.Sc.(Hons)-Bachelor of Science (Honors)</v>
          </cell>
          <cell r="E77">
            <v>31221</v>
          </cell>
          <cell r="F77">
            <v>27738</v>
          </cell>
        </row>
        <row r="78">
          <cell r="B78" t="str">
            <v>B.Sc. L.L.B.-Bachelor of Science, Bachelor of Law or Laws</v>
          </cell>
          <cell r="E78">
            <v>22</v>
          </cell>
          <cell r="F78">
            <v>22</v>
          </cell>
        </row>
        <row r="79">
          <cell r="B79" t="str">
            <v>B.Sc.(Nursing)-Bachelor of Science in Nursing</v>
          </cell>
          <cell r="E79">
            <v>6510</v>
          </cell>
          <cell r="F79">
            <v>43744</v>
          </cell>
        </row>
        <row r="80">
          <cell r="B80" t="str">
            <v>B.S.Course-Bachelor of Science (Physician Assistant and Emergency &amp; Trauma Care Management)</v>
          </cell>
          <cell r="E80">
            <v>364</v>
          </cell>
          <cell r="F80">
            <v>617</v>
          </cell>
        </row>
        <row r="81">
          <cell r="B81" t="str">
            <v>B.Sc.(Post Basic)-B.Sc (Post Basic)</v>
          </cell>
          <cell r="E81">
            <v>848</v>
          </cell>
          <cell r="F81">
            <v>4594</v>
          </cell>
        </row>
        <row r="82">
          <cell r="B82" t="str">
            <v>B.Sc.(Sericulture)-Bachelor of Science in Sericulture</v>
          </cell>
          <cell r="E82">
            <v>19</v>
          </cell>
          <cell r="F82">
            <v>19</v>
          </cell>
        </row>
        <row r="83">
          <cell r="B83" t="str">
            <v>B.S. M.S.-Bachelor of Science, Master of Science</v>
          </cell>
          <cell r="E83">
            <v>340</v>
          </cell>
          <cell r="F83">
            <v>223</v>
          </cell>
        </row>
        <row r="84">
          <cell r="B84" t="str">
            <v>B.S.M.S.-Bachelor of Sridhar Medicine and Surgery</v>
          </cell>
          <cell r="E84">
            <v>57</v>
          </cell>
          <cell r="F84">
            <v>296</v>
          </cell>
        </row>
        <row r="85">
          <cell r="B85" t="str">
            <v>B.S.S.-Bachelor in Social Sciences</v>
          </cell>
          <cell r="E85">
            <v>445</v>
          </cell>
          <cell r="F85">
            <v>169</v>
          </cell>
        </row>
        <row r="86">
          <cell r="B86" t="str">
            <v>B.Stat.-Bachelor of Statistics</v>
          </cell>
          <cell r="E86">
            <v>55</v>
          </cell>
          <cell r="F86">
            <v>55</v>
          </cell>
        </row>
        <row r="87">
          <cell r="B87" t="str">
            <v>B.S.W.-Bachelor of Social Work</v>
          </cell>
          <cell r="E87">
            <v>3055</v>
          </cell>
          <cell r="F87">
            <v>2118</v>
          </cell>
        </row>
        <row r="88">
          <cell r="B88" t="str">
            <v>B.Tech.-Bachelor of Technology</v>
          </cell>
          <cell r="E88">
            <v>224475</v>
          </cell>
          <cell r="F88">
            <v>108437</v>
          </cell>
        </row>
        <row r="89">
          <cell r="B89" t="str">
            <v>B.Tech M.Tech-Bachelor of Technology, Master of Technology</v>
          </cell>
          <cell r="E89">
            <v>1113</v>
          </cell>
          <cell r="F89">
            <v>137</v>
          </cell>
        </row>
        <row r="90">
          <cell r="B90" t="str">
            <v>B.U.M.S.-Bachelor of Unani Medicine and Surgery</v>
          </cell>
          <cell r="E90">
            <v>530</v>
          </cell>
          <cell r="F90">
            <v>318</v>
          </cell>
        </row>
        <row r="91">
          <cell r="B91" t="str">
            <v>B.Voc.-Bachelor of Vocational Education</v>
          </cell>
          <cell r="E91">
            <v>58</v>
          </cell>
          <cell r="F91">
            <v>84</v>
          </cell>
        </row>
        <row r="92">
          <cell r="B92" t="str">
            <v>B.V.Sc.&amp;A.H.-Bachelor of Veterinary Science &amp; Animal Husbandry</v>
          </cell>
          <cell r="E92">
            <v>1712</v>
          </cell>
          <cell r="F92">
            <v>691</v>
          </cell>
        </row>
        <row r="93">
          <cell r="B93" t="str">
            <v>B.V.Sc.-Bachelor of Veterinary Science</v>
          </cell>
          <cell r="E93">
            <v>82</v>
          </cell>
          <cell r="F93">
            <v>36</v>
          </cell>
        </row>
        <row r="94">
          <cell r="B94" t="str">
            <v>Certificate-Certificate</v>
          </cell>
          <cell r="E94">
            <v>32893</v>
          </cell>
          <cell r="F94">
            <v>36094</v>
          </cell>
        </row>
        <row r="95">
          <cell r="B95" t="str">
            <v>C.P.A.-Certified Public</v>
          </cell>
          <cell r="E95">
            <v>2</v>
          </cell>
          <cell r="F95">
            <v>28</v>
          </cell>
        </row>
        <row r="96">
          <cell r="B96" t="str">
            <v>D.Ed.-Diploma in Education</v>
          </cell>
          <cell r="E96">
            <v>20312</v>
          </cell>
          <cell r="F96">
            <v>38688</v>
          </cell>
        </row>
        <row r="97">
          <cell r="B97" t="str">
            <v>Diploma-Diploma</v>
          </cell>
          <cell r="E97">
            <v>296393</v>
          </cell>
          <cell r="F97">
            <v>149265</v>
          </cell>
        </row>
        <row r="98">
          <cell r="B98" t="str">
            <v>D.Litt.-Doctor of Literature</v>
          </cell>
          <cell r="E98">
            <v>0</v>
          </cell>
          <cell r="F98">
            <v>0</v>
          </cell>
        </row>
        <row r="99">
          <cell r="B99" t="str">
            <v>D.M.-Doctor of Medicine</v>
          </cell>
          <cell r="E99">
            <v>94</v>
          </cell>
          <cell r="F99">
            <v>11</v>
          </cell>
        </row>
        <row r="100">
          <cell r="B100" t="str">
            <v>D.Mus.-Doctor of Music</v>
          </cell>
        </row>
        <row r="101">
          <cell r="B101" t="str">
            <v>D.O.L.-Doctor of Oriental Learning</v>
          </cell>
          <cell r="E101">
            <v>0</v>
          </cell>
          <cell r="F101">
            <v>0</v>
          </cell>
        </row>
        <row r="102">
          <cell r="B102" t="str">
            <v>D.Pharma-Diploma in Pharmacy</v>
          </cell>
          <cell r="E102">
            <v>3579</v>
          </cell>
          <cell r="F102">
            <v>2391</v>
          </cell>
        </row>
        <row r="103">
          <cell r="B103" t="str">
            <v>D.Phil.-Doctor of Philosophy</v>
          </cell>
          <cell r="E103">
            <v>115</v>
          </cell>
          <cell r="F103">
            <v>61</v>
          </cell>
        </row>
        <row r="104">
          <cell r="B104" t="str">
            <v>D.Sc.-Doctor of Science</v>
          </cell>
          <cell r="E104">
            <v>11</v>
          </cell>
          <cell r="F104">
            <v>1</v>
          </cell>
        </row>
        <row r="105">
          <cell r="B105" t="str">
            <v>D.Voc.-Diploma in Vocational Education</v>
          </cell>
          <cell r="E105">
            <v>19</v>
          </cell>
          <cell r="F105">
            <v>19</v>
          </cell>
        </row>
        <row r="106">
          <cell r="B106" t="str">
            <v>G.N.M.-General Nursing &amp; Midwifery</v>
          </cell>
          <cell r="E106">
            <v>4570</v>
          </cell>
          <cell r="F106">
            <v>39788</v>
          </cell>
        </row>
        <row r="107">
          <cell r="B107" t="str">
            <v>Hindi Shiksha Visharad-Hindi Shiksha Visharad</v>
          </cell>
          <cell r="E107">
            <v>7</v>
          </cell>
          <cell r="F107">
            <v>22</v>
          </cell>
        </row>
        <row r="108">
          <cell r="B108" t="str">
            <v>Integrated M.A.-Integrated Master of Arts</v>
          </cell>
          <cell r="E108">
            <v>47</v>
          </cell>
          <cell r="F108">
            <v>107</v>
          </cell>
        </row>
        <row r="109">
          <cell r="B109" t="str">
            <v>Integrated M.B.A.-Integrated Master of Business Administration</v>
          </cell>
          <cell r="E109">
            <v>1387</v>
          </cell>
          <cell r="F109">
            <v>997</v>
          </cell>
        </row>
        <row r="110">
          <cell r="B110" t="str">
            <v>Integrated M.C.A.-Integrated Master of Computer Applications</v>
          </cell>
          <cell r="E110">
            <v>517</v>
          </cell>
          <cell r="F110">
            <v>454</v>
          </cell>
        </row>
        <row r="111">
          <cell r="B111" t="str">
            <v>Integrated M.Sc.-Integrated Master of Science</v>
          </cell>
          <cell r="E111">
            <v>2400</v>
          </cell>
          <cell r="F111">
            <v>2360</v>
          </cell>
        </row>
        <row r="112">
          <cell r="B112" t="str">
            <v>Integrated Ph.D-Integrated Doctor of Philosophy</v>
          </cell>
          <cell r="E112">
            <v>160</v>
          </cell>
          <cell r="F112">
            <v>169</v>
          </cell>
        </row>
        <row r="113">
          <cell r="B113" t="str">
            <v>L.L.B.-Bachelor of Law or Laws</v>
          </cell>
          <cell r="E113">
            <v>39962</v>
          </cell>
          <cell r="F113">
            <v>17028</v>
          </cell>
        </row>
        <row r="114">
          <cell r="B114" t="str">
            <v>L.L.D.-Doctor of Laws</v>
          </cell>
          <cell r="E114">
            <v>0</v>
          </cell>
          <cell r="F114">
            <v>1</v>
          </cell>
        </row>
        <row r="115">
          <cell r="B115" t="str">
            <v>L.L.M.-Master of Law or Laws</v>
          </cell>
          <cell r="E115">
            <v>3631</v>
          </cell>
          <cell r="F115">
            <v>2641</v>
          </cell>
        </row>
        <row r="116">
          <cell r="B116" t="str">
            <v>M.A. B.Ed.-Master of Arts, Bachelor of Education</v>
          </cell>
          <cell r="E116">
            <v>25</v>
          </cell>
          <cell r="F116">
            <v>4</v>
          </cell>
        </row>
        <row r="117">
          <cell r="B117" t="str">
            <v>M.A.-Master of Arts</v>
          </cell>
          <cell r="E117">
            <v>179443</v>
          </cell>
          <cell r="F117">
            <v>221226</v>
          </cell>
        </row>
        <row r="118">
          <cell r="B118" t="str">
            <v>M.A.M.S.-Master of Ayurved in Medicine and Surgery</v>
          </cell>
          <cell r="E118">
            <v>19</v>
          </cell>
          <cell r="F118">
            <v>9</v>
          </cell>
        </row>
        <row r="119">
          <cell r="B119" t="str">
            <v>M.Arch.-Master of Architecture</v>
          </cell>
          <cell r="E119">
            <v>207</v>
          </cell>
          <cell r="F119">
            <v>231</v>
          </cell>
        </row>
        <row r="120">
          <cell r="B120" t="str">
            <v>M.B.A.- Master of Business Administration</v>
          </cell>
          <cell r="E120">
            <v>135783</v>
          </cell>
          <cell r="F120">
            <v>68999</v>
          </cell>
        </row>
        <row r="121">
          <cell r="B121" t="str">
            <v>M.B.A.(Pharma. Tech.)-Master of Business Administration in Pharmaceutical Technology</v>
          </cell>
          <cell r="E121">
            <v>200</v>
          </cell>
          <cell r="F121">
            <v>82</v>
          </cell>
        </row>
        <row r="122">
          <cell r="B122" t="str">
            <v>M.B.A.(Tech.)-Master of Business Administration in Technology</v>
          </cell>
          <cell r="E122">
            <v>1155</v>
          </cell>
          <cell r="F122">
            <v>743</v>
          </cell>
        </row>
        <row r="123">
          <cell r="B123" t="str">
            <v>M.B.B.S.-Bachelor of Medicine and Bachelor of Surgery</v>
          </cell>
          <cell r="E123">
            <v>12885</v>
          </cell>
          <cell r="F123">
            <v>11736</v>
          </cell>
        </row>
        <row r="124">
          <cell r="B124" t="str">
            <v>M.C.A. -Master of Computer Applications</v>
          </cell>
          <cell r="E124">
            <v>39797</v>
          </cell>
          <cell r="F124">
            <v>27398</v>
          </cell>
        </row>
        <row r="125">
          <cell r="B125" t="str">
            <v>M.Ch.-Master of Chirurgiae</v>
          </cell>
          <cell r="E125">
            <v>72</v>
          </cell>
          <cell r="F125">
            <v>14</v>
          </cell>
        </row>
        <row r="126">
          <cell r="B126" t="str">
            <v>M.Com. B.Ed.-Master of Commerce, Bachelor of Education</v>
          </cell>
          <cell r="E126">
            <v>0</v>
          </cell>
          <cell r="F126">
            <v>0</v>
          </cell>
        </row>
        <row r="127">
          <cell r="B127" t="str">
            <v>M.Com.-Master of Commerce</v>
          </cell>
          <cell r="E127">
            <v>32561</v>
          </cell>
          <cell r="F127">
            <v>41035</v>
          </cell>
        </row>
        <row r="128">
          <cell r="B128" t="str">
            <v>M.Dance-Master of Dance</v>
          </cell>
          <cell r="E128">
            <v>12</v>
          </cell>
          <cell r="F128">
            <v>37</v>
          </cell>
        </row>
        <row r="129">
          <cell r="B129" t="str">
            <v>M.D.-Doctor of Medicine</v>
          </cell>
          <cell r="E129">
            <v>2988</v>
          </cell>
          <cell r="F129">
            <v>1825</v>
          </cell>
        </row>
        <row r="130">
          <cell r="B130" t="str">
            <v>M.Des.-Master of Design</v>
          </cell>
          <cell r="E130">
            <v>85</v>
          </cell>
          <cell r="F130">
            <v>25</v>
          </cell>
        </row>
        <row r="131">
          <cell r="B131" t="str">
            <v>M.D.S.-Master of Dental Surgery</v>
          </cell>
          <cell r="E131">
            <v>1150</v>
          </cell>
          <cell r="F131">
            <v>1374</v>
          </cell>
        </row>
        <row r="132">
          <cell r="B132" t="str">
            <v>M.Ed. -Master of Education</v>
          </cell>
          <cell r="E132">
            <v>7978</v>
          </cell>
          <cell r="F132">
            <v>12829</v>
          </cell>
        </row>
        <row r="133">
          <cell r="B133" t="str">
            <v>M.E.-Master of Engineering</v>
          </cell>
          <cell r="E133">
            <v>9659</v>
          </cell>
          <cell r="F133">
            <v>6115</v>
          </cell>
        </row>
        <row r="134">
          <cell r="B134" t="str">
            <v>M.F.A. -Master of Fine Arts</v>
          </cell>
          <cell r="E134">
            <v>646</v>
          </cell>
          <cell r="F134">
            <v>539</v>
          </cell>
        </row>
        <row r="135">
          <cell r="B135" t="str">
            <v>M.F.M.-Master of Fashion Management</v>
          </cell>
          <cell r="E135">
            <v>22</v>
          </cell>
          <cell r="F135">
            <v>11</v>
          </cell>
        </row>
        <row r="136">
          <cell r="B136" t="str">
            <v>M.F.M. -Master of Financial Management</v>
          </cell>
          <cell r="E136">
            <v>363</v>
          </cell>
          <cell r="F136">
            <v>271</v>
          </cell>
        </row>
        <row r="137">
          <cell r="B137" t="str">
            <v>M.F.Sc. -Master of Fishery Science</v>
          </cell>
          <cell r="E137">
            <v>101</v>
          </cell>
          <cell r="F137">
            <v>34</v>
          </cell>
        </row>
        <row r="138">
          <cell r="B138" t="str">
            <v>M.F.Tech.-Master of Fashion Technology</v>
          </cell>
          <cell r="E138">
            <v>19</v>
          </cell>
          <cell r="F138">
            <v>9</v>
          </cell>
        </row>
        <row r="139">
          <cell r="B139" t="str">
            <v>M.F.T. -Master of Foreign Trade</v>
          </cell>
          <cell r="E139">
            <v>37</v>
          </cell>
          <cell r="F139">
            <v>5</v>
          </cell>
        </row>
        <row r="140">
          <cell r="B140" t="str">
            <v>M.H.A. -Master of Hospital Administration</v>
          </cell>
          <cell r="E140">
            <v>186</v>
          </cell>
          <cell r="F140">
            <v>236</v>
          </cell>
        </row>
        <row r="141">
          <cell r="B141" t="str">
            <v>M.H.M.S.-Master of Homeopathic Medicine and Science</v>
          </cell>
          <cell r="E141">
            <v>10</v>
          </cell>
          <cell r="F141">
            <v>6</v>
          </cell>
        </row>
        <row r="142">
          <cell r="B142" t="str">
            <v>M.H.R.D. -Master of Human Resource Development</v>
          </cell>
          <cell r="E142">
            <v>552</v>
          </cell>
          <cell r="F142">
            <v>417</v>
          </cell>
        </row>
        <row r="143">
          <cell r="B143" t="str">
            <v>M.I.B.-Master of International Business</v>
          </cell>
          <cell r="E143">
            <v>396</v>
          </cell>
          <cell r="F143">
            <v>333</v>
          </cell>
        </row>
        <row r="144">
          <cell r="B144" t="str">
            <v>M.J.-Master of Journalism</v>
          </cell>
          <cell r="E144">
            <v>481</v>
          </cell>
          <cell r="F144">
            <v>213</v>
          </cell>
        </row>
        <row r="145">
          <cell r="B145" t="str">
            <v>M.J.M.C.-Master of Journalism and Mass Communication</v>
          </cell>
          <cell r="E145">
            <v>932</v>
          </cell>
          <cell r="F145">
            <v>594</v>
          </cell>
        </row>
        <row r="146">
          <cell r="B146" t="str">
            <v>M.Lib.Sc. -Master of Library Science</v>
          </cell>
          <cell r="E146">
            <v>2487</v>
          </cell>
          <cell r="F146">
            <v>2421</v>
          </cell>
        </row>
        <row r="147">
          <cell r="B147" t="str">
            <v>M.L.I.Sc.-Master of Library &amp; Information Science</v>
          </cell>
          <cell r="E147">
            <v>1009</v>
          </cell>
          <cell r="F147">
            <v>845</v>
          </cell>
        </row>
        <row r="148">
          <cell r="B148" t="str">
            <v>M.Litt.-Master of Literature or Master of Letters</v>
          </cell>
          <cell r="E148">
            <v>58</v>
          </cell>
          <cell r="F148">
            <v>22</v>
          </cell>
        </row>
        <row r="149">
          <cell r="B149" t="str">
            <v>M.L. -Master of Laws</v>
          </cell>
          <cell r="E149">
            <v>188</v>
          </cell>
          <cell r="F149">
            <v>54</v>
          </cell>
        </row>
        <row r="150">
          <cell r="B150" t="str">
            <v>M.M.C.-Master in Mass Communication</v>
          </cell>
          <cell r="E150">
            <v>314</v>
          </cell>
          <cell r="F150">
            <v>314</v>
          </cell>
        </row>
        <row r="151">
          <cell r="B151" t="str">
            <v>M.Mgt.-Master of Management</v>
          </cell>
          <cell r="E151">
            <v>2318</v>
          </cell>
          <cell r="F151">
            <v>1268</v>
          </cell>
        </row>
        <row r="152">
          <cell r="B152" t="str">
            <v>M.Mkt.M. -Master of Marketing Management</v>
          </cell>
          <cell r="E152">
            <v>331</v>
          </cell>
          <cell r="F152">
            <v>92</v>
          </cell>
        </row>
        <row r="153">
          <cell r="B153" t="str">
            <v>M.Mus. -Master of Music</v>
          </cell>
          <cell r="E153">
            <v>167</v>
          </cell>
          <cell r="F153">
            <v>298</v>
          </cell>
        </row>
        <row r="154">
          <cell r="B154" t="str">
            <v>M.O.L. -Master of Oriental Learning</v>
          </cell>
        </row>
        <row r="155">
          <cell r="B155" t="str">
            <v>M.Optom. -Master of Optometry</v>
          </cell>
          <cell r="E155">
            <v>150</v>
          </cell>
          <cell r="F155">
            <v>42</v>
          </cell>
        </row>
        <row r="156">
          <cell r="B156" t="str">
            <v>M.O.T. -Master of Occupational Therapy</v>
          </cell>
          <cell r="E156">
            <v>56</v>
          </cell>
          <cell r="F156">
            <v>39</v>
          </cell>
        </row>
        <row r="157">
          <cell r="B157" t="str">
            <v>M.P.A.-Master of Performing Arts</v>
          </cell>
          <cell r="E157">
            <v>148</v>
          </cell>
          <cell r="F157">
            <v>153</v>
          </cell>
        </row>
        <row r="158">
          <cell r="B158" t="str">
            <v>M.P.Ed.-Master of Physical Education</v>
          </cell>
          <cell r="E158">
            <v>1887</v>
          </cell>
          <cell r="F158">
            <v>689</v>
          </cell>
        </row>
        <row r="159">
          <cell r="B159" t="str">
            <v>M.P.E.-Master of Physical Education</v>
          </cell>
          <cell r="E159">
            <v>157</v>
          </cell>
          <cell r="F159">
            <v>61</v>
          </cell>
        </row>
        <row r="160">
          <cell r="B160" t="str">
            <v>M.Pharm. -Master of Pharmacy</v>
          </cell>
          <cell r="E160">
            <v>8808</v>
          </cell>
          <cell r="F160">
            <v>6176</v>
          </cell>
        </row>
        <row r="161">
          <cell r="B161" t="str">
            <v>M.Phil.-Master of Philosophy</v>
          </cell>
          <cell r="E161">
            <v>9581</v>
          </cell>
          <cell r="F161">
            <v>11036</v>
          </cell>
        </row>
        <row r="162">
          <cell r="B162" t="str">
            <v>M.P.H. -Master of Public Health</v>
          </cell>
          <cell r="E162">
            <v>76</v>
          </cell>
          <cell r="F162">
            <v>45</v>
          </cell>
        </row>
        <row r="163">
          <cell r="B163" t="str">
            <v>M.Plan.-Master of Planning</v>
          </cell>
          <cell r="E163">
            <v>128</v>
          </cell>
          <cell r="F163">
            <v>118</v>
          </cell>
        </row>
        <row r="164">
          <cell r="B164" t="str">
            <v>M.P.S. -Master of Population Studies</v>
          </cell>
          <cell r="E164">
            <v>29</v>
          </cell>
          <cell r="F164">
            <v>9</v>
          </cell>
        </row>
        <row r="165">
          <cell r="B165" t="str">
            <v>M.P.T.-Master of Physiotherapy</v>
          </cell>
          <cell r="E165">
            <v>730</v>
          </cell>
          <cell r="F165">
            <v>919</v>
          </cell>
        </row>
        <row r="166">
          <cell r="B166" t="str">
            <v>M.Q.P.M.-Master of Quality and Productivity Management</v>
          </cell>
          <cell r="E166">
            <v>44</v>
          </cell>
          <cell r="F166">
            <v>7</v>
          </cell>
        </row>
        <row r="167">
          <cell r="B167" t="str">
            <v>M.Sc. B.Ed.-Master of Science, Bachelor of Education</v>
          </cell>
          <cell r="E167">
            <v>0</v>
          </cell>
          <cell r="F167">
            <v>5</v>
          </cell>
        </row>
        <row r="168">
          <cell r="B168" t="str">
            <v>M.Sc.-Master of Science</v>
          </cell>
          <cell r="E168">
            <v>88368</v>
          </cell>
          <cell r="F168">
            <v>100640</v>
          </cell>
        </row>
        <row r="169">
          <cell r="B169" t="str">
            <v>M.Sc.(Medical Anatomy) -Master of Science in Medical Anatomy</v>
          </cell>
          <cell r="E169">
            <v>25</v>
          </cell>
          <cell r="F169">
            <v>18</v>
          </cell>
        </row>
        <row r="170">
          <cell r="B170" t="str">
            <v>M.Sc.(Medical Bio-Chemistry)-Master of Science in Medical Bio-Chemistry</v>
          </cell>
          <cell r="E170">
            <v>82</v>
          </cell>
          <cell r="F170">
            <v>106</v>
          </cell>
        </row>
        <row r="171">
          <cell r="B171" t="str">
            <v>M.Sc.(Medical Microbiology)-Master of Science in Medical Microbiology</v>
          </cell>
          <cell r="E171">
            <v>45</v>
          </cell>
          <cell r="F171">
            <v>119</v>
          </cell>
        </row>
        <row r="172">
          <cell r="B172" t="str">
            <v>M.Sc.(Medical Pharmacology)-Master of Science in Medical Pharmacology</v>
          </cell>
          <cell r="E172">
            <v>6</v>
          </cell>
          <cell r="F172">
            <v>3</v>
          </cell>
        </row>
        <row r="173">
          <cell r="B173" t="str">
            <v>M.Sc.(Medical Physiology)-Master of Science in Medical Physiology</v>
          </cell>
          <cell r="E173">
            <v>3</v>
          </cell>
          <cell r="F173">
            <v>18</v>
          </cell>
        </row>
        <row r="174">
          <cell r="B174" t="str">
            <v>M.Sc. Nursing-Master of Science in Nursing</v>
          </cell>
          <cell r="E174">
            <v>1080</v>
          </cell>
          <cell r="F174">
            <v>3610</v>
          </cell>
        </row>
        <row r="175">
          <cell r="B175" t="str">
            <v>M.Sc. Tech.(Applied Geo-Physics)-Master of Science in Technology (Applied Geo-Physics)</v>
          </cell>
          <cell r="E175">
            <v>41</v>
          </cell>
          <cell r="F175">
            <v>16</v>
          </cell>
        </row>
        <row r="176">
          <cell r="B176" t="str">
            <v>M.Sc. Tech. -Master of Science in Technology</v>
          </cell>
          <cell r="E176">
            <v>732</v>
          </cell>
          <cell r="F176">
            <v>590</v>
          </cell>
        </row>
        <row r="177">
          <cell r="B177" t="str">
            <v>M.S.-Master of Science</v>
          </cell>
          <cell r="E177">
            <v>1786</v>
          </cell>
          <cell r="F177">
            <v>927</v>
          </cell>
        </row>
        <row r="178">
          <cell r="B178" t="str">
            <v>M.S.-Master of Surgery</v>
          </cell>
          <cell r="E178">
            <v>750</v>
          </cell>
          <cell r="F178">
            <v>315</v>
          </cell>
        </row>
        <row r="179">
          <cell r="B179" t="str">
            <v>M.Stat. -Master of Statistics</v>
          </cell>
          <cell r="E179">
            <v>37</v>
          </cell>
          <cell r="F179">
            <v>4</v>
          </cell>
        </row>
        <row r="180">
          <cell r="B180" t="str">
            <v>M.S.W.-Master of Social Work</v>
          </cell>
          <cell r="E180">
            <v>11254</v>
          </cell>
          <cell r="F180">
            <v>6756</v>
          </cell>
        </row>
        <row r="181">
          <cell r="B181" t="str">
            <v>M.Tech. -Master of Technology</v>
          </cell>
          <cell r="E181">
            <v>24445</v>
          </cell>
          <cell r="F181">
            <v>12078</v>
          </cell>
        </row>
        <row r="182">
          <cell r="B182" t="str">
            <v>M.T.P.M.-Master in Transportation Planning and Management</v>
          </cell>
        </row>
        <row r="183">
          <cell r="B183" t="str">
            <v>M.U.M.S.-Master of Unani Medicine and Surgery</v>
          </cell>
        </row>
        <row r="184">
          <cell r="B184" t="str">
            <v>M.U.P.-Master of Urban Planning</v>
          </cell>
          <cell r="E184">
            <v>0</v>
          </cell>
          <cell r="F184">
            <v>0</v>
          </cell>
        </row>
        <row r="185">
          <cell r="B185" t="str">
            <v>M.V.Sc. -Master of Veterinary Sciences</v>
          </cell>
          <cell r="E185">
            <v>659</v>
          </cell>
          <cell r="F185">
            <v>259</v>
          </cell>
        </row>
        <row r="186">
          <cell r="B186" t="str">
            <v>Parangat-Parangat</v>
          </cell>
          <cell r="E186">
            <v>60</v>
          </cell>
          <cell r="F186">
            <v>66</v>
          </cell>
        </row>
        <row r="187">
          <cell r="B187" t="str">
            <v>PG Diploma-Post Graduate Diploma</v>
          </cell>
          <cell r="E187">
            <v>56091</v>
          </cell>
          <cell r="F187">
            <v>32705</v>
          </cell>
        </row>
        <row r="188">
          <cell r="B188" t="str">
            <v>P.G.D.M.-Post-Graduate Diploma in Management</v>
          </cell>
          <cell r="E188">
            <v>2218</v>
          </cell>
          <cell r="F188">
            <v>731</v>
          </cell>
        </row>
        <row r="189">
          <cell r="B189" t="str">
            <v>P.G.P.-Post-Graduate Programme in Management</v>
          </cell>
          <cell r="E189">
            <v>1367</v>
          </cell>
          <cell r="F189">
            <v>330</v>
          </cell>
        </row>
        <row r="190">
          <cell r="B190" t="str">
            <v>Pharm.D.-Doctor of Pharmacy</v>
          </cell>
          <cell r="E190">
            <v>181</v>
          </cell>
          <cell r="F190">
            <v>233</v>
          </cell>
        </row>
        <row r="191">
          <cell r="B191" t="str">
            <v>Ph.D.-Doctor of Philosophy</v>
          </cell>
          <cell r="E191">
            <v>13314</v>
          </cell>
          <cell r="F191">
            <v>7647</v>
          </cell>
        </row>
        <row r="192">
          <cell r="B192" t="str">
            <v>Samaj Karya Parangat-Samaj Karya Parangat</v>
          </cell>
          <cell r="E192">
            <v>91</v>
          </cell>
          <cell r="F192">
            <v>46</v>
          </cell>
        </row>
        <row r="193">
          <cell r="B193" t="str">
            <v>Samaj Vidya Parangat-Samaj Vidya Parangat</v>
          </cell>
        </row>
        <row r="194">
          <cell r="B194" t="str">
            <v>Samaj Vidya Visharad-Samaj Vidya Visharad</v>
          </cell>
          <cell r="E194">
            <v>56</v>
          </cell>
          <cell r="F194">
            <v>0</v>
          </cell>
        </row>
        <row r="195">
          <cell r="B195" t="str">
            <v>Shastri-Shastri</v>
          </cell>
          <cell r="E195">
            <v>26350</v>
          </cell>
          <cell r="F195">
            <v>34297</v>
          </cell>
        </row>
        <row r="196">
          <cell r="B196" t="str">
            <v>Shiksha Acharya-Shiksha Acharya</v>
          </cell>
          <cell r="E196">
            <v>384</v>
          </cell>
          <cell r="F196">
            <v>445</v>
          </cell>
        </row>
        <row r="197">
          <cell r="B197" t="str">
            <v>Shikshan Parangat-Shikshan Parangat</v>
          </cell>
          <cell r="E197">
            <v>128</v>
          </cell>
          <cell r="F197">
            <v>142</v>
          </cell>
        </row>
        <row r="198">
          <cell r="B198" t="str">
            <v>Shiksha Shastri-Shiksha Shastri</v>
          </cell>
          <cell r="E198">
            <v>1911</v>
          </cell>
          <cell r="F198">
            <v>1076</v>
          </cell>
        </row>
        <row r="199">
          <cell r="B199" t="str">
            <v>Shiksha Visharad-Shiksha Visharad</v>
          </cell>
        </row>
        <row r="200">
          <cell r="B200" t="str">
            <v>Vachaspati-Vachaspati</v>
          </cell>
          <cell r="E200">
            <v>141</v>
          </cell>
          <cell r="F200">
            <v>111</v>
          </cell>
        </row>
        <row r="201">
          <cell r="B201" t="str">
            <v>Vidhyalankar-Vidhyalankar</v>
          </cell>
          <cell r="E201">
            <v>29</v>
          </cell>
          <cell r="F201">
            <v>13</v>
          </cell>
        </row>
        <row r="202">
          <cell r="B202" t="str">
            <v>Vidhya Nishnanat-Vidhya Nishnanat</v>
          </cell>
        </row>
        <row r="203">
          <cell r="B203" t="str">
            <v>Vidhya Praveena-Vidhya Praveena</v>
          </cell>
        </row>
        <row r="204">
          <cell r="B204" t="str">
            <v>Vidya Vachaspati-Vidya Vachaspati</v>
          </cell>
          <cell r="E204">
            <v>0</v>
          </cell>
          <cell r="F204">
            <v>0</v>
          </cell>
        </row>
        <row r="205">
          <cell r="B205" t="str">
            <v>Vidya Varidhi-Vidya Varidhi</v>
          </cell>
          <cell r="E205">
            <v>110</v>
          </cell>
          <cell r="F205">
            <v>24</v>
          </cell>
        </row>
        <row r="206">
          <cell r="B206" t="str">
            <v>Visharad-Visharad</v>
          </cell>
          <cell r="E206">
            <v>584</v>
          </cell>
          <cell r="F206">
            <v>357</v>
          </cell>
        </row>
        <row r="207">
          <cell r="B207" t="str">
            <v>Generated On: 12/08/2014 03:38:18 PM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5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7" tint="-0.499984740745262"/>
  </sheetPr>
  <dimension ref="A1:O36"/>
  <sheetViews>
    <sheetView view="pageBreakPreview" topLeftCell="A13" zoomScaleSheetLayoutView="100" workbookViewId="0">
      <selection activeCell="E7" sqref="E7"/>
    </sheetView>
  </sheetViews>
  <sheetFormatPr defaultRowHeight="14.25"/>
  <cols>
    <col min="1" max="1" width="19.140625" style="28" bestFit="1" customWidth="1"/>
    <col min="2" max="2" width="5.28515625" style="28" customWidth="1"/>
    <col min="3" max="7" width="5.85546875" style="28" customWidth="1"/>
    <col min="8" max="9" width="6.140625" style="28" customWidth="1"/>
    <col min="10" max="11" width="5.85546875" style="28" customWidth="1"/>
    <col min="12" max="12" width="5" style="28" customWidth="1"/>
    <col min="13" max="14" width="7.5703125" style="28" customWidth="1"/>
    <col min="15" max="15" width="10.5703125" style="28" bestFit="1" customWidth="1"/>
    <col min="16" max="16384" width="9.140625" style="28"/>
  </cols>
  <sheetData>
    <row r="1" spans="1:15" s="86" customFormat="1" ht="27.75" customHeight="1">
      <c r="A1" s="84" t="s">
        <v>53</v>
      </c>
      <c r="B1" s="85" t="s">
        <v>61</v>
      </c>
      <c r="C1" s="13"/>
      <c r="D1" s="13"/>
      <c r="E1" s="13"/>
      <c r="F1" s="13"/>
      <c r="G1" s="13"/>
      <c r="H1" s="13"/>
      <c r="I1" s="13"/>
    </row>
    <row r="2" spans="1:15" s="29" customFormat="1" ht="116.25" customHeight="1">
      <c r="A2" s="36" t="s">
        <v>2</v>
      </c>
      <c r="B2" s="37" t="s">
        <v>588</v>
      </c>
      <c r="C2" s="37" t="s">
        <v>589</v>
      </c>
      <c r="D2" s="37" t="s">
        <v>590</v>
      </c>
      <c r="E2" s="37" t="s">
        <v>591</v>
      </c>
      <c r="F2" s="37" t="s">
        <v>592</v>
      </c>
      <c r="G2" s="37" t="s">
        <v>593</v>
      </c>
      <c r="H2" s="37" t="s">
        <v>594</v>
      </c>
      <c r="I2" s="37" t="s">
        <v>595</v>
      </c>
      <c r="J2" s="37" t="s">
        <v>596</v>
      </c>
      <c r="K2" s="37" t="s">
        <v>597</v>
      </c>
      <c r="L2" s="37" t="s">
        <v>11</v>
      </c>
      <c r="M2" s="37" t="s">
        <v>60</v>
      </c>
      <c r="N2" s="27"/>
      <c r="O2" s="27"/>
    </row>
    <row r="3" spans="1:15" s="29" customFormat="1">
      <c r="A3" s="298">
        <v>1</v>
      </c>
      <c r="B3" s="304">
        <v>2</v>
      </c>
      <c r="C3" s="298">
        <v>3</v>
      </c>
      <c r="D3" s="304">
        <v>4</v>
      </c>
      <c r="E3" s="298">
        <v>5</v>
      </c>
      <c r="F3" s="299">
        <v>6</v>
      </c>
      <c r="G3" s="298">
        <v>7</v>
      </c>
      <c r="H3" s="299">
        <v>8</v>
      </c>
      <c r="I3" s="298">
        <v>9</v>
      </c>
      <c r="J3" s="299">
        <v>10</v>
      </c>
      <c r="K3" s="298">
        <v>11</v>
      </c>
      <c r="L3" s="299">
        <v>12</v>
      </c>
      <c r="M3" s="298">
        <v>13</v>
      </c>
      <c r="N3" s="27"/>
      <c r="O3" s="27"/>
    </row>
    <row r="4" spans="1:15" ht="18.75" customHeight="1">
      <c r="A4" s="34" t="s">
        <v>15</v>
      </c>
      <c r="B4" s="35">
        <v>3</v>
      </c>
      <c r="C4" s="35"/>
      <c r="D4" s="35">
        <v>2</v>
      </c>
      <c r="E4" s="35">
        <v>31</v>
      </c>
      <c r="F4" s="35">
        <v>1</v>
      </c>
      <c r="G4" s="35"/>
      <c r="H4" s="35">
        <v>2</v>
      </c>
      <c r="I4" s="35">
        <v>2</v>
      </c>
      <c r="J4" s="35"/>
      <c r="K4" s="35">
        <v>5</v>
      </c>
      <c r="L4" s="35">
        <v>1</v>
      </c>
      <c r="M4" s="303">
        <f>SUM(B4:L4)</f>
        <v>47</v>
      </c>
      <c r="N4" s="27"/>
      <c r="O4" s="27"/>
    </row>
    <row r="5" spans="1:15" ht="18.75" customHeight="1">
      <c r="A5" s="34" t="s">
        <v>16</v>
      </c>
      <c r="B5" s="35">
        <v>1</v>
      </c>
      <c r="C5" s="35"/>
      <c r="D5" s="35">
        <v>1</v>
      </c>
      <c r="E5" s="35"/>
      <c r="F5" s="35"/>
      <c r="G5" s="35"/>
      <c r="H5" s="35"/>
      <c r="I5" s="35">
        <v>1</v>
      </c>
      <c r="J5" s="35"/>
      <c r="K5" s="35"/>
      <c r="L5" s="35"/>
      <c r="M5" s="303">
        <f t="shared" ref="M5:M34" si="0">SUM(B5:L5)</f>
        <v>3</v>
      </c>
      <c r="N5" s="27"/>
      <c r="O5" s="27"/>
    </row>
    <row r="6" spans="1:15" ht="18.75" customHeight="1">
      <c r="A6" s="34" t="s">
        <v>17</v>
      </c>
      <c r="B6" s="35">
        <v>2</v>
      </c>
      <c r="C6" s="35"/>
      <c r="D6" s="35">
        <v>2</v>
      </c>
      <c r="E6" s="35">
        <v>3</v>
      </c>
      <c r="F6" s="35">
        <v>1</v>
      </c>
      <c r="G6" s="35">
        <v>1</v>
      </c>
      <c r="H6" s="35"/>
      <c r="I6" s="35"/>
      <c r="J6" s="35"/>
      <c r="K6" s="35"/>
      <c r="L6" s="35"/>
      <c r="M6" s="303">
        <f t="shared" si="0"/>
        <v>9</v>
      </c>
      <c r="N6" s="27"/>
      <c r="O6" s="27"/>
    </row>
    <row r="7" spans="1:15" ht="18.75" customHeight="1">
      <c r="A7" s="34" t="s">
        <v>18</v>
      </c>
      <c r="B7" s="35">
        <v>1</v>
      </c>
      <c r="C7" s="35"/>
      <c r="D7" s="35">
        <v>2</v>
      </c>
      <c r="E7" s="35">
        <v>14</v>
      </c>
      <c r="F7" s="35">
        <v>1</v>
      </c>
      <c r="G7" s="35"/>
      <c r="H7" s="35">
        <v>1</v>
      </c>
      <c r="I7" s="35">
        <v>1</v>
      </c>
      <c r="J7" s="35"/>
      <c r="K7" s="35"/>
      <c r="L7" s="35"/>
      <c r="M7" s="303">
        <f t="shared" si="0"/>
        <v>20</v>
      </c>
      <c r="N7" s="27"/>
      <c r="O7" s="27"/>
    </row>
    <row r="8" spans="1:15" ht="18.75" customHeight="1">
      <c r="A8" s="34" t="s">
        <v>19</v>
      </c>
      <c r="B8" s="35"/>
      <c r="C8" s="35"/>
      <c r="D8" s="35">
        <v>1</v>
      </c>
      <c r="E8" s="35">
        <v>1</v>
      </c>
      <c r="F8" s="35"/>
      <c r="G8" s="35"/>
      <c r="H8" s="35"/>
      <c r="I8" s="35">
        <v>1</v>
      </c>
      <c r="J8" s="35"/>
      <c r="K8" s="35"/>
      <c r="L8" s="35"/>
      <c r="M8" s="303">
        <f t="shared" si="0"/>
        <v>3</v>
      </c>
      <c r="N8" s="27"/>
      <c r="O8" s="27"/>
    </row>
    <row r="9" spans="1:15" ht="18.75" customHeight="1">
      <c r="A9" s="32" t="s">
        <v>56</v>
      </c>
      <c r="B9" s="35">
        <v>1</v>
      </c>
      <c r="C9" s="35"/>
      <c r="D9" s="35">
        <v>1</v>
      </c>
      <c r="E9" s="35">
        <v>10</v>
      </c>
      <c r="F9" s="35">
        <v>1</v>
      </c>
      <c r="G9" s="35">
        <v>4</v>
      </c>
      <c r="H9" s="35"/>
      <c r="I9" s="35"/>
      <c r="J9" s="35"/>
      <c r="K9" s="35"/>
      <c r="L9" s="35"/>
      <c r="M9" s="303">
        <f t="shared" si="0"/>
        <v>17</v>
      </c>
      <c r="N9" s="27"/>
      <c r="O9" s="27"/>
    </row>
    <row r="10" spans="1:15" ht="18.75" customHeight="1">
      <c r="A10" s="34" t="s">
        <v>23</v>
      </c>
      <c r="B10" s="35">
        <v>4</v>
      </c>
      <c r="C10" s="35">
        <v>1</v>
      </c>
      <c r="D10" s="35">
        <v>3</v>
      </c>
      <c r="E10" s="35">
        <v>5</v>
      </c>
      <c r="F10" s="35"/>
      <c r="G10" s="35"/>
      <c r="H10" s="35"/>
      <c r="I10" s="35">
        <v>8</v>
      </c>
      <c r="J10" s="35">
        <v>2</v>
      </c>
      <c r="K10" s="35">
        <v>1</v>
      </c>
      <c r="L10" s="35">
        <v>1</v>
      </c>
      <c r="M10" s="303">
        <f t="shared" si="0"/>
        <v>25</v>
      </c>
      <c r="N10" s="27"/>
      <c r="O10" s="27"/>
    </row>
    <row r="11" spans="1:15" ht="18.75" customHeight="1">
      <c r="A11" s="34" t="s">
        <v>24</v>
      </c>
      <c r="B11" s="35"/>
      <c r="C11" s="35"/>
      <c r="D11" s="35">
        <v>1</v>
      </c>
      <c r="E11" s="35">
        <v>1</v>
      </c>
      <c r="F11" s="35"/>
      <c r="G11" s="35"/>
      <c r="H11" s="35"/>
      <c r="I11" s="35"/>
      <c r="J11" s="35"/>
      <c r="K11" s="35"/>
      <c r="L11" s="35"/>
      <c r="M11" s="303">
        <f t="shared" si="0"/>
        <v>2</v>
      </c>
      <c r="N11" s="27"/>
      <c r="O11" s="27"/>
    </row>
    <row r="12" spans="1:15" ht="18.75" customHeight="1">
      <c r="A12" s="34" t="s">
        <v>25</v>
      </c>
      <c r="B12" s="35">
        <v>1</v>
      </c>
      <c r="C12" s="35"/>
      <c r="D12" s="35">
        <v>2</v>
      </c>
      <c r="E12" s="35">
        <v>22</v>
      </c>
      <c r="F12" s="35">
        <v>1</v>
      </c>
      <c r="G12" s="35">
        <v>10</v>
      </c>
      <c r="H12" s="35"/>
      <c r="I12" s="35"/>
      <c r="J12" s="35">
        <v>1</v>
      </c>
      <c r="K12" s="35">
        <v>1</v>
      </c>
      <c r="L12" s="35"/>
      <c r="M12" s="303">
        <f t="shared" si="0"/>
        <v>38</v>
      </c>
      <c r="N12" s="27"/>
      <c r="O12" s="27"/>
    </row>
    <row r="13" spans="1:15" ht="18.75" customHeight="1">
      <c r="A13" s="34" t="s">
        <v>26</v>
      </c>
      <c r="B13" s="35">
        <v>1</v>
      </c>
      <c r="C13" s="35"/>
      <c r="D13" s="35">
        <v>1</v>
      </c>
      <c r="E13" s="35">
        <v>10</v>
      </c>
      <c r="F13" s="35"/>
      <c r="G13" s="35">
        <v>5</v>
      </c>
      <c r="H13" s="35"/>
      <c r="I13" s="35">
        <v>2</v>
      </c>
      <c r="J13" s="35"/>
      <c r="K13" s="35">
        <v>3</v>
      </c>
      <c r="L13" s="35"/>
      <c r="M13" s="303">
        <f t="shared" si="0"/>
        <v>22</v>
      </c>
      <c r="N13" s="27"/>
      <c r="O13" s="27"/>
    </row>
    <row r="14" spans="1:15" ht="18.75" customHeight="1">
      <c r="A14" s="34" t="s">
        <v>27</v>
      </c>
      <c r="B14" s="35">
        <v>1</v>
      </c>
      <c r="C14" s="35"/>
      <c r="D14" s="35">
        <v>2</v>
      </c>
      <c r="E14" s="35">
        <v>4</v>
      </c>
      <c r="F14" s="35"/>
      <c r="G14" s="35">
        <v>11</v>
      </c>
      <c r="H14" s="35"/>
      <c r="I14" s="35"/>
      <c r="J14" s="35"/>
      <c r="K14" s="35"/>
      <c r="L14" s="35"/>
      <c r="M14" s="303">
        <f t="shared" si="0"/>
        <v>18</v>
      </c>
      <c r="N14" s="27"/>
      <c r="O14" s="27"/>
    </row>
    <row r="15" spans="1:15" ht="18.75" customHeight="1">
      <c r="A15" s="32" t="s">
        <v>57</v>
      </c>
      <c r="B15" s="35">
        <v>2</v>
      </c>
      <c r="C15" s="35"/>
      <c r="D15" s="35">
        <v>1</v>
      </c>
      <c r="E15" s="35">
        <v>7</v>
      </c>
      <c r="F15" s="35"/>
      <c r="G15" s="35"/>
      <c r="H15" s="35">
        <v>1</v>
      </c>
      <c r="I15" s="35"/>
      <c r="J15" s="35"/>
      <c r="K15" s="35"/>
      <c r="L15" s="35"/>
      <c r="M15" s="303">
        <f t="shared" si="0"/>
        <v>11</v>
      </c>
      <c r="N15" s="27"/>
      <c r="O15" s="27"/>
    </row>
    <row r="16" spans="1:15" ht="18.75" customHeight="1">
      <c r="A16" s="34" t="s">
        <v>29</v>
      </c>
      <c r="B16" s="35">
        <v>1</v>
      </c>
      <c r="C16" s="35"/>
      <c r="D16" s="35">
        <v>1</v>
      </c>
      <c r="E16" s="35">
        <v>7</v>
      </c>
      <c r="F16" s="35"/>
      <c r="G16" s="35">
        <v>1</v>
      </c>
      <c r="H16" s="35"/>
      <c r="I16" s="35">
        <v>1</v>
      </c>
      <c r="J16" s="35">
        <v>1</v>
      </c>
      <c r="K16" s="35"/>
      <c r="L16" s="35"/>
      <c r="M16" s="303">
        <f t="shared" si="0"/>
        <v>12</v>
      </c>
      <c r="N16" s="27"/>
      <c r="O16" s="27"/>
    </row>
    <row r="17" spans="1:15" ht="18.75" customHeight="1">
      <c r="A17" s="34" t="s">
        <v>30</v>
      </c>
      <c r="B17" s="35">
        <v>1</v>
      </c>
      <c r="C17" s="35"/>
      <c r="D17" s="35">
        <v>1</v>
      </c>
      <c r="E17" s="35">
        <v>23</v>
      </c>
      <c r="F17" s="35">
        <v>1</v>
      </c>
      <c r="G17" s="35">
        <v>2</v>
      </c>
      <c r="H17" s="35"/>
      <c r="I17" s="35">
        <v>4</v>
      </c>
      <c r="J17" s="35"/>
      <c r="K17" s="35">
        <v>11</v>
      </c>
      <c r="L17" s="35"/>
      <c r="M17" s="303">
        <f t="shared" si="0"/>
        <v>43</v>
      </c>
      <c r="N17" s="27"/>
      <c r="O17" s="27"/>
    </row>
    <row r="18" spans="1:15" ht="18.75" customHeight="1">
      <c r="A18" s="34" t="s">
        <v>31</v>
      </c>
      <c r="B18" s="35">
        <v>1</v>
      </c>
      <c r="C18" s="35"/>
      <c r="D18" s="35">
        <v>3</v>
      </c>
      <c r="E18" s="35">
        <v>11</v>
      </c>
      <c r="F18" s="35"/>
      <c r="G18" s="35"/>
      <c r="H18" s="35"/>
      <c r="I18" s="35">
        <v>2</v>
      </c>
      <c r="J18" s="35"/>
      <c r="K18" s="35"/>
      <c r="L18" s="35"/>
      <c r="M18" s="303">
        <f t="shared" si="0"/>
        <v>17</v>
      </c>
      <c r="N18" s="27"/>
      <c r="O18" s="27"/>
    </row>
    <row r="19" spans="1:15" ht="18.75" customHeight="1">
      <c r="A19" s="34" t="s">
        <v>33</v>
      </c>
      <c r="B19" s="35">
        <v>2</v>
      </c>
      <c r="C19" s="35"/>
      <c r="D19" s="35">
        <v>3</v>
      </c>
      <c r="E19" s="35">
        <v>16</v>
      </c>
      <c r="F19" s="35">
        <v>1</v>
      </c>
      <c r="G19" s="35">
        <v>7</v>
      </c>
      <c r="H19" s="35"/>
      <c r="I19" s="35">
        <v>3</v>
      </c>
      <c r="J19" s="35"/>
      <c r="K19" s="35"/>
      <c r="L19" s="35">
        <v>1</v>
      </c>
      <c r="M19" s="303">
        <f t="shared" si="0"/>
        <v>33</v>
      </c>
      <c r="N19" s="27"/>
      <c r="O19" s="27"/>
    </row>
    <row r="20" spans="1:15" ht="18.75" customHeight="1">
      <c r="A20" s="34" t="s">
        <v>34</v>
      </c>
      <c r="B20" s="35">
        <v>1</v>
      </c>
      <c r="C20" s="35"/>
      <c r="D20" s="35">
        <v>3</v>
      </c>
      <c r="E20" s="35">
        <v>18</v>
      </c>
      <c r="F20" s="35">
        <v>1</v>
      </c>
      <c r="G20" s="35"/>
      <c r="H20" s="35"/>
      <c r="I20" s="35">
        <v>7</v>
      </c>
      <c r="J20" s="35">
        <v>2</v>
      </c>
      <c r="K20" s="35">
        <v>12</v>
      </c>
      <c r="L20" s="35"/>
      <c r="M20" s="303">
        <f t="shared" si="0"/>
        <v>44</v>
      </c>
      <c r="N20" s="27"/>
      <c r="O20" s="27"/>
    </row>
    <row r="21" spans="1:15" ht="18.75" customHeight="1">
      <c r="A21" s="34" t="s">
        <v>35</v>
      </c>
      <c r="B21" s="35">
        <v>2</v>
      </c>
      <c r="C21" s="35"/>
      <c r="D21" s="35">
        <v>1</v>
      </c>
      <c r="E21" s="35"/>
      <c r="F21" s="35"/>
      <c r="G21" s="35"/>
      <c r="H21" s="35"/>
      <c r="I21" s="35"/>
      <c r="J21" s="35"/>
      <c r="K21" s="35"/>
      <c r="L21" s="35"/>
      <c r="M21" s="303">
        <f t="shared" si="0"/>
        <v>3</v>
      </c>
      <c r="N21" s="27"/>
      <c r="O21" s="27"/>
    </row>
    <row r="22" spans="1:15" ht="18.75" customHeight="1">
      <c r="A22" s="34" t="s">
        <v>36</v>
      </c>
      <c r="B22" s="35">
        <v>1</v>
      </c>
      <c r="C22" s="35"/>
      <c r="D22" s="35">
        <v>1</v>
      </c>
      <c r="E22" s="35"/>
      <c r="F22" s="35"/>
      <c r="G22" s="35">
        <v>8</v>
      </c>
      <c r="H22" s="35"/>
      <c r="I22" s="35"/>
      <c r="J22" s="35"/>
      <c r="K22" s="35"/>
      <c r="L22" s="35"/>
      <c r="M22" s="303">
        <f t="shared" si="0"/>
        <v>10</v>
      </c>
      <c r="N22" s="27"/>
      <c r="O22" s="27"/>
    </row>
    <row r="23" spans="1:15" ht="18.75" customHeight="1">
      <c r="A23" s="34" t="s">
        <v>37</v>
      </c>
      <c r="B23" s="35">
        <v>1</v>
      </c>
      <c r="C23" s="35"/>
      <c r="D23" s="35">
        <v>1</v>
      </c>
      <c r="E23" s="35"/>
      <c r="F23" s="35"/>
      <c r="G23" s="35">
        <v>1</v>
      </c>
      <c r="H23" s="35"/>
      <c r="I23" s="35"/>
      <c r="J23" s="35"/>
      <c r="K23" s="35"/>
      <c r="L23" s="35"/>
      <c r="M23" s="303">
        <f t="shared" si="0"/>
        <v>3</v>
      </c>
      <c r="N23" s="27"/>
      <c r="O23" s="27"/>
    </row>
    <row r="24" spans="1:15" ht="18.75" customHeight="1">
      <c r="A24" s="34" t="s">
        <v>38</v>
      </c>
      <c r="B24" s="35">
        <v>1</v>
      </c>
      <c r="C24" s="35"/>
      <c r="D24" s="35">
        <v>1</v>
      </c>
      <c r="E24" s="35"/>
      <c r="F24" s="35"/>
      <c r="G24" s="35">
        <v>2</v>
      </c>
      <c r="H24" s="35"/>
      <c r="I24" s="35"/>
      <c r="J24" s="35"/>
      <c r="K24" s="35"/>
      <c r="L24" s="35"/>
      <c r="M24" s="303">
        <f t="shared" si="0"/>
        <v>4</v>
      </c>
      <c r="N24" s="27"/>
      <c r="O24" s="27"/>
    </row>
    <row r="25" spans="1:15" ht="18.75" customHeight="1">
      <c r="A25" s="34" t="s">
        <v>39</v>
      </c>
      <c r="B25" s="35">
        <v>1</v>
      </c>
      <c r="C25" s="35"/>
      <c r="D25" s="35">
        <v>2</v>
      </c>
      <c r="E25" s="35">
        <v>12</v>
      </c>
      <c r="F25" s="35"/>
      <c r="G25" s="35">
        <v>2</v>
      </c>
      <c r="H25" s="35"/>
      <c r="I25" s="35"/>
      <c r="J25" s="35"/>
      <c r="K25" s="35">
        <v>2</v>
      </c>
      <c r="L25" s="35"/>
      <c r="M25" s="303">
        <f t="shared" si="0"/>
        <v>19</v>
      </c>
      <c r="N25" s="27"/>
      <c r="O25" s="27"/>
    </row>
    <row r="26" spans="1:15" ht="18.75" customHeight="1">
      <c r="A26" s="34" t="s">
        <v>40</v>
      </c>
      <c r="B26" s="35">
        <v>1</v>
      </c>
      <c r="C26" s="35"/>
      <c r="D26" s="35">
        <v>2</v>
      </c>
      <c r="E26" s="35"/>
      <c r="F26" s="35"/>
      <c r="G26" s="35"/>
      <c r="H26" s="35"/>
      <c r="I26" s="35"/>
      <c r="J26" s="35"/>
      <c r="K26" s="35">
        <v>1</v>
      </c>
      <c r="L26" s="35"/>
      <c r="M26" s="303">
        <f t="shared" si="0"/>
        <v>4</v>
      </c>
      <c r="N26" s="27"/>
      <c r="O26" s="27"/>
    </row>
    <row r="27" spans="1:15" ht="18.75" customHeight="1">
      <c r="A27" s="34" t="s">
        <v>41</v>
      </c>
      <c r="B27" s="35">
        <v>1</v>
      </c>
      <c r="C27" s="35"/>
      <c r="D27" s="35">
        <v>4</v>
      </c>
      <c r="E27" s="35">
        <v>8</v>
      </c>
      <c r="F27" s="35"/>
      <c r="G27" s="35">
        <v>4</v>
      </c>
      <c r="H27" s="35"/>
      <c r="I27" s="35">
        <v>1</v>
      </c>
      <c r="J27" s="35"/>
      <c r="K27" s="35">
        <v>1</v>
      </c>
      <c r="L27" s="35"/>
      <c r="M27" s="303">
        <f t="shared" si="0"/>
        <v>19</v>
      </c>
      <c r="N27" s="27"/>
      <c r="O27" s="27"/>
    </row>
    <row r="28" spans="1:15" ht="18.75" customHeight="1">
      <c r="A28" s="34" t="s">
        <v>42</v>
      </c>
      <c r="B28" s="35">
        <v>1</v>
      </c>
      <c r="C28" s="35"/>
      <c r="D28" s="35">
        <v>2</v>
      </c>
      <c r="E28" s="35">
        <v>14</v>
      </c>
      <c r="F28" s="35">
        <v>1</v>
      </c>
      <c r="G28" s="35">
        <v>19</v>
      </c>
      <c r="H28" s="35"/>
      <c r="I28" s="35"/>
      <c r="J28" s="35"/>
      <c r="K28" s="35">
        <v>8</v>
      </c>
      <c r="L28" s="35"/>
      <c r="M28" s="303">
        <f t="shared" si="0"/>
        <v>45</v>
      </c>
      <c r="N28" s="27"/>
      <c r="O28" s="27"/>
    </row>
    <row r="29" spans="1:15" ht="18.75" customHeight="1">
      <c r="A29" s="34" t="s">
        <v>43</v>
      </c>
      <c r="B29" s="35">
        <v>1</v>
      </c>
      <c r="C29" s="35"/>
      <c r="D29" s="35">
        <v>1</v>
      </c>
      <c r="E29" s="35"/>
      <c r="F29" s="35"/>
      <c r="G29" s="35">
        <v>4</v>
      </c>
      <c r="H29" s="35"/>
      <c r="I29" s="35"/>
      <c r="J29" s="35"/>
      <c r="K29" s="35"/>
      <c r="L29" s="35"/>
      <c r="M29" s="303">
        <f t="shared" si="0"/>
        <v>6</v>
      </c>
      <c r="N29" s="27"/>
      <c r="O29" s="27"/>
    </row>
    <row r="30" spans="1:15" ht="18.75" customHeight="1">
      <c r="A30" s="34" t="s">
        <v>44</v>
      </c>
      <c r="B30" s="35">
        <v>2</v>
      </c>
      <c r="C30" s="35"/>
      <c r="D30" s="35">
        <v>4</v>
      </c>
      <c r="E30" s="35">
        <v>23</v>
      </c>
      <c r="F30" s="35">
        <v>1</v>
      </c>
      <c r="G30" s="35"/>
      <c r="H30" s="35"/>
      <c r="I30" s="35">
        <v>1</v>
      </c>
      <c r="J30" s="35">
        <v>1</v>
      </c>
      <c r="K30" s="35">
        <v>27</v>
      </c>
      <c r="L30" s="35"/>
      <c r="M30" s="303">
        <f t="shared" si="0"/>
        <v>59</v>
      </c>
      <c r="N30" s="27"/>
      <c r="O30" s="27"/>
    </row>
    <row r="31" spans="1:15" ht="18.75" customHeight="1">
      <c r="A31" s="34" t="s">
        <v>45</v>
      </c>
      <c r="B31" s="35">
        <v>1</v>
      </c>
      <c r="C31" s="35"/>
      <c r="D31" s="35">
        <v>1</v>
      </c>
      <c r="E31" s="35"/>
      <c r="F31" s="35"/>
      <c r="G31" s="35">
        <v>1</v>
      </c>
      <c r="H31" s="35"/>
      <c r="I31" s="35"/>
      <c r="J31" s="35"/>
      <c r="K31" s="35"/>
      <c r="L31" s="35"/>
      <c r="M31" s="303">
        <f t="shared" si="0"/>
        <v>3</v>
      </c>
      <c r="N31" s="27"/>
      <c r="O31" s="27"/>
    </row>
    <row r="32" spans="1:15" ht="18.75" customHeight="1">
      <c r="A32" s="34" t="s">
        <v>47</v>
      </c>
      <c r="B32" s="35">
        <v>4</v>
      </c>
      <c r="C32" s="35"/>
      <c r="D32" s="35">
        <v>3</v>
      </c>
      <c r="E32" s="35">
        <v>21</v>
      </c>
      <c r="F32" s="35">
        <v>1</v>
      </c>
      <c r="G32" s="35">
        <v>17</v>
      </c>
      <c r="H32" s="35">
        <v>1</v>
      </c>
      <c r="I32" s="35">
        <v>3</v>
      </c>
      <c r="J32" s="35">
        <v>3</v>
      </c>
      <c r="K32" s="35">
        <v>4</v>
      </c>
      <c r="L32" s="35"/>
      <c r="M32" s="303">
        <f t="shared" si="0"/>
        <v>57</v>
      </c>
      <c r="N32" s="27"/>
      <c r="O32" s="27"/>
    </row>
    <row r="33" spans="1:15" ht="18.75" customHeight="1">
      <c r="A33" s="32" t="s">
        <v>58</v>
      </c>
      <c r="B33" s="35">
        <v>1</v>
      </c>
      <c r="C33" s="35"/>
      <c r="D33" s="35">
        <v>2</v>
      </c>
      <c r="E33" s="35">
        <v>6</v>
      </c>
      <c r="F33" s="35">
        <v>1</v>
      </c>
      <c r="G33" s="35">
        <v>6</v>
      </c>
      <c r="H33" s="35"/>
      <c r="I33" s="35">
        <v>1</v>
      </c>
      <c r="J33" s="35">
        <v>1</v>
      </c>
      <c r="K33" s="35">
        <v>2</v>
      </c>
      <c r="L33" s="35"/>
      <c r="M33" s="303">
        <f t="shared" si="0"/>
        <v>20</v>
      </c>
      <c r="N33" s="27"/>
      <c r="O33" s="27"/>
    </row>
    <row r="34" spans="1:15" ht="18.75" customHeight="1">
      <c r="A34" s="34" t="s">
        <v>48</v>
      </c>
      <c r="B34" s="35">
        <v>1</v>
      </c>
      <c r="C34" s="35"/>
      <c r="D34" s="35">
        <v>4</v>
      </c>
      <c r="E34" s="35">
        <v>19</v>
      </c>
      <c r="F34" s="35">
        <v>1</v>
      </c>
      <c r="G34" s="35"/>
      <c r="H34" s="35"/>
      <c r="I34" s="35"/>
      <c r="J34" s="35"/>
      <c r="K34" s="35">
        <v>1</v>
      </c>
      <c r="L34" s="35"/>
      <c r="M34" s="303">
        <f t="shared" si="0"/>
        <v>26</v>
      </c>
      <c r="N34" s="27"/>
      <c r="O34" s="27"/>
    </row>
    <row r="35" spans="1:15" ht="18.75" customHeight="1">
      <c r="A35" s="33" t="s">
        <v>49</v>
      </c>
      <c r="B35" s="303">
        <f>SUM(B4:B34)</f>
        <v>42</v>
      </c>
      <c r="C35" s="303">
        <f t="shared" ref="C35:M35" si="1">SUM(C4:C34)</f>
        <v>1</v>
      </c>
      <c r="D35" s="303">
        <f t="shared" si="1"/>
        <v>59</v>
      </c>
      <c r="E35" s="303">
        <f t="shared" si="1"/>
        <v>286</v>
      </c>
      <c r="F35" s="303">
        <f t="shared" si="1"/>
        <v>13</v>
      </c>
      <c r="G35" s="303">
        <f t="shared" si="1"/>
        <v>105</v>
      </c>
      <c r="H35" s="303">
        <f t="shared" si="1"/>
        <v>5</v>
      </c>
      <c r="I35" s="303">
        <f t="shared" si="1"/>
        <v>38</v>
      </c>
      <c r="J35" s="303">
        <f t="shared" si="1"/>
        <v>11</v>
      </c>
      <c r="K35" s="303">
        <f t="shared" si="1"/>
        <v>79</v>
      </c>
      <c r="L35" s="303">
        <f t="shared" si="1"/>
        <v>3</v>
      </c>
      <c r="M35" s="303">
        <f t="shared" si="1"/>
        <v>642</v>
      </c>
      <c r="N35" s="27"/>
      <c r="O35" s="27"/>
    </row>
    <row r="36" spans="1:15" ht="30.75" customHeight="1">
      <c r="A36" s="530" t="s">
        <v>62</v>
      </c>
      <c r="B36" s="530"/>
      <c r="C36" s="530"/>
      <c r="D36" s="530"/>
      <c r="E36" s="530"/>
      <c r="F36" s="530"/>
      <c r="G36" s="530"/>
      <c r="H36" s="530"/>
      <c r="I36" s="530"/>
      <c r="J36" s="530"/>
      <c r="K36" s="530"/>
      <c r="L36" s="530"/>
      <c r="M36" s="530"/>
      <c r="N36" s="27"/>
      <c r="O36" s="27"/>
    </row>
  </sheetData>
  <mergeCells count="1">
    <mergeCell ref="A36:M36"/>
  </mergeCells>
  <pageMargins left="0.7" right="0.34" top="0.46" bottom="0.41" header="0.3" footer="0.18"/>
  <pageSetup paperSize="9" orientation="portrait" horizontalDpi="200" verticalDpi="0" r:id="rId1"/>
  <headerFooter>
    <oddFooter>&amp;L&amp;"Arial,Italic"&amp;9AISHE 2011-12&amp;CT-&amp;N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AF40"/>
  <sheetViews>
    <sheetView view="pageBreakPreview" zoomScaleSheetLayoutView="100" workbookViewId="0">
      <pane xSplit="2" ySplit="4" topLeftCell="O5" activePane="bottomRight" state="frozen"/>
      <selection pane="topRight" activeCell="C1" sqref="C1"/>
      <selection pane="bottomLeft" activeCell="A5" sqref="A5"/>
      <selection pane="bottomRight" activeCell="O5" sqref="A1:AF40"/>
    </sheetView>
  </sheetViews>
  <sheetFormatPr defaultRowHeight="15.75"/>
  <cols>
    <col min="1" max="1" width="5.140625" style="133" customWidth="1"/>
    <col min="2" max="2" width="22.28515625" style="133" customWidth="1"/>
    <col min="3" max="3" width="8.7109375" style="133" customWidth="1"/>
    <col min="4" max="4" width="11" style="133" customWidth="1"/>
    <col min="5" max="5" width="6.5703125" style="133" customWidth="1"/>
    <col min="6" max="7" width="7.85546875" style="133" customWidth="1"/>
    <col min="8" max="8" width="6.5703125" style="133" customWidth="1"/>
    <col min="9" max="9" width="7.85546875" style="133" customWidth="1"/>
    <col min="10" max="10" width="6.42578125" style="133" customWidth="1"/>
    <col min="11" max="11" width="8.5703125" style="133" customWidth="1"/>
    <col min="12" max="15" width="9.140625" style="133"/>
    <col min="16" max="16" width="10.28515625" style="133" customWidth="1"/>
    <col min="17" max="17" width="6.85546875" style="133" customWidth="1"/>
    <col min="18" max="19" width="8.42578125" style="133" customWidth="1"/>
    <col min="20" max="20" width="7.7109375" style="133" customWidth="1"/>
    <col min="21" max="22" width="8.42578125" style="133" customWidth="1"/>
    <col min="23" max="23" width="6.85546875" style="133" customWidth="1"/>
    <col min="24" max="25" width="8.42578125" style="133" customWidth="1"/>
    <col min="26" max="26" width="6.85546875" style="133" customWidth="1"/>
    <col min="27" max="28" width="8.42578125" style="133" customWidth="1"/>
    <col min="29" max="30" width="9.140625" style="133"/>
    <col min="31" max="31" width="10.42578125" style="133" customWidth="1"/>
    <col min="32" max="32" width="12.140625" style="133" customWidth="1"/>
    <col min="33" max="16384" width="9.140625" style="133"/>
  </cols>
  <sheetData>
    <row r="1" spans="1:32" s="155" customFormat="1" ht="27" customHeight="1">
      <c r="B1" s="108" t="s">
        <v>267</v>
      </c>
      <c r="C1" s="95" t="s">
        <v>257</v>
      </c>
      <c r="N1" s="95" t="s">
        <v>257</v>
      </c>
      <c r="W1" s="95" t="s">
        <v>257</v>
      </c>
    </row>
    <row r="2" spans="1:32" s="121" customFormat="1" ht="24.75" customHeight="1">
      <c r="A2" s="559" t="s">
        <v>99</v>
      </c>
      <c r="B2" s="561" t="s">
        <v>2</v>
      </c>
      <c r="C2" s="556" t="s">
        <v>258</v>
      </c>
      <c r="D2" s="558"/>
      <c r="E2" s="556" t="s">
        <v>104</v>
      </c>
      <c r="F2" s="557"/>
      <c r="G2" s="558"/>
      <c r="H2" s="556" t="s">
        <v>105</v>
      </c>
      <c r="I2" s="557"/>
      <c r="J2" s="558"/>
      <c r="K2" s="556" t="s">
        <v>100</v>
      </c>
      <c r="L2" s="557"/>
      <c r="M2" s="558"/>
      <c r="N2" s="556" t="s">
        <v>101</v>
      </c>
      <c r="O2" s="557"/>
      <c r="P2" s="558"/>
      <c r="Q2" s="556" t="s">
        <v>106</v>
      </c>
      <c r="R2" s="557"/>
      <c r="S2" s="558"/>
      <c r="T2" s="556" t="s">
        <v>107</v>
      </c>
      <c r="U2" s="557"/>
      <c r="V2" s="558"/>
      <c r="W2" s="556" t="s">
        <v>108</v>
      </c>
      <c r="X2" s="557"/>
      <c r="Y2" s="558"/>
      <c r="Z2" s="556" t="s">
        <v>109</v>
      </c>
      <c r="AA2" s="557"/>
      <c r="AB2" s="558"/>
      <c r="AC2" s="556" t="s">
        <v>60</v>
      </c>
      <c r="AD2" s="557"/>
      <c r="AE2" s="558"/>
      <c r="AF2" s="561" t="s">
        <v>259</v>
      </c>
    </row>
    <row r="3" spans="1:32" s="125" customFormat="1" ht="24.75" customHeight="1">
      <c r="A3" s="560"/>
      <c r="B3" s="561"/>
      <c r="C3" s="122" t="s">
        <v>12</v>
      </c>
      <c r="D3" s="122" t="s">
        <v>260</v>
      </c>
      <c r="E3" s="124" t="s">
        <v>102</v>
      </c>
      <c r="F3" s="124" t="s">
        <v>103</v>
      </c>
      <c r="G3" s="286" t="s">
        <v>12</v>
      </c>
      <c r="H3" s="124" t="s">
        <v>102</v>
      </c>
      <c r="I3" s="124" t="s">
        <v>103</v>
      </c>
      <c r="J3" s="124" t="s">
        <v>12</v>
      </c>
      <c r="K3" s="124" t="s">
        <v>102</v>
      </c>
      <c r="L3" s="124" t="s">
        <v>103</v>
      </c>
      <c r="M3" s="124" t="s">
        <v>12</v>
      </c>
      <c r="N3" s="124" t="s">
        <v>102</v>
      </c>
      <c r="O3" s="124" t="s">
        <v>103</v>
      </c>
      <c r="P3" s="124" t="s">
        <v>12</v>
      </c>
      <c r="Q3" s="124" t="s">
        <v>102</v>
      </c>
      <c r="R3" s="124" t="s">
        <v>103</v>
      </c>
      <c r="S3" s="124" t="s">
        <v>12</v>
      </c>
      <c r="T3" s="124" t="s">
        <v>102</v>
      </c>
      <c r="U3" s="124" t="s">
        <v>103</v>
      </c>
      <c r="V3" s="124" t="s">
        <v>12</v>
      </c>
      <c r="W3" s="124" t="s">
        <v>102</v>
      </c>
      <c r="X3" s="124" t="s">
        <v>103</v>
      </c>
      <c r="Y3" s="124" t="s">
        <v>12</v>
      </c>
      <c r="Z3" s="124" t="s">
        <v>102</v>
      </c>
      <c r="AA3" s="124" t="s">
        <v>103</v>
      </c>
      <c r="AB3" s="124" t="s">
        <v>12</v>
      </c>
      <c r="AC3" s="124" t="s">
        <v>102</v>
      </c>
      <c r="AD3" s="124" t="s">
        <v>103</v>
      </c>
      <c r="AE3" s="124" t="s">
        <v>12</v>
      </c>
      <c r="AF3" s="561"/>
    </row>
    <row r="4" spans="1:32" s="125" customFormat="1" ht="15" customHeight="1">
      <c r="A4" s="134">
        <v>1</v>
      </c>
      <c r="B4" s="134">
        <v>2</v>
      </c>
      <c r="C4" s="134">
        <v>3</v>
      </c>
      <c r="D4" s="134">
        <v>4</v>
      </c>
      <c r="E4" s="134">
        <v>5</v>
      </c>
      <c r="F4" s="134">
        <v>6</v>
      </c>
      <c r="G4" s="134">
        <v>7</v>
      </c>
      <c r="H4" s="134">
        <v>8</v>
      </c>
      <c r="I4" s="134">
        <v>9</v>
      </c>
      <c r="J4" s="134">
        <v>10</v>
      </c>
      <c r="K4" s="134">
        <v>11</v>
      </c>
      <c r="L4" s="134">
        <v>12</v>
      </c>
      <c r="M4" s="134">
        <v>13</v>
      </c>
      <c r="N4" s="134">
        <v>14</v>
      </c>
      <c r="O4" s="134">
        <v>15</v>
      </c>
      <c r="P4" s="134">
        <v>16</v>
      </c>
      <c r="Q4" s="134">
        <v>17</v>
      </c>
      <c r="R4" s="134">
        <v>18</v>
      </c>
      <c r="S4" s="134">
        <v>19</v>
      </c>
      <c r="T4" s="134">
        <v>20</v>
      </c>
      <c r="U4" s="134">
        <v>21</v>
      </c>
      <c r="V4" s="134">
        <v>22</v>
      </c>
      <c r="W4" s="134">
        <v>23</v>
      </c>
      <c r="X4" s="134">
        <v>24</v>
      </c>
      <c r="Y4" s="134">
        <v>25</v>
      </c>
      <c r="Z4" s="134">
        <v>26</v>
      </c>
      <c r="AA4" s="134">
        <v>27</v>
      </c>
      <c r="AB4" s="134">
        <v>28</v>
      </c>
      <c r="AC4" s="134">
        <v>29</v>
      </c>
      <c r="AD4" s="134">
        <v>30</v>
      </c>
      <c r="AE4" s="134">
        <v>31</v>
      </c>
      <c r="AF4" s="134">
        <v>32</v>
      </c>
    </row>
    <row r="5" spans="1:32" s="125" customFormat="1" ht="30.75" customHeight="1">
      <c r="A5" s="126">
        <v>1</v>
      </c>
      <c r="B5" s="123" t="s">
        <v>55</v>
      </c>
      <c r="C5" s="135">
        <v>6</v>
      </c>
      <c r="D5" s="136">
        <v>5</v>
      </c>
      <c r="E5" s="129">
        <v>15</v>
      </c>
      <c r="F5" s="129">
        <v>1</v>
      </c>
      <c r="G5" s="129">
        <v>16</v>
      </c>
      <c r="H5" s="129">
        <v>0</v>
      </c>
      <c r="I5" s="129">
        <v>0</v>
      </c>
      <c r="J5" s="129">
        <v>0</v>
      </c>
      <c r="K5" s="129">
        <v>33</v>
      </c>
      <c r="L5" s="129">
        <v>126</v>
      </c>
      <c r="M5" s="129">
        <v>159</v>
      </c>
      <c r="N5" s="129">
        <v>973</v>
      </c>
      <c r="O5" s="129">
        <v>1277</v>
      </c>
      <c r="P5" s="129">
        <v>2250</v>
      </c>
      <c r="Q5" s="129">
        <v>0</v>
      </c>
      <c r="R5" s="129">
        <v>0</v>
      </c>
      <c r="S5" s="129">
        <v>0</v>
      </c>
      <c r="T5" s="129">
        <v>419</v>
      </c>
      <c r="U5" s="129">
        <v>224</v>
      </c>
      <c r="V5" s="129">
        <v>643</v>
      </c>
      <c r="W5" s="129">
        <v>0</v>
      </c>
      <c r="X5" s="129">
        <v>0</v>
      </c>
      <c r="Y5" s="129">
        <v>0</v>
      </c>
      <c r="Z5" s="129">
        <v>23</v>
      </c>
      <c r="AA5" s="129">
        <v>86</v>
      </c>
      <c r="AB5" s="129">
        <v>109</v>
      </c>
      <c r="AC5" s="129">
        <v>1463</v>
      </c>
      <c r="AD5" s="129">
        <v>1714</v>
      </c>
      <c r="AE5" s="129">
        <v>3177</v>
      </c>
      <c r="AF5" s="137">
        <v>635.4</v>
      </c>
    </row>
    <row r="6" spans="1:32" s="125" customFormat="1" ht="21.75" customHeight="1">
      <c r="A6" s="126">
        <v>2</v>
      </c>
      <c r="B6" s="130" t="s">
        <v>15</v>
      </c>
      <c r="C6" s="135">
        <v>4815</v>
      </c>
      <c r="D6" s="136">
        <v>3833</v>
      </c>
      <c r="E6" s="129">
        <v>79</v>
      </c>
      <c r="F6" s="129">
        <v>30</v>
      </c>
      <c r="G6" s="129">
        <v>109</v>
      </c>
      <c r="H6" s="129">
        <v>26</v>
      </c>
      <c r="I6" s="129">
        <v>37</v>
      </c>
      <c r="J6" s="129">
        <v>63</v>
      </c>
      <c r="K6" s="129">
        <v>141400</v>
      </c>
      <c r="L6" s="129">
        <v>92038</v>
      </c>
      <c r="M6" s="129">
        <v>233438</v>
      </c>
      <c r="N6" s="129">
        <v>926948</v>
      </c>
      <c r="O6" s="129">
        <v>703140</v>
      </c>
      <c r="P6" s="129">
        <v>1630088</v>
      </c>
      <c r="Q6" s="129">
        <v>340</v>
      </c>
      <c r="R6" s="129">
        <v>229</v>
      </c>
      <c r="S6" s="129">
        <v>569</v>
      </c>
      <c r="T6" s="129">
        <v>5797</v>
      </c>
      <c r="U6" s="129">
        <v>1715</v>
      </c>
      <c r="V6" s="129">
        <v>7512</v>
      </c>
      <c r="W6" s="129">
        <v>887</v>
      </c>
      <c r="X6" s="129">
        <v>1467</v>
      </c>
      <c r="Y6" s="129">
        <v>2354</v>
      </c>
      <c r="Z6" s="129">
        <v>2308</v>
      </c>
      <c r="AA6" s="129">
        <v>1237</v>
      </c>
      <c r="AB6" s="129">
        <v>3545</v>
      </c>
      <c r="AC6" s="129">
        <v>1077785</v>
      </c>
      <c r="AD6" s="129">
        <v>799893</v>
      </c>
      <c r="AE6" s="129">
        <v>1877678</v>
      </c>
      <c r="AF6" s="137">
        <v>489.87164101226193</v>
      </c>
    </row>
    <row r="7" spans="1:32" s="125" customFormat="1" ht="21.75" customHeight="1">
      <c r="A7" s="126">
        <v>3</v>
      </c>
      <c r="B7" s="130" t="s">
        <v>16</v>
      </c>
      <c r="C7" s="135">
        <v>26</v>
      </c>
      <c r="D7" s="136">
        <v>14</v>
      </c>
      <c r="E7" s="129">
        <v>0</v>
      </c>
      <c r="F7" s="129">
        <v>0</v>
      </c>
      <c r="G7" s="129">
        <v>0</v>
      </c>
      <c r="H7" s="129">
        <v>0</v>
      </c>
      <c r="I7" s="129">
        <v>0</v>
      </c>
      <c r="J7" s="129">
        <v>0</v>
      </c>
      <c r="K7" s="129">
        <v>19</v>
      </c>
      <c r="L7" s="129">
        <v>13</v>
      </c>
      <c r="M7" s="129">
        <v>32</v>
      </c>
      <c r="N7" s="129">
        <v>8634</v>
      </c>
      <c r="O7" s="129">
        <v>8516</v>
      </c>
      <c r="P7" s="129">
        <v>17150</v>
      </c>
      <c r="Q7" s="129">
        <v>0</v>
      </c>
      <c r="R7" s="129">
        <v>0</v>
      </c>
      <c r="S7" s="129">
        <v>0</v>
      </c>
      <c r="T7" s="129">
        <v>0</v>
      </c>
      <c r="U7" s="129">
        <v>0</v>
      </c>
      <c r="V7" s="129">
        <v>0</v>
      </c>
      <c r="W7" s="129">
        <v>0</v>
      </c>
      <c r="X7" s="129">
        <v>0</v>
      </c>
      <c r="Y7" s="129">
        <v>0</v>
      </c>
      <c r="Z7" s="129">
        <v>0</v>
      </c>
      <c r="AA7" s="129">
        <v>0</v>
      </c>
      <c r="AB7" s="129">
        <v>0</v>
      </c>
      <c r="AC7" s="129">
        <v>8653</v>
      </c>
      <c r="AD7" s="129">
        <v>8529</v>
      </c>
      <c r="AE7" s="129">
        <v>17182</v>
      </c>
      <c r="AF7" s="137">
        <v>1227.2857142857142</v>
      </c>
    </row>
    <row r="8" spans="1:32" s="125" customFormat="1" ht="21.75" customHeight="1">
      <c r="A8" s="126">
        <v>4</v>
      </c>
      <c r="B8" s="130" t="s">
        <v>17</v>
      </c>
      <c r="C8" s="135">
        <v>485</v>
      </c>
      <c r="D8" s="136">
        <v>288</v>
      </c>
      <c r="E8" s="129">
        <v>29</v>
      </c>
      <c r="F8" s="129">
        <v>24</v>
      </c>
      <c r="G8" s="129">
        <v>53</v>
      </c>
      <c r="H8" s="129">
        <v>6</v>
      </c>
      <c r="I8" s="129">
        <v>7</v>
      </c>
      <c r="J8" s="129">
        <v>13</v>
      </c>
      <c r="K8" s="129">
        <v>1586</v>
      </c>
      <c r="L8" s="129">
        <v>1984</v>
      </c>
      <c r="M8" s="129">
        <v>3570</v>
      </c>
      <c r="N8" s="129">
        <v>127830</v>
      </c>
      <c r="O8" s="129">
        <v>139817</v>
      </c>
      <c r="P8" s="129">
        <v>267647</v>
      </c>
      <c r="Q8" s="129">
        <v>136</v>
      </c>
      <c r="R8" s="129">
        <v>186</v>
      </c>
      <c r="S8" s="129">
        <v>322</v>
      </c>
      <c r="T8" s="129">
        <v>226</v>
      </c>
      <c r="U8" s="129">
        <v>256</v>
      </c>
      <c r="V8" s="129">
        <v>482</v>
      </c>
      <c r="W8" s="129">
        <v>409</v>
      </c>
      <c r="X8" s="129">
        <v>503</v>
      </c>
      <c r="Y8" s="129">
        <v>912</v>
      </c>
      <c r="Z8" s="129">
        <v>274</v>
      </c>
      <c r="AA8" s="129">
        <v>283</v>
      </c>
      <c r="AB8" s="129">
        <v>557</v>
      </c>
      <c r="AC8" s="129">
        <v>130496</v>
      </c>
      <c r="AD8" s="129">
        <v>143060</v>
      </c>
      <c r="AE8" s="129">
        <v>273556</v>
      </c>
      <c r="AF8" s="137">
        <v>949.84722222222217</v>
      </c>
    </row>
    <row r="9" spans="1:32" s="125" customFormat="1" ht="21.75" customHeight="1">
      <c r="A9" s="126">
        <v>5</v>
      </c>
      <c r="B9" s="130" t="s">
        <v>18</v>
      </c>
      <c r="C9" s="135">
        <v>650</v>
      </c>
      <c r="D9" s="136">
        <v>548</v>
      </c>
      <c r="E9" s="129">
        <v>18</v>
      </c>
      <c r="F9" s="129">
        <v>2</v>
      </c>
      <c r="G9" s="129">
        <v>20</v>
      </c>
      <c r="H9" s="129">
        <v>0</v>
      </c>
      <c r="I9" s="129">
        <v>0</v>
      </c>
      <c r="J9" s="129">
        <v>0</v>
      </c>
      <c r="K9" s="129">
        <v>18574</v>
      </c>
      <c r="L9" s="129">
        <v>11138</v>
      </c>
      <c r="M9" s="129">
        <v>29712</v>
      </c>
      <c r="N9" s="129">
        <v>605512</v>
      </c>
      <c r="O9" s="129">
        <v>418470</v>
      </c>
      <c r="P9" s="129">
        <v>1023982</v>
      </c>
      <c r="Q9" s="129">
        <v>52</v>
      </c>
      <c r="R9" s="129">
        <v>66</v>
      </c>
      <c r="S9" s="129">
        <v>118</v>
      </c>
      <c r="T9" s="129">
        <v>798</v>
      </c>
      <c r="U9" s="129">
        <v>296</v>
      </c>
      <c r="V9" s="129">
        <v>1094</v>
      </c>
      <c r="W9" s="129">
        <v>1497</v>
      </c>
      <c r="X9" s="129">
        <v>545</v>
      </c>
      <c r="Y9" s="129">
        <v>2042</v>
      </c>
      <c r="Z9" s="129">
        <v>321</v>
      </c>
      <c r="AA9" s="129">
        <v>51</v>
      </c>
      <c r="AB9" s="129">
        <v>372</v>
      </c>
      <c r="AC9" s="129">
        <v>626772</v>
      </c>
      <c r="AD9" s="129">
        <v>430568</v>
      </c>
      <c r="AE9" s="129">
        <v>1057340</v>
      </c>
      <c r="AF9" s="137">
        <v>1929.4525547445255</v>
      </c>
    </row>
    <row r="10" spans="1:32" s="125" customFormat="1" ht="21.75" customHeight="1">
      <c r="A10" s="126">
        <v>6</v>
      </c>
      <c r="B10" s="130" t="s">
        <v>19</v>
      </c>
      <c r="C10" s="135">
        <v>27</v>
      </c>
      <c r="D10" s="136">
        <v>22</v>
      </c>
      <c r="E10" s="129">
        <v>0</v>
      </c>
      <c r="F10" s="129">
        <v>0</v>
      </c>
      <c r="G10" s="129">
        <v>0</v>
      </c>
      <c r="H10" s="129">
        <v>0</v>
      </c>
      <c r="I10" s="129">
        <v>0</v>
      </c>
      <c r="J10" s="129">
        <v>0</v>
      </c>
      <c r="K10" s="129">
        <v>1000</v>
      </c>
      <c r="L10" s="129">
        <v>2583</v>
      </c>
      <c r="M10" s="129">
        <v>3583</v>
      </c>
      <c r="N10" s="129">
        <v>8251</v>
      </c>
      <c r="O10" s="129">
        <v>16956</v>
      </c>
      <c r="P10" s="129">
        <v>25207</v>
      </c>
      <c r="Q10" s="129">
        <v>93</v>
      </c>
      <c r="R10" s="129">
        <v>287</v>
      </c>
      <c r="S10" s="129">
        <v>380</v>
      </c>
      <c r="T10" s="129">
        <v>990</v>
      </c>
      <c r="U10" s="129">
        <v>114</v>
      </c>
      <c r="V10" s="129">
        <v>1104</v>
      </c>
      <c r="W10" s="129">
        <v>0</v>
      </c>
      <c r="X10" s="129">
        <v>0</v>
      </c>
      <c r="Y10" s="129">
        <v>0</v>
      </c>
      <c r="Z10" s="129">
        <v>0</v>
      </c>
      <c r="AA10" s="129">
        <v>0</v>
      </c>
      <c r="AB10" s="129">
        <v>0</v>
      </c>
      <c r="AC10" s="129">
        <v>10334</v>
      </c>
      <c r="AD10" s="129">
        <v>19940</v>
      </c>
      <c r="AE10" s="129">
        <v>30274</v>
      </c>
      <c r="AF10" s="137">
        <v>1376.090909090909</v>
      </c>
    </row>
    <row r="11" spans="1:32" s="125" customFormat="1" ht="21.75" customHeight="1">
      <c r="A11" s="126">
        <v>7</v>
      </c>
      <c r="B11" s="130" t="s">
        <v>56</v>
      </c>
      <c r="C11" s="135">
        <v>589</v>
      </c>
      <c r="D11" s="136">
        <v>574</v>
      </c>
      <c r="E11" s="129">
        <v>139</v>
      </c>
      <c r="F11" s="129">
        <v>106</v>
      </c>
      <c r="G11" s="129">
        <v>245</v>
      </c>
      <c r="H11" s="129">
        <v>20</v>
      </c>
      <c r="I11" s="129">
        <v>23</v>
      </c>
      <c r="J11" s="129">
        <v>43</v>
      </c>
      <c r="K11" s="129">
        <v>9959</v>
      </c>
      <c r="L11" s="129">
        <v>13117</v>
      </c>
      <c r="M11" s="129">
        <v>23076</v>
      </c>
      <c r="N11" s="129">
        <v>118434</v>
      </c>
      <c r="O11" s="129">
        <v>111218</v>
      </c>
      <c r="P11" s="129">
        <v>229652</v>
      </c>
      <c r="Q11" s="129">
        <v>2112</v>
      </c>
      <c r="R11" s="129">
        <v>1984</v>
      </c>
      <c r="S11" s="129">
        <v>4096</v>
      </c>
      <c r="T11" s="129">
        <v>9664</v>
      </c>
      <c r="U11" s="129">
        <v>4614</v>
      </c>
      <c r="V11" s="129">
        <v>14278</v>
      </c>
      <c r="W11" s="129">
        <v>101</v>
      </c>
      <c r="X11" s="129">
        <v>238</v>
      </c>
      <c r="Y11" s="129">
        <v>339</v>
      </c>
      <c r="Z11" s="129">
        <v>36</v>
      </c>
      <c r="AA11" s="129">
        <v>64</v>
      </c>
      <c r="AB11" s="129">
        <v>100</v>
      </c>
      <c r="AC11" s="129">
        <v>140465</v>
      </c>
      <c r="AD11" s="129">
        <v>131364</v>
      </c>
      <c r="AE11" s="129">
        <v>271829</v>
      </c>
      <c r="AF11" s="137">
        <v>473.5696864111498</v>
      </c>
    </row>
    <row r="12" spans="1:32" s="125" customFormat="1" ht="21.75" customHeight="1">
      <c r="A12" s="126">
        <v>8</v>
      </c>
      <c r="B12" s="130" t="s">
        <v>21</v>
      </c>
      <c r="C12" s="135">
        <v>4</v>
      </c>
      <c r="D12" s="136">
        <v>4</v>
      </c>
      <c r="E12" s="129">
        <v>0</v>
      </c>
      <c r="F12" s="129">
        <v>0</v>
      </c>
      <c r="G12" s="129">
        <v>0</v>
      </c>
      <c r="H12" s="129">
        <v>0</v>
      </c>
      <c r="I12" s="129">
        <v>0</v>
      </c>
      <c r="J12" s="129">
        <v>0</v>
      </c>
      <c r="K12" s="129">
        <v>27</v>
      </c>
      <c r="L12" s="129">
        <v>24</v>
      </c>
      <c r="M12" s="129">
        <v>51</v>
      </c>
      <c r="N12" s="129">
        <v>1383</v>
      </c>
      <c r="O12" s="129">
        <v>1040</v>
      </c>
      <c r="P12" s="129">
        <v>2423</v>
      </c>
      <c r="Q12" s="129">
        <v>0</v>
      </c>
      <c r="R12" s="129">
        <v>0</v>
      </c>
      <c r="S12" s="129">
        <v>0</v>
      </c>
      <c r="T12" s="129">
        <v>0</v>
      </c>
      <c r="U12" s="129">
        <v>0</v>
      </c>
      <c r="V12" s="129">
        <v>0</v>
      </c>
      <c r="W12" s="129">
        <v>0</v>
      </c>
      <c r="X12" s="129">
        <v>0</v>
      </c>
      <c r="Y12" s="129">
        <v>0</v>
      </c>
      <c r="Z12" s="129">
        <v>0</v>
      </c>
      <c r="AA12" s="129">
        <v>0</v>
      </c>
      <c r="AB12" s="129">
        <v>0</v>
      </c>
      <c r="AC12" s="129">
        <v>1410</v>
      </c>
      <c r="AD12" s="129">
        <v>1064</v>
      </c>
      <c r="AE12" s="129">
        <v>2474</v>
      </c>
      <c r="AF12" s="137">
        <v>618.5</v>
      </c>
    </row>
    <row r="13" spans="1:32" s="125" customFormat="1" ht="21.75" customHeight="1">
      <c r="A13" s="126">
        <v>9</v>
      </c>
      <c r="B13" s="130" t="s">
        <v>22</v>
      </c>
      <c r="C13" s="135">
        <v>5</v>
      </c>
      <c r="D13" s="136">
        <v>5</v>
      </c>
      <c r="E13" s="129">
        <v>0</v>
      </c>
      <c r="F13" s="129">
        <v>0</v>
      </c>
      <c r="G13" s="129">
        <v>0</v>
      </c>
      <c r="H13" s="129">
        <v>0</v>
      </c>
      <c r="I13" s="129">
        <v>0</v>
      </c>
      <c r="J13" s="129">
        <v>0</v>
      </c>
      <c r="K13" s="129">
        <v>0</v>
      </c>
      <c r="L13" s="129">
        <v>0</v>
      </c>
      <c r="M13" s="129">
        <v>0</v>
      </c>
      <c r="N13" s="129">
        <v>365</v>
      </c>
      <c r="O13" s="129">
        <v>617</v>
      </c>
      <c r="P13" s="129">
        <v>982</v>
      </c>
      <c r="Q13" s="129">
        <v>0</v>
      </c>
      <c r="R13" s="129">
        <v>0</v>
      </c>
      <c r="S13" s="129">
        <v>0</v>
      </c>
      <c r="T13" s="129">
        <v>0</v>
      </c>
      <c r="U13" s="129">
        <v>0</v>
      </c>
      <c r="V13" s="129">
        <v>0</v>
      </c>
      <c r="W13" s="129">
        <v>0</v>
      </c>
      <c r="X13" s="129">
        <v>0</v>
      </c>
      <c r="Y13" s="129">
        <v>0</v>
      </c>
      <c r="Z13" s="129">
        <v>0</v>
      </c>
      <c r="AA13" s="129">
        <v>0</v>
      </c>
      <c r="AB13" s="129">
        <v>0</v>
      </c>
      <c r="AC13" s="129">
        <v>365</v>
      </c>
      <c r="AD13" s="129">
        <v>617</v>
      </c>
      <c r="AE13" s="129">
        <v>982</v>
      </c>
      <c r="AF13" s="137">
        <v>196.4</v>
      </c>
    </row>
    <row r="14" spans="1:32" s="125" customFormat="1" ht="21.75" customHeight="1">
      <c r="A14" s="126">
        <v>10</v>
      </c>
      <c r="B14" s="130" t="s">
        <v>23</v>
      </c>
      <c r="C14" s="135">
        <v>184</v>
      </c>
      <c r="D14" s="136">
        <v>162</v>
      </c>
      <c r="E14" s="129">
        <v>1</v>
      </c>
      <c r="F14" s="129">
        <v>82</v>
      </c>
      <c r="G14" s="129">
        <v>83</v>
      </c>
      <c r="H14" s="129">
        <v>0</v>
      </c>
      <c r="I14" s="129">
        <v>0</v>
      </c>
      <c r="J14" s="129">
        <v>0</v>
      </c>
      <c r="K14" s="129">
        <v>4860</v>
      </c>
      <c r="L14" s="129">
        <v>6932</v>
      </c>
      <c r="M14" s="129">
        <v>11792</v>
      </c>
      <c r="N14" s="129">
        <v>94159</v>
      </c>
      <c r="O14" s="129">
        <v>98680</v>
      </c>
      <c r="P14" s="129">
        <v>192839</v>
      </c>
      <c r="Q14" s="129">
        <v>255</v>
      </c>
      <c r="R14" s="129">
        <v>302</v>
      </c>
      <c r="S14" s="129">
        <v>557</v>
      </c>
      <c r="T14" s="129">
        <v>817</v>
      </c>
      <c r="U14" s="129">
        <v>2323</v>
      </c>
      <c r="V14" s="129">
        <v>3140</v>
      </c>
      <c r="W14" s="129">
        <v>255</v>
      </c>
      <c r="X14" s="129">
        <v>598</v>
      </c>
      <c r="Y14" s="129">
        <v>853</v>
      </c>
      <c r="Z14" s="129">
        <v>0</v>
      </c>
      <c r="AA14" s="129">
        <v>0</v>
      </c>
      <c r="AB14" s="129">
        <v>0</v>
      </c>
      <c r="AC14" s="129">
        <v>100347</v>
      </c>
      <c r="AD14" s="129">
        <v>108917</v>
      </c>
      <c r="AE14" s="129">
        <v>209264</v>
      </c>
      <c r="AF14" s="137">
        <v>1291.7530864197531</v>
      </c>
    </row>
    <row r="15" spans="1:32" s="125" customFormat="1" ht="21.75" customHeight="1">
      <c r="A15" s="126">
        <v>11</v>
      </c>
      <c r="B15" s="130" t="s">
        <v>24</v>
      </c>
      <c r="C15" s="135">
        <v>49</v>
      </c>
      <c r="D15" s="136">
        <v>46</v>
      </c>
      <c r="E15" s="129">
        <v>0</v>
      </c>
      <c r="F15" s="129">
        <v>0</v>
      </c>
      <c r="G15" s="129">
        <v>0</v>
      </c>
      <c r="H15" s="129">
        <v>0</v>
      </c>
      <c r="I15" s="129">
        <v>0</v>
      </c>
      <c r="J15" s="129">
        <v>0</v>
      </c>
      <c r="K15" s="129">
        <v>478</v>
      </c>
      <c r="L15" s="129">
        <v>683</v>
      </c>
      <c r="M15" s="129">
        <v>1161</v>
      </c>
      <c r="N15" s="129">
        <v>9726</v>
      </c>
      <c r="O15" s="129">
        <v>15314</v>
      </c>
      <c r="P15" s="129">
        <v>25040</v>
      </c>
      <c r="Q15" s="129">
        <v>50</v>
      </c>
      <c r="R15" s="129">
        <v>35</v>
      </c>
      <c r="S15" s="129">
        <v>85</v>
      </c>
      <c r="T15" s="129">
        <v>32</v>
      </c>
      <c r="U15" s="129">
        <v>86</v>
      </c>
      <c r="V15" s="129">
        <v>118</v>
      </c>
      <c r="W15" s="129">
        <v>6</v>
      </c>
      <c r="X15" s="129">
        <v>17</v>
      </c>
      <c r="Y15" s="129">
        <v>23</v>
      </c>
      <c r="Z15" s="129">
        <v>0</v>
      </c>
      <c r="AA15" s="129">
        <v>0</v>
      </c>
      <c r="AB15" s="129">
        <v>0</v>
      </c>
      <c r="AC15" s="129">
        <v>10292</v>
      </c>
      <c r="AD15" s="129">
        <v>16135</v>
      </c>
      <c r="AE15" s="129">
        <v>26427</v>
      </c>
      <c r="AF15" s="137">
        <v>574.5</v>
      </c>
    </row>
    <row r="16" spans="1:32" s="125" customFormat="1" ht="21.75" customHeight="1">
      <c r="A16" s="126">
        <v>12</v>
      </c>
      <c r="B16" s="130" t="s">
        <v>25</v>
      </c>
      <c r="C16" s="135">
        <v>1780</v>
      </c>
      <c r="D16" s="136">
        <v>1664</v>
      </c>
      <c r="E16" s="129">
        <v>317</v>
      </c>
      <c r="F16" s="129">
        <v>105</v>
      </c>
      <c r="G16" s="129">
        <v>422</v>
      </c>
      <c r="H16" s="129">
        <v>74</v>
      </c>
      <c r="I16" s="129">
        <v>41</v>
      </c>
      <c r="J16" s="129">
        <v>115</v>
      </c>
      <c r="K16" s="129">
        <v>35620</v>
      </c>
      <c r="L16" s="129">
        <v>31671</v>
      </c>
      <c r="M16" s="129">
        <v>67291</v>
      </c>
      <c r="N16" s="129">
        <v>447548</v>
      </c>
      <c r="O16" s="129">
        <v>356372</v>
      </c>
      <c r="P16" s="129">
        <v>803920</v>
      </c>
      <c r="Q16" s="129">
        <v>1832</v>
      </c>
      <c r="R16" s="129">
        <v>1688</v>
      </c>
      <c r="S16" s="129">
        <v>3520</v>
      </c>
      <c r="T16" s="129">
        <v>94558</v>
      </c>
      <c r="U16" s="129">
        <v>18518</v>
      </c>
      <c r="V16" s="129">
        <v>113076</v>
      </c>
      <c r="W16" s="129">
        <v>3084</v>
      </c>
      <c r="X16" s="129">
        <v>1534</v>
      </c>
      <c r="Y16" s="129">
        <v>4618</v>
      </c>
      <c r="Z16" s="129">
        <v>1313</v>
      </c>
      <c r="AA16" s="129">
        <v>2156</v>
      </c>
      <c r="AB16" s="129">
        <v>3469</v>
      </c>
      <c r="AC16" s="129">
        <v>584346</v>
      </c>
      <c r="AD16" s="129">
        <v>412085</v>
      </c>
      <c r="AE16" s="129">
        <v>996431</v>
      </c>
      <c r="AF16" s="137">
        <v>598.81670673076928</v>
      </c>
    </row>
    <row r="17" spans="1:32" s="125" customFormat="1" ht="21.75" customHeight="1">
      <c r="A17" s="126">
        <v>13</v>
      </c>
      <c r="B17" s="130" t="s">
        <v>26</v>
      </c>
      <c r="C17" s="135">
        <v>1061</v>
      </c>
      <c r="D17" s="136">
        <v>499</v>
      </c>
      <c r="E17" s="129">
        <v>120</v>
      </c>
      <c r="F17" s="129">
        <v>86</v>
      </c>
      <c r="G17" s="129">
        <v>206</v>
      </c>
      <c r="H17" s="129">
        <v>1</v>
      </c>
      <c r="I17" s="129">
        <v>0</v>
      </c>
      <c r="J17" s="129">
        <v>1</v>
      </c>
      <c r="K17" s="129">
        <v>9746</v>
      </c>
      <c r="L17" s="129">
        <v>17668</v>
      </c>
      <c r="M17" s="129">
        <v>27414</v>
      </c>
      <c r="N17" s="129">
        <v>186420</v>
      </c>
      <c r="O17" s="129">
        <v>165917</v>
      </c>
      <c r="P17" s="129">
        <v>352337</v>
      </c>
      <c r="Q17" s="129">
        <v>375</v>
      </c>
      <c r="R17" s="129">
        <v>526</v>
      </c>
      <c r="S17" s="129">
        <v>901</v>
      </c>
      <c r="T17" s="129">
        <v>3135</v>
      </c>
      <c r="U17" s="129">
        <v>4493</v>
      </c>
      <c r="V17" s="129">
        <v>7628</v>
      </c>
      <c r="W17" s="129">
        <v>641</v>
      </c>
      <c r="X17" s="129">
        <v>882</v>
      </c>
      <c r="Y17" s="129">
        <v>1523</v>
      </c>
      <c r="Z17" s="129">
        <v>1403</v>
      </c>
      <c r="AA17" s="129">
        <v>217</v>
      </c>
      <c r="AB17" s="129">
        <v>1620</v>
      </c>
      <c r="AC17" s="129">
        <v>201841</v>
      </c>
      <c r="AD17" s="129">
        <v>189789</v>
      </c>
      <c r="AE17" s="129">
        <v>391630</v>
      </c>
      <c r="AF17" s="137">
        <v>784.82965931863725</v>
      </c>
    </row>
    <row r="18" spans="1:32" s="125" customFormat="1" ht="21.75" customHeight="1">
      <c r="A18" s="126">
        <v>14</v>
      </c>
      <c r="B18" s="130" t="s">
        <v>27</v>
      </c>
      <c r="C18" s="135">
        <v>289</v>
      </c>
      <c r="D18" s="136">
        <v>257</v>
      </c>
      <c r="E18" s="129">
        <v>0</v>
      </c>
      <c r="F18" s="129">
        <v>0</v>
      </c>
      <c r="G18" s="129">
        <v>0</v>
      </c>
      <c r="H18" s="129">
        <v>0</v>
      </c>
      <c r="I18" s="129">
        <v>0</v>
      </c>
      <c r="J18" s="129">
        <v>0</v>
      </c>
      <c r="K18" s="129">
        <v>1637</v>
      </c>
      <c r="L18" s="129">
        <v>3111</v>
      </c>
      <c r="M18" s="129">
        <v>4748</v>
      </c>
      <c r="N18" s="129">
        <v>55340</v>
      </c>
      <c r="O18" s="129">
        <v>70874</v>
      </c>
      <c r="P18" s="129">
        <v>126214</v>
      </c>
      <c r="Q18" s="129">
        <v>141</v>
      </c>
      <c r="R18" s="129">
        <v>354</v>
      </c>
      <c r="S18" s="129">
        <v>495</v>
      </c>
      <c r="T18" s="129">
        <v>61</v>
      </c>
      <c r="U18" s="129">
        <v>354</v>
      </c>
      <c r="V18" s="129">
        <v>415</v>
      </c>
      <c r="W18" s="129">
        <v>9</v>
      </c>
      <c r="X18" s="129">
        <v>20</v>
      </c>
      <c r="Y18" s="129">
        <v>29</v>
      </c>
      <c r="Z18" s="129">
        <v>0</v>
      </c>
      <c r="AA18" s="129">
        <v>0</v>
      </c>
      <c r="AB18" s="129">
        <v>0</v>
      </c>
      <c r="AC18" s="129">
        <v>57188</v>
      </c>
      <c r="AD18" s="129">
        <v>74713</v>
      </c>
      <c r="AE18" s="129">
        <v>131901</v>
      </c>
      <c r="AF18" s="137">
        <v>513.23346303501944</v>
      </c>
    </row>
    <row r="19" spans="1:32" s="125" customFormat="1" ht="21.75" customHeight="1">
      <c r="A19" s="126">
        <v>15</v>
      </c>
      <c r="B19" s="130" t="s">
        <v>57</v>
      </c>
      <c r="C19" s="135">
        <v>306</v>
      </c>
      <c r="D19" s="136">
        <v>193</v>
      </c>
      <c r="E19" s="129">
        <v>0</v>
      </c>
      <c r="F19" s="129">
        <v>0</v>
      </c>
      <c r="G19" s="129">
        <v>0</v>
      </c>
      <c r="H19" s="129">
        <v>0</v>
      </c>
      <c r="I19" s="129">
        <v>0</v>
      </c>
      <c r="J19" s="129">
        <v>0</v>
      </c>
      <c r="K19" s="129">
        <v>1724</v>
      </c>
      <c r="L19" s="129">
        <v>1821</v>
      </c>
      <c r="M19" s="129">
        <v>3545</v>
      </c>
      <c r="N19" s="129">
        <v>87337</v>
      </c>
      <c r="O19" s="129">
        <v>104692</v>
      </c>
      <c r="P19" s="129">
        <v>192029</v>
      </c>
      <c r="Q19" s="129">
        <v>109</v>
      </c>
      <c r="R19" s="129">
        <v>54</v>
      </c>
      <c r="S19" s="129">
        <v>163</v>
      </c>
      <c r="T19" s="129">
        <v>96</v>
      </c>
      <c r="U19" s="129">
        <v>121</v>
      </c>
      <c r="V19" s="129">
        <v>217</v>
      </c>
      <c r="W19" s="129">
        <v>0</v>
      </c>
      <c r="X19" s="129">
        <v>0</v>
      </c>
      <c r="Y19" s="129">
        <v>0</v>
      </c>
      <c r="Z19" s="129">
        <v>409</v>
      </c>
      <c r="AA19" s="129">
        <v>390</v>
      </c>
      <c r="AB19" s="129">
        <v>799</v>
      </c>
      <c r="AC19" s="129">
        <v>89675</v>
      </c>
      <c r="AD19" s="129">
        <v>107078</v>
      </c>
      <c r="AE19" s="129">
        <v>196753</v>
      </c>
      <c r="AF19" s="137">
        <v>1019.4455958549223</v>
      </c>
    </row>
    <row r="20" spans="1:32" s="125" customFormat="1" ht="21.75" customHeight="1">
      <c r="A20" s="126">
        <v>16</v>
      </c>
      <c r="B20" s="130" t="s">
        <v>29</v>
      </c>
      <c r="C20" s="135">
        <v>234</v>
      </c>
      <c r="D20" s="136">
        <v>101</v>
      </c>
      <c r="E20" s="129">
        <v>8</v>
      </c>
      <c r="F20" s="129">
        <v>19</v>
      </c>
      <c r="G20" s="129">
        <v>27</v>
      </c>
      <c r="H20" s="129">
        <v>0</v>
      </c>
      <c r="I20" s="129">
        <v>0</v>
      </c>
      <c r="J20" s="129">
        <v>0</v>
      </c>
      <c r="K20" s="129">
        <v>6356</v>
      </c>
      <c r="L20" s="129">
        <v>6991</v>
      </c>
      <c r="M20" s="129">
        <v>13347</v>
      </c>
      <c r="N20" s="129">
        <v>116641</v>
      </c>
      <c r="O20" s="129">
        <v>101819</v>
      </c>
      <c r="P20" s="129">
        <v>218460</v>
      </c>
      <c r="Q20" s="129">
        <v>3</v>
      </c>
      <c r="R20" s="129">
        <v>8</v>
      </c>
      <c r="S20" s="129">
        <v>11</v>
      </c>
      <c r="T20" s="129">
        <v>0</v>
      </c>
      <c r="U20" s="129">
        <v>102</v>
      </c>
      <c r="V20" s="129">
        <v>102</v>
      </c>
      <c r="W20" s="129">
        <v>73</v>
      </c>
      <c r="X20" s="129">
        <v>62</v>
      </c>
      <c r="Y20" s="129">
        <v>135</v>
      </c>
      <c r="Z20" s="129">
        <v>0</v>
      </c>
      <c r="AA20" s="129">
        <v>0</v>
      </c>
      <c r="AB20" s="129">
        <v>0</v>
      </c>
      <c r="AC20" s="129">
        <v>123081</v>
      </c>
      <c r="AD20" s="129">
        <v>109001</v>
      </c>
      <c r="AE20" s="129">
        <v>232082</v>
      </c>
      <c r="AF20" s="137">
        <v>2297.841584158416</v>
      </c>
    </row>
    <row r="21" spans="1:32" s="125" customFormat="1" ht="21.75" customHeight="1">
      <c r="A21" s="126">
        <v>17</v>
      </c>
      <c r="B21" s="130" t="s">
        <v>30</v>
      </c>
      <c r="C21" s="135">
        <v>3068</v>
      </c>
      <c r="D21" s="136">
        <v>2940</v>
      </c>
      <c r="E21" s="129">
        <v>429</v>
      </c>
      <c r="F21" s="129">
        <v>220</v>
      </c>
      <c r="G21" s="129">
        <v>649</v>
      </c>
      <c r="H21" s="129">
        <v>0</v>
      </c>
      <c r="I21" s="129">
        <v>0</v>
      </c>
      <c r="J21" s="129">
        <v>0</v>
      </c>
      <c r="K21" s="129">
        <v>44712</v>
      </c>
      <c r="L21" s="129">
        <v>34599</v>
      </c>
      <c r="M21" s="129">
        <v>79311</v>
      </c>
      <c r="N21" s="129">
        <v>573031</v>
      </c>
      <c r="O21" s="129">
        <v>515352</v>
      </c>
      <c r="P21" s="129">
        <v>1088383</v>
      </c>
      <c r="Q21" s="129">
        <v>601</v>
      </c>
      <c r="R21" s="129">
        <v>769</v>
      </c>
      <c r="S21" s="129">
        <v>1370</v>
      </c>
      <c r="T21" s="129">
        <v>1900</v>
      </c>
      <c r="U21" s="129">
        <v>2596</v>
      </c>
      <c r="V21" s="129">
        <v>4496</v>
      </c>
      <c r="W21" s="129">
        <v>1069</v>
      </c>
      <c r="X21" s="129">
        <v>1398</v>
      </c>
      <c r="Y21" s="129">
        <v>2467</v>
      </c>
      <c r="Z21" s="129">
        <v>1984</v>
      </c>
      <c r="AA21" s="129">
        <v>1169</v>
      </c>
      <c r="AB21" s="129">
        <v>3153</v>
      </c>
      <c r="AC21" s="129">
        <v>623726</v>
      </c>
      <c r="AD21" s="129">
        <v>556103</v>
      </c>
      <c r="AE21" s="129">
        <v>1179829</v>
      </c>
      <c r="AF21" s="137">
        <v>401.30238095238093</v>
      </c>
    </row>
    <row r="22" spans="1:32" s="125" customFormat="1" ht="21.75" customHeight="1">
      <c r="A22" s="126">
        <v>18</v>
      </c>
      <c r="B22" s="130" t="s">
        <v>31</v>
      </c>
      <c r="C22" s="135">
        <v>1033</v>
      </c>
      <c r="D22" s="136">
        <v>793</v>
      </c>
      <c r="E22" s="129">
        <v>464</v>
      </c>
      <c r="F22" s="129">
        <v>748</v>
      </c>
      <c r="G22" s="129">
        <v>1212</v>
      </c>
      <c r="H22" s="129">
        <v>47</v>
      </c>
      <c r="I22" s="129">
        <v>40</v>
      </c>
      <c r="J22" s="129">
        <v>87</v>
      </c>
      <c r="K22" s="129">
        <v>12895</v>
      </c>
      <c r="L22" s="129">
        <v>30557</v>
      </c>
      <c r="M22" s="129">
        <v>43452</v>
      </c>
      <c r="N22" s="129">
        <v>152028</v>
      </c>
      <c r="O22" s="129">
        <v>227038</v>
      </c>
      <c r="P22" s="129">
        <v>379066</v>
      </c>
      <c r="Q22" s="129">
        <v>18</v>
      </c>
      <c r="R22" s="129">
        <v>96</v>
      </c>
      <c r="S22" s="129">
        <v>114</v>
      </c>
      <c r="T22" s="129">
        <v>47</v>
      </c>
      <c r="U22" s="129">
        <v>514</v>
      </c>
      <c r="V22" s="129">
        <v>561</v>
      </c>
      <c r="W22" s="129">
        <v>245</v>
      </c>
      <c r="X22" s="129">
        <v>759</v>
      </c>
      <c r="Y22" s="129">
        <v>1004</v>
      </c>
      <c r="Z22" s="129">
        <v>625</v>
      </c>
      <c r="AA22" s="129">
        <v>571</v>
      </c>
      <c r="AB22" s="129">
        <v>1196</v>
      </c>
      <c r="AC22" s="129">
        <v>166369</v>
      </c>
      <c r="AD22" s="129">
        <v>260323</v>
      </c>
      <c r="AE22" s="129">
        <v>426692</v>
      </c>
      <c r="AF22" s="137">
        <v>538.07313997477934</v>
      </c>
    </row>
    <row r="23" spans="1:32" s="125" customFormat="1" ht="21.75" customHeight="1">
      <c r="A23" s="126">
        <v>19</v>
      </c>
      <c r="B23" s="130" t="s">
        <v>32</v>
      </c>
      <c r="C23" s="135">
        <v>0</v>
      </c>
      <c r="D23" s="136">
        <v>0</v>
      </c>
      <c r="E23" s="129">
        <v>0</v>
      </c>
      <c r="F23" s="129">
        <v>0</v>
      </c>
      <c r="G23" s="129">
        <v>0</v>
      </c>
      <c r="H23" s="129">
        <v>0</v>
      </c>
      <c r="I23" s="129">
        <v>0</v>
      </c>
      <c r="J23" s="129">
        <v>0</v>
      </c>
      <c r="K23" s="129">
        <v>0</v>
      </c>
      <c r="L23" s="129">
        <v>0</v>
      </c>
      <c r="M23" s="129">
        <v>0</v>
      </c>
      <c r="N23" s="129">
        <v>0</v>
      </c>
      <c r="O23" s="129">
        <v>0</v>
      </c>
      <c r="P23" s="129">
        <v>0</v>
      </c>
      <c r="Q23" s="129">
        <v>0</v>
      </c>
      <c r="R23" s="129">
        <v>0</v>
      </c>
      <c r="S23" s="129">
        <v>0</v>
      </c>
      <c r="T23" s="129">
        <v>0</v>
      </c>
      <c r="U23" s="129">
        <v>0</v>
      </c>
      <c r="V23" s="129">
        <v>0</v>
      </c>
      <c r="W23" s="129">
        <v>0</v>
      </c>
      <c r="X23" s="129">
        <v>0</v>
      </c>
      <c r="Y23" s="129">
        <v>0</v>
      </c>
      <c r="Z23" s="129">
        <v>0</v>
      </c>
      <c r="AA23" s="129">
        <v>0</v>
      </c>
      <c r="AB23" s="129">
        <v>0</v>
      </c>
      <c r="AC23" s="129">
        <v>0</v>
      </c>
      <c r="AD23" s="129">
        <v>0</v>
      </c>
      <c r="AE23" s="129">
        <v>0</v>
      </c>
      <c r="AF23" s="137"/>
    </row>
    <row r="24" spans="1:32" s="125" customFormat="1" ht="21.75" customHeight="1">
      <c r="A24" s="126">
        <v>20</v>
      </c>
      <c r="B24" s="130" t="s">
        <v>33</v>
      </c>
      <c r="C24" s="135">
        <v>2172</v>
      </c>
      <c r="D24" s="136">
        <v>1249</v>
      </c>
      <c r="E24" s="129">
        <v>613</v>
      </c>
      <c r="F24" s="129">
        <v>735</v>
      </c>
      <c r="G24" s="129">
        <v>1348</v>
      </c>
      <c r="H24" s="129">
        <v>140</v>
      </c>
      <c r="I24" s="129">
        <v>96</v>
      </c>
      <c r="J24" s="129">
        <v>236</v>
      </c>
      <c r="K24" s="129">
        <v>40596</v>
      </c>
      <c r="L24" s="129">
        <v>43252</v>
      </c>
      <c r="M24" s="129">
        <v>83848</v>
      </c>
      <c r="N24" s="129">
        <v>304497</v>
      </c>
      <c r="O24" s="129">
        <v>283038</v>
      </c>
      <c r="P24" s="129">
        <v>587535</v>
      </c>
      <c r="Q24" s="129">
        <v>3096</v>
      </c>
      <c r="R24" s="129">
        <v>1179</v>
      </c>
      <c r="S24" s="129">
        <v>4275</v>
      </c>
      <c r="T24" s="129">
        <v>5679</v>
      </c>
      <c r="U24" s="129">
        <v>3469</v>
      </c>
      <c r="V24" s="129">
        <v>9148</v>
      </c>
      <c r="W24" s="129">
        <v>354</v>
      </c>
      <c r="X24" s="129">
        <v>349</v>
      </c>
      <c r="Y24" s="129">
        <v>703</v>
      </c>
      <c r="Z24" s="129">
        <v>471</v>
      </c>
      <c r="AA24" s="129">
        <v>240</v>
      </c>
      <c r="AB24" s="129">
        <v>711</v>
      </c>
      <c r="AC24" s="129">
        <v>355446</v>
      </c>
      <c r="AD24" s="129">
        <v>332358</v>
      </c>
      <c r="AE24" s="129">
        <v>687804</v>
      </c>
      <c r="AF24" s="137">
        <v>550.68374699759806</v>
      </c>
    </row>
    <row r="25" spans="1:32" s="125" customFormat="1" ht="21.75" customHeight="1">
      <c r="A25" s="126">
        <v>21</v>
      </c>
      <c r="B25" s="130" t="s">
        <v>34</v>
      </c>
      <c r="C25" s="135">
        <v>4566</v>
      </c>
      <c r="D25" s="136">
        <v>2524</v>
      </c>
      <c r="E25" s="129">
        <v>908</v>
      </c>
      <c r="F25" s="129">
        <v>391</v>
      </c>
      <c r="G25" s="129">
        <v>1299</v>
      </c>
      <c r="H25" s="129">
        <v>283</v>
      </c>
      <c r="I25" s="129">
        <v>223</v>
      </c>
      <c r="J25" s="129">
        <v>506</v>
      </c>
      <c r="K25" s="129">
        <v>78340</v>
      </c>
      <c r="L25" s="129">
        <v>68930</v>
      </c>
      <c r="M25" s="129">
        <v>147270</v>
      </c>
      <c r="N25" s="129">
        <v>816199</v>
      </c>
      <c r="O25" s="129">
        <v>660382</v>
      </c>
      <c r="P25" s="129">
        <v>1476581</v>
      </c>
      <c r="Q25" s="129">
        <v>1583</v>
      </c>
      <c r="R25" s="129">
        <v>1309</v>
      </c>
      <c r="S25" s="129">
        <v>2892</v>
      </c>
      <c r="T25" s="129">
        <v>3165</v>
      </c>
      <c r="U25" s="129">
        <v>3576</v>
      </c>
      <c r="V25" s="129">
        <v>6741</v>
      </c>
      <c r="W25" s="129">
        <v>1313</v>
      </c>
      <c r="X25" s="129">
        <v>1015</v>
      </c>
      <c r="Y25" s="129">
        <v>2328</v>
      </c>
      <c r="Z25" s="129">
        <v>1018</v>
      </c>
      <c r="AA25" s="129">
        <v>795</v>
      </c>
      <c r="AB25" s="129">
        <v>1813</v>
      </c>
      <c r="AC25" s="129">
        <v>902809</v>
      </c>
      <c r="AD25" s="129">
        <v>736621</v>
      </c>
      <c r="AE25" s="129">
        <v>1639430</v>
      </c>
      <c r="AF25" s="137">
        <v>649.53645007923933</v>
      </c>
    </row>
    <row r="26" spans="1:32" s="125" customFormat="1" ht="21.75" customHeight="1">
      <c r="A26" s="126">
        <v>22</v>
      </c>
      <c r="B26" s="130" t="s">
        <v>35</v>
      </c>
      <c r="C26" s="135">
        <v>79</v>
      </c>
      <c r="D26" s="136">
        <v>64</v>
      </c>
      <c r="E26" s="129">
        <v>0</v>
      </c>
      <c r="F26" s="129">
        <v>0</v>
      </c>
      <c r="G26" s="129">
        <v>0</v>
      </c>
      <c r="H26" s="129">
        <v>0</v>
      </c>
      <c r="I26" s="129">
        <v>5</v>
      </c>
      <c r="J26" s="129">
        <v>5</v>
      </c>
      <c r="K26" s="129">
        <v>246</v>
      </c>
      <c r="L26" s="129">
        <v>273</v>
      </c>
      <c r="M26" s="129">
        <v>519</v>
      </c>
      <c r="N26" s="129">
        <v>34649</v>
      </c>
      <c r="O26" s="129">
        <v>35595</v>
      </c>
      <c r="P26" s="129">
        <v>70244</v>
      </c>
      <c r="Q26" s="129">
        <v>4</v>
      </c>
      <c r="R26" s="129">
        <v>3</v>
      </c>
      <c r="S26" s="129">
        <v>7</v>
      </c>
      <c r="T26" s="129">
        <v>355</v>
      </c>
      <c r="U26" s="129">
        <v>126</v>
      </c>
      <c r="V26" s="129">
        <v>481</v>
      </c>
      <c r="W26" s="129">
        <v>51</v>
      </c>
      <c r="X26" s="129">
        <v>162</v>
      </c>
      <c r="Y26" s="129">
        <v>213</v>
      </c>
      <c r="Z26" s="129">
        <v>0</v>
      </c>
      <c r="AA26" s="129">
        <v>0</v>
      </c>
      <c r="AB26" s="129">
        <v>0</v>
      </c>
      <c r="AC26" s="129">
        <v>35305</v>
      </c>
      <c r="AD26" s="129">
        <v>36164</v>
      </c>
      <c r="AE26" s="129">
        <v>71469</v>
      </c>
      <c r="AF26" s="137">
        <v>1116.703125</v>
      </c>
    </row>
    <row r="27" spans="1:32" s="125" customFormat="1" ht="21.75" customHeight="1">
      <c r="A27" s="126">
        <v>23</v>
      </c>
      <c r="B27" s="130" t="s">
        <v>36</v>
      </c>
      <c r="C27" s="135">
        <v>61</v>
      </c>
      <c r="D27" s="136">
        <v>35</v>
      </c>
      <c r="E27" s="129">
        <v>0</v>
      </c>
      <c r="F27" s="129">
        <v>0</v>
      </c>
      <c r="G27" s="129">
        <v>0</v>
      </c>
      <c r="H27" s="129">
        <v>0</v>
      </c>
      <c r="I27" s="129">
        <v>0</v>
      </c>
      <c r="J27" s="129">
        <v>0</v>
      </c>
      <c r="K27" s="129">
        <v>122</v>
      </c>
      <c r="L27" s="129">
        <v>140</v>
      </c>
      <c r="M27" s="129">
        <v>262</v>
      </c>
      <c r="N27" s="129">
        <v>15220</v>
      </c>
      <c r="O27" s="129">
        <v>16928</v>
      </c>
      <c r="P27" s="129">
        <v>32148</v>
      </c>
      <c r="Q27" s="129">
        <v>13</v>
      </c>
      <c r="R27" s="129">
        <v>12</v>
      </c>
      <c r="S27" s="129">
        <v>25</v>
      </c>
      <c r="T27" s="129">
        <v>0</v>
      </c>
      <c r="U27" s="129">
        <v>0</v>
      </c>
      <c r="V27" s="129">
        <v>0</v>
      </c>
      <c r="W27" s="129">
        <v>0</v>
      </c>
      <c r="X27" s="129">
        <v>0</v>
      </c>
      <c r="Y27" s="129">
        <v>0</v>
      </c>
      <c r="Z27" s="129">
        <v>0</v>
      </c>
      <c r="AA27" s="129">
        <v>0</v>
      </c>
      <c r="AB27" s="129">
        <v>0</v>
      </c>
      <c r="AC27" s="129">
        <v>15355</v>
      </c>
      <c r="AD27" s="129">
        <v>17080</v>
      </c>
      <c r="AE27" s="129">
        <v>32435</v>
      </c>
      <c r="AF27" s="137">
        <v>926.71428571428567</v>
      </c>
    </row>
    <row r="28" spans="1:32" s="125" customFormat="1" ht="21.75" customHeight="1">
      <c r="A28" s="126">
        <v>24</v>
      </c>
      <c r="B28" s="130" t="s">
        <v>37</v>
      </c>
      <c r="C28" s="135">
        <v>29</v>
      </c>
      <c r="D28" s="136">
        <v>29</v>
      </c>
      <c r="E28" s="129">
        <v>0</v>
      </c>
      <c r="F28" s="129">
        <v>3</v>
      </c>
      <c r="G28" s="129">
        <v>3</v>
      </c>
      <c r="H28" s="129">
        <v>0</v>
      </c>
      <c r="I28" s="129">
        <v>0</v>
      </c>
      <c r="J28" s="129">
        <v>0</v>
      </c>
      <c r="K28" s="129">
        <v>101</v>
      </c>
      <c r="L28" s="129">
        <v>47</v>
      </c>
      <c r="M28" s="129">
        <v>148</v>
      </c>
      <c r="N28" s="129">
        <v>8823</v>
      </c>
      <c r="O28" s="129">
        <v>8019</v>
      </c>
      <c r="P28" s="129">
        <v>16842</v>
      </c>
      <c r="Q28" s="129">
        <v>0</v>
      </c>
      <c r="R28" s="129">
        <v>0</v>
      </c>
      <c r="S28" s="129">
        <v>0</v>
      </c>
      <c r="T28" s="129">
        <v>0</v>
      </c>
      <c r="U28" s="129">
        <v>0</v>
      </c>
      <c r="V28" s="129">
        <v>0</v>
      </c>
      <c r="W28" s="129">
        <v>0</v>
      </c>
      <c r="X28" s="129">
        <v>0</v>
      </c>
      <c r="Y28" s="129">
        <v>0</v>
      </c>
      <c r="Z28" s="129">
        <v>0</v>
      </c>
      <c r="AA28" s="129">
        <v>0</v>
      </c>
      <c r="AB28" s="129">
        <v>0</v>
      </c>
      <c r="AC28" s="129">
        <v>8924</v>
      </c>
      <c r="AD28" s="129">
        <v>8069</v>
      </c>
      <c r="AE28" s="129">
        <v>16993</v>
      </c>
      <c r="AF28" s="137">
        <v>585.9655172413793</v>
      </c>
    </row>
    <row r="29" spans="1:32" s="125" customFormat="1" ht="21.75" customHeight="1">
      <c r="A29" s="126">
        <v>25</v>
      </c>
      <c r="B29" s="130" t="s">
        <v>38</v>
      </c>
      <c r="C29" s="135">
        <v>57</v>
      </c>
      <c r="D29" s="136">
        <v>57</v>
      </c>
      <c r="E29" s="129">
        <v>0</v>
      </c>
      <c r="F29" s="129">
        <v>0</v>
      </c>
      <c r="G29" s="129">
        <v>0</v>
      </c>
      <c r="H29" s="129">
        <v>0</v>
      </c>
      <c r="I29" s="129">
        <v>0</v>
      </c>
      <c r="J29" s="129">
        <v>0</v>
      </c>
      <c r="K29" s="129">
        <v>0</v>
      </c>
      <c r="L29" s="129">
        <v>0</v>
      </c>
      <c r="M29" s="129">
        <v>0</v>
      </c>
      <c r="N29" s="129">
        <v>13367</v>
      </c>
      <c r="O29" s="129">
        <v>14314</v>
      </c>
      <c r="P29" s="129">
        <v>27681</v>
      </c>
      <c r="Q29" s="129">
        <v>0</v>
      </c>
      <c r="R29" s="129">
        <v>0</v>
      </c>
      <c r="S29" s="129">
        <v>0</v>
      </c>
      <c r="T29" s="129">
        <v>0</v>
      </c>
      <c r="U29" s="129">
        <v>0</v>
      </c>
      <c r="V29" s="129">
        <v>0</v>
      </c>
      <c r="W29" s="129">
        <v>0</v>
      </c>
      <c r="X29" s="129">
        <v>0</v>
      </c>
      <c r="Y29" s="129">
        <v>0</v>
      </c>
      <c r="Z29" s="129">
        <v>0</v>
      </c>
      <c r="AA29" s="129">
        <v>0</v>
      </c>
      <c r="AB29" s="129">
        <v>0</v>
      </c>
      <c r="AC29" s="129">
        <v>13367</v>
      </c>
      <c r="AD29" s="129">
        <v>14314</v>
      </c>
      <c r="AE29" s="129">
        <v>27681</v>
      </c>
      <c r="AF29" s="137">
        <v>485.63157894736844</v>
      </c>
    </row>
    <row r="30" spans="1:32" s="125" customFormat="1" ht="21.75" customHeight="1">
      <c r="A30" s="126">
        <v>26</v>
      </c>
      <c r="B30" s="130" t="s">
        <v>39</v>
      </c>
      <c r="C30" s="135">
        <v>1090</v>
      </c>
      <c r="D30" s="136">
        <v>502</v>
      </c>
      <c r="E30" s="129">
        <v>4</v>
      </c>
      <c r="F30" s="129">
        <v>4</v>
      </c>
      <c r="G30" s="129">
        <v>8</v>
      </c>
      <c r="H30" s="129">
        <v>436</v>
      </c>
      <c r="I30" s="129">
        <v>275</v>
      </c>
      <c r="J30" s="129">
        <v>711</v>
      </c>
      <c r="K30" s="129">
        <v>8764</v>
      </c>
      <c r="L30" s="129">
        <v>6698</v>
      </c>
      <c r="M30" s="129">
        <v>15462</v>
      </c>
      <c r="N30" s="129">
        <v>144758</v>
      </c>
      <c r="O30" s="129">
        <v>133853</v>
      </c>
      <c r="P30" s="129">
        <v>278611</v>
      </c>
      <c r="Q30" s="129">
        <v>137</v>
      </c>
      <c r="R30" s="129">
        <v>14</v>
      </c>
      <c r="S30" s="129">
        <v>151</v>
      </c>
      <c r="T30" s="129">
        <v>484</v>
      </c>
      <c r="U30" s="129">
        <v>112</v>
      </c>
      <c r="V30" s="129">
        <v>596</v>
      </c>
      <c r="W30" s="129">
        <v>110</v>
      </c>
      <c r="X30" s="129">
        <v>43</v>
      </c>
      <c r="Y30" s="129">
        <v>153</v>
      </c>
      <c r="Z30" s="129">
        <v>39</v>
      </c>
      <c r="AA30" s="129">
        <v>25</v>
      </c>
      <c r="AB30" s="129">
        <v>64</v>
      </c>
      <c r="AC30" s="129">
        <v>154732</v>
      </c>
      <c r="AD30" s="129">
        <v>141024</v>
      </c>
      <c r="AE30" s="129">
        <v>295756</v>
      </c>
      <c r="AF30" s="137">
        <v>589.15537848605572</v>
      </c>
    </row>
    <row r="31" spans="1:32" s="125" customFormat="1" ht="21.75" customHeight="1">
      <c r="A31" s="126">
        <v>27</v>
      </c>
      <c r="B31" s="130" t="s">
        <v>40</v>
      </c>
      <c r="C31" s="135">
        <v>83</v>
      </c>
      <c r="D31" s="136">
        <v>74</v>
      </c>
      <c r="E31" s="129">
        <v>14</v>
      </c>
      <c r="F31" s="129">
        <v>5</v>
      </c>
      <c r="G31" s="129">
        <v>19</v>
      </c>
      <c r="H31" s="129">
        <v>0</v>
      </c>
      <c r="I31" s="129">
        <v>11</v>
      </c>
      <c r="J31" s="129">
        <v>11</v>
      </c>
      <c r="K31" s="129">
        <v>1371</v>
      </c>
      <c r="L31" s="129">
        <v>1296</v>
      </c>
      <c r="M31" s="129">
        <v>2667</v>
      </c>
      <c r="N31" s="129">
        <v>14517</v>
      </c>
      <c r="O31" s="129">
        <v>16594</v>
      </c>
      <c r="P31" s="129">
        <v>31111</v>
      </c>
      <c r="Q31" s="129">
        <v>12</v>
      </c>
      <c r="R31" s="129">
        <v>3</v>
      </c>
      <c r="S31" s="129">
        <v>15</v>
      </c>
      <c r="T31" s="129">
        <v>0</v>
      </c>
      <c r="U31" s="129">
        <v>0</v>
      </c>
      <c r="V31" s="129">
        <v>0</v>
      </c>
      <c r="W31" s="129">
        <v>0</v>
      </c>
      <c r="X31" s="129">
        <v>160</v>
      </c>
      <c r="Y31" s="129">
        <v>160</v>
      </c>
      <c r="Z31" s="129">
        <v>0</v>
      </c>
      <c r="AA31" s="129">
        <v>0</v>
      </c>
      <c r="AB31" s="129">
        <v>0</v>
      </c>
      <c r="AC31" s="129">
        <v>15914</v>
      </c>
      <c r="AD31" s="129">
        <v>18069</v>
      </c>
      <c r="AE31" s="129">
        <v>33983</v>
      </c>
      <c r="AF31" s="137">
        <v>459.22972972972974</v>
      </c>
    </row>
    <row r="32" spans="1:32" s="125" customFormat="1" ht="21.75" customHeight="1">
      <c r="A32" s="126">
        <v>28</v>
      </c>
      <c r="B32" s="130" t="s">
        <v>41</v>
      </c>
      <c r="C32" s="135">
        <v>958</v>
      </c>
      <c r="D32" s="136">
        <v>341</v>
      </c>
      <c r="E32" s="129">
        <v>0</v>
      </c>
      <c r="F32" s="129">
        <v>0</v>
      </c>
      <c r="G32" s="129">
        <v>0</v>
      </c>
      <c r="H32" s="129">
        <v>0</v>
      </c>
      <c r="I32" s="129">
        <v>0</v>
      </c>
      <c r="J32" s="129">
        <v>0</v>
      </c>
      <c r="K32" s="129">
        <v>9405</v>
      </c>
      <c r="L32" s="129">
        <v>16102</v>
      </c>
      <c r="M32" s="129">
        <v>25507</v>
      </c>
      <c r="N32" s="129">
        <v>117411</v>
      </c>
      <c r="O32" s="129">
        <v>100208</v>
      </c>
      <c r="P32" s="129">
        <v>217619</v>
      </c>
      <c r="Q32" s="129">
        <v>626</v>
      </c>
      <c r="R32" s="129">
        <v>1209</v>
      </c>
      <c r="S32" s="129">
        <v>1835</v>
      </c>
      <c r="T32" s="129">
        <v>486</v>
      </c>
      <c r="U32" s="129">
        <v>2892</v>
      </c>
      <c r="V32" s="129">
        <v>3378</v>
      </c>
      <c r="W32" s="129">
        <v>37</v>
      </c>
      <c r="X32" s="129">
        <v>183</v>
      </c>
      <c r="Y32" s="129">
        <v>220</v>
      </c>
      <c r="Z32" s="129">
        <v>148</v>
      </c>
      <c r="AA32" s="129">
        <v>83</v>
      </c>
      <c r="AB32" s="129">
        <v>231</v>
      </c>
      <c r="AC32" s="129">
        <v>128113</v>
      </c>
      <c r="AD32" s="129">
        <v>120677</v>
      </c>
      <c r="AE32" s="129">
        <v>248790</v>
      </c>
      <c r="AF32" s="137">
        <v>729.5894428152493</v>
      </c>
    </row>
    <row r="33" spans="1:32" s="125" customFormat="1" ht="21.75" customHeight="1">
      <c r="A33" s="126">
        <v>29</v>
      </c>
      <c r="B33" s="130" t="s">
        <v>42</v>
      </c>
      <c r="C33" s="135">
        <v>2670</v>
      </c>
      <c r="D33" s="136">
        <v>1106</v>
      </c>
      <c r="E33" s="129">
        <v>399</v>
      </c>
      <c r="F33" s="129">
        <v>328</v>
      </c>
      <c r="G33" s="129">
        <v>727</v>
      </c>
      <c r="H33" s="129">
        <v>117</v>
      </c>
      <c r="I33" s="129">
        <v>154</v>
      </c>
      <c r="J33" s="129">
        <v>271</v>
      </c>
      <c r="K33" s="129">
        <v>24283</v>
      </c>
      <c r="L33" s="129">
        <v>24319</v>
      </c>
      <c r="M33" s="129">
        <v>48602</v>
      </c>
      <c r="N33" s="129">
        <v>397885</v>
      </c>
      <c r="O33" s="129">
        <v>244298</v>
      </c>
      <c r="P33" s="129">
        <v>642183</v>
      </c>
      <c r="Q33" s="129">
        <v>884</v>
      </c>
      <c r="R33" s="129">
        <v>741</v>
      </c>
      <c r="S33" s="129">
        <v>1625</v>
      </c>
      <c r="T33" s="129">
        <v>6038</v>
      </c>
      <c r="U33" s="129">
        <v>2306</v>
      </c>
      <c r="V33" s="129">
        <v>8344</v>
      </c>
      <c r="W33" s="129">
        <v>1050</v>
      </c>
      <c r="X33" s="129">
        <v>1293</v>
      </c>
      <c r="Y33" s="129">
        <v>2343</v>
      </c>
      <c r="Z33" s="129">
        <v>603</v>
      </c>
      <c r="AA33" s="129">
        <v>903</v>
      </c>
      <c r="AB33" s="129">
        <v>1506</v>
      </c>
      <c r="AC33" s="129">
        <v>431259</v>
      </c>
      <c r="AD33" s="129">
        <v>274342</v>
      </c>
      <c r="AE33" s="129">
        <v>705601</v>
      </c>
      <c r="AF33" s="137">
        <v>637.97558770343585</v>
      </c>
    </row>
    <row r="34" spans="1:32" s="125" customFormat="1" ht="21.75" customHeight="1">
      <c r="A34" s="126">
        <v>30</v>
      </c>
      <c r="B34" s="130" t="s">
        <v>43</v>
      </c>
      <c r="C34" s="135">
        <v>11</v>
      </c>
      <c r="D34" s="136">
        <v>10</v>
      </c>
      <c r="E34" s="129">
        <v>0</v>
      </c>
      <c r="F34" s="129">
        <v>0</v>
      </c>
      <c r="G34" s="129">
        <v>0</v>
      </c>
      <c r="H34" s="129">
        <v>0</v>
      </c>
      <c r="I34" s="129">
        <v>0</v>
      </c>
      <c r="J34" s="129">
        <v>0</v>
      </c>
      <c r="K34" s="129">
        <v>67</v>
      </c>
      <c r="L34" s="129">
        <v>32</v>
      </c>
      <c r="M34" s="129">
        <v>99</v>
      </c>
      <c r="N34" s="129">
        <v>4802</v>
      </c>
      <c r="O34" s="129">
        <v>4764</v>
      </c>
      <c r="P34" s="129">
        <v>9566</v>
      </c>
      <c r="Q34" s="129">
        <v>0</v>
      </c>
      <c r="R34" s="129">
        <v>0</v>
      </c>
      <c r="S34" s="129">
        <v>0</v>
      </c>
      <c r="T34" s="129">
        <v>70</v>
      </c>
      <c r="U34" s="129">
        <v>11</v>
      </c>
      <c r="V34" s="129">
        <v>81</v>
      </c>
      <c r="W34" s="129">
        <v>0</v>
      </c>
      <c r="X34" s="129">
        <v>0</v>
      </c>
      <c r="Y34" s="129">
        <v>0</v>
      </c>
      <c r="Z34" s="129">
        <v>76</v>
      </c>
      <c r="AA34" s="129">
        <v>119</v>
      </c>
      <c r="AB34" s="129">
        <v>195</v>
      </c>
      <c r="AC34" s="129">
        <v>5015</v>
      </c>
      <c r="AD34" s="129">
        <v>4926</v>
      </c>
      <c r="AE34" s="129">
        <v>9941</v>
      </c>
      <c r="AF34" s="137">
        <v>994.1</v>
      </c>
    </row>
    <row r="35" spans="1:32" s="125" customFormat="1" ht="21.75" customHeight="1">
      <c r="A35" s="126">
        <v>31</v>
      </c>
      <c r="B35" s="130" t="s">
        <v>44</v>
      </c>
      <c r="C35" s="135">
        <v>2302</v>
      </c>
      <c r="D35" s="136">
        <v>2264</v>
      </c>
      <c r="E35" s="129">
        <v>1445</v>
      </c>
      <c r="F35" s="129">
        <v>1889</v>
      </c>
      <c r="G35" s="129">
        <v>3334</v>
      </c>
      <c r="H35" s="129">
        <v>3001</v>
      </c>
      <c r="I35" s="129">
        <v>6152</v>
      </c>
      <c r="J35" s="129">
        <v>9153</v>
      </c>
      <c r="K35" s="129">
        <v>88325</v>
      </c>
      <c r="L35" s="129">
        <v>106506</v>
      </c>
      <c r="M35" s="129">
        <v>194831</v>
      </c>
      <c r="N35" s="129">
        <v>732840</v>
      </c>
      <c r="O35" s="129">
        <v>791178</v>
      </c>
      <c r="P35" s="129">
        <v>1524018</v>
      </c>
      <c r="Q35" s="129">
        <v>641</v>
      </c>
      <c r="R35" s="129">
        <v>971</v>
      </c>
      <c r="S35" s="129">
        <v>1612</v>
      </c>
      <c r="T35" s="129">
        <v>1322</v>
      </c>
      <c r="U35" s="129">
        <v>7446</v>
      </c>
      <c r="V35" s="129">
        <v>8768</v>
      </c>
      <c r="W35" s="129">
        <v>1214</v>
      </c>
      <c r="X35" s="129">
        <v>3627</v>
      </c>
      <c r="Y35" s="129">
        <v>4841</v>
      </c>
      <c r="Z35" s="129">
        <v>661</v>
      </c>
      <c r="AA35" s="129">
        <v>476</v>
      </c>
      <c r="AB35" s="129">
        <v>1137</v>
      </c>
      <c r="AC35" s="129">
        <v>829449</v>
      </c>
      <c r="AD35" s="129">
        <v>918245</v>
      </c>
      <c r="AE35" s="129">
        <v>1747694</v>
      </c>
      <c r="AF35" s="137">
        <v>771.94964664310953</v>
      </c>
    </row>
    <row r="36" spans="1:32" s="125" customFormat="1" ht="21.75" customHeight="1">
      <c r="A36" s="126">
        <v>32</v>
      </c>
      <c r="B36" s="130" t="s">
        <v>45</v>
      </c>
      <c r="C36" s="135">
        <v>39</v>
      </c>
      <c r="D36" s="136">
        <v>38</v>
      </c>
      <c r="E36" s="129">
        <v>0</v>
      </c>
      <c r="F36" s="129">
        <v>0</v>
      </c>
      <c r="G36" s="129">
        <v>0</v>
      </c>
      <c r="H36" s="129">
        <v>0</v>
      </c>
      <c r="I36" s="129">
        <v>0</v>
      </c>
      <c r="J36" s="129">
        <v>0</v>
      </c>
      <c r="K36" s="129">
        <v>24</v>
      </c>
      <c r="L36" s="129">
        <v>18</v>
      </c>
      <c r="M36" s="129">
        <v>42</v>
      </c>
      <c r="N36" s="129">
        <v>21102</v>
      </c>
      <c r="O36" s="129">
        <v>16339</v>
      </c>
      <c r="P36" s="129">
        <v>37441</v>
      </c>
      <c r="Q36" s="129">
        <v>42</v>
      </c>
      <c r="R36" s="129">
        <v>13</v>
      </c>
      <c r="S36" s="129">
        <v>55</v>
      </c>
      <c r="T36" s="129">
        <v>858</v>
      </c>
      <c r="U36" s="129">
        <v>986</v>
      </c>
      <c r="V36" s="129">
        <v>1844</v>
      </c>
      <c r="W36" s="129">
        <v>0</v>
      </c>
      <c r="X36" s="129">
        <v>0</v>
      </c>
      <c r="Y36" s="129">
        <v>0</v>
      </c>
      <c r="Z36" s="129">
        <v>0</v>
      </c>
      <c r="AA36" s="129">
        <v>0</v>
      </c>
      <c r="AB36" s="129">
        <v>0</v>
      </c>
      <c r="AC36" s="129">
        <v>22026</v>
      </c>
      <c r="AD36" s="129">
        <v>17356</v>
      </c>
      <c r="AE36" s="129">
        <v>39382</v>
      </c>
      <c r="AF36" s="137">
        <v>1036.3684210526317</v>
      </c>
    </row>
    <row r="37" spans="1:32" s="125" customFormat="1" ht="21.75" customHeight="1">
      <c r="A37" s="126">
        <v>33</v>
      </c>
      <c r="B37" s="130" t="s">
        <v>47</v>
      </c>
      <c r="C37" s="135">
        <v>4828</v>
      </c>
      <c r="D37" s="136">
        <v>1906</v>
      </c>
      <c r="E37" s="129">
        <v>582</v>
      </c>
      <c r="F37" s="129">
        <v>705</v>
      </c>
      <c r="G37" s="129">
        <v>1287</v>
      </c>
      <c r="H37" s="129">
        <v>5</v>
      </c>
      <c r="I37" s="129">
        <v>1</v>
      </c>
      <c r="J37" s="129">
        <v>6</v>
      </c>
      <c r="K37" s="129">
        <v>75040</v>
      </c>
      <c r="L37" s="129">
        <v>89226</v>
      </c>
      <c r="M37" s="129">
        <v>164266</v>
      </c>
      <c r="N37" s="129">
        <v>916989</v>
      </c>
      <c r="O37" s="129">
        <v>868964</v>
      </c>
      <c r="P37" s="129">
        <v>1785953</v>
      </c>
      <c r="Q37" s="129">
        <v>669</v>
      </c>
      <c r="R37" s="129">
        <v>311</v>
      </c>
      <c r="S37" s="129">
        <v>980</v>
      </c>
      <c r="T37" s="129">
        <v>1049</v>
      </c>
      <c r="U37" s="129">
        <v>1258</v>
      </c>
      <c r="V37" s="129">
        <v>2307</v>
      </c>
      <c r="W37" s="129">
        <v>2281</v>
      </c>
      <c r="X37" s="129">
        <v>1553</v>
      </c>
      <c r="Y37" s="129">
        <v>3834</v>
      </c>
      <c r="Z37" s="129">
        <v>1619</v>
      </c>
      <c r="AA37" s="129">
        <v>532</v>
      </c>
      <c r="AB37" s="129">
        <v>2151</v>
      </c>
      <c r="AC37" s="129">
        <v>998234</v>
      </c>
      <c r="AD37" s="129">
        <v>962550</v>
      </c>
      <c r="AE37" s="129">
        <v>1960784</v>
      </c>
      <c r="AF37" s="137">
        <v>1028.7429171038825</v>
      </c>
    </row>
    <row r="38" spans="1:32" s="125" customFormat="1" ht="21.75" customHeight="1">
      <c r="A38" s="126">
        <v>34</v>
      </c>
      <c r="B38" s="130" t="s">
        <v>58</v>
      </c>
      <c r="C38" s="135">
        <v>395</v>
      </c>
      <c r="D38" s="136">
        <v>207</v>
      </c>
      <c r="E38" s="129">
        <v>171</v>
      </c>
      <c r="F38" s="129">
        <v>177</v>
      </c>
      <c r="G38" s="129">
        <v>348</v>
      </c>
      <c r="H38" s="129">
        <v>0</v>
      </c>
      <c r="I38" s="129">
        <v>0</v>
      </c>
      <c r="J38" s="129">
        <v>0</v>
      </c>
      <c r="K38" s="129">
        <v>16226</v>
      </c>
      <c r="L38" s="129">
        <v>17877</v>
      </c>
      <c r="M38" s="129">
        <v>34103</v>
      </c>
      <c r="N38" s="129">
        <v>88025</v>
      </c>
      <c r="O38" s="129">
        <v>96173</v>
      </c>
      <c r="P38" s="129">
        <v>184198</v>
      </c>
      <c r="Q38" s="129">
        <v>95</v>
      </c>
      <c r="R38" s="129">
        <v>128</v>
      </c>
      <c r="S38" s="129">
        <v>223</v>
      </c>
      <c r="T38" s="129">
        <v>419</v>
      </c>
      <c r="U38" s="129">
        <v>339</v>
      </c>
      <c r="V38" s="129">
        <v>758</v>
      </c>
      <c r="W38" s="129">
        <v>0</v>
      </c>
      <c r="X38" s="129">
        <v>1</v>
      </c>
      <c r="Y38" s="129">
        <v>1</v>
      </c>
      <c r="Z38" s="129">
        <v>0</v>
      </c>
      <c r="AA38" s="129">
        <v>0</v>
      </c>
      <c r="AB38" s="129">
        <v>0</v>
      </c>
      <c r="AC38" s="129">
        <v>104936</v>
      </c>
      <c r="AD38" s="129">
        <v>114695</v>
      </c>
      <c r="AE38" s="129">
        <v>219631</v>
      </c>
      <c r="AF38" s="137">
        <v>1061.0193236714977</v>
      </c>
    </row>
    <row r="39" spans="1:32" s="125" customFormat="1" ht="21.75" customHeight="1">
      <c r="A39" s="126">
        <v>35</v>
      </c>
      <c r="B39" s="130" t="s">
        <v>48</v>
      </c>
      <c r="C39" s="135">
        <v>901</v>
      </c>
      <c r="D39" s="136">
        <v>849</v>
      </c>
      <c r="E39" s="129">
        <v>66</v>
      </c>
      <c r="F39" s="129">
        <v>29</v>
      </c>
      <c r="G39" s="129">
        <v>95</v>
      </c>
      <c r="H39" s="129">
        <v>0</v>
      </c>
      <c r="I39" s="129">
        <v>0</v>
      </c>
      <c r="J39" s="129">
        <v>0</v>
      </c>
      <c r="K39" s="129">
        <v>12602</v>
      </c>
      <c r="L39" s="129">
        <v>8310</v>
      </c>
      <c r="M39" s="129">
        <v>20912</v>
      </c>
      <c r="N39" s="129">
        <v>694218</v>
      </c>
      <c r="O39" s="129">
        <v>521910</v>
      </c>
      <c r="P39" s="129">
        <v>1216128</v>
      </c>
      <c r="Q39" s="129">
        <v>484</v>
      </c>
      <c r="R39" s="129">
        <v>214</v>
      </c>
      <c r="S39" s="129">
        <v>698</v>
      </c>
      <c r="T39" s="129">
        <v>797</v>
      </c>
      <c r="U39" s="129">
        <v>833</v>
      </c>
      <c r="V39" s="129">
        <v>1630</v>
      </c>
      <c r="W39" s="129">
        <v>930</v>
      </c>
      <c r="X39" s="129">
        <v>990</v>
      </c>
      <c r="Y39" s="129">
        <v>1920</v>
      </c>
      <c r="Z39" s="129">
        <v>591</v>
      </c>
      <c r="AA39" s="129">
        <v>521</v>
      </c>
      <c r="AB39" s="129">
        <v>1112</v>
      </c>
      <c r="AC39" s="129">
        <v>709688</v>
      </c>
      <c r="AD39" s="129">
        <v>532807</v>
      </c>
      <c r="AE39" s="129">
        <v>1242495</v>
      </c>
      <c r="AF39" s="137">
        <v>1463.4805653710248</v>
      </c>
    </row>
    <row r="40" spans="1:32" s="131" customFormat="1" ht="21.75" customHeight="1">
      <c r="A40" s="555" t="s">
        <v>49</v>
      </c>
      <c r="B40" s="555"/>
      <c r="C40" s="130">
        <v>34852</v>
      </c>
      <c r="D40" s="138">
        <v>23203</v>
      </c>
      <c r="E40" s="130">
        <v>5821</v>
      </c>
      <c r="F40" s="130">
        <v>5689</v>
      </c>
      <c r="G40" s="130">
        <v>11510</v>
      </c>
      <c r="H40" s="130">
        <v>4156</v>
      </c>
      <c r="I40" s="130">
        <v>7065</v>
      </c>
      <c r="J40" s="130">
        <v>11221</v>
      </c>
      <c r="K40" s="130">
        <v>646138</v>
      </c>
      <c r="L40" s="130">
        <v>638082</v>
      </c>
      <c r="M40" s="130">
        <v>1284220</v>
      </c>
      <c r="N40" s="130">
        <v>7845862</v>
      </c>
      <c r="O40" s="130">
        <v>6869666</v>
      </c>
      <c r="P40" s="130">
        <v>14715528</v>
      </c>
      <c r="Q40" s="130">
        <v>14403</v>
      </c>
      <c r="R40" s="130">
        <v>12691</v>
      </c>
      <c r="S40" s="130">
        <v>27094</v>
      </c>
      <c r="T40" s="130">
        <v>139262</v>
      </c>
      <c r="U40" s="130">
        <v>59680</v>
      </c>
      <c r="V40" s="130">
        <v>198942</v>
      </c>
      <c r="W40" s="130">
        <v>15616</v>
      </c>
      <c r="X40" s="130">
        <v>17399</v>
      </c>
      <c r="Y40" s="130">
        <v>33015</v>
      </c>
      <c r="Z40" s="130">
        <v>13922</v>
      </c>
      <c r="AA40" s="130">
        <v>9918</v>
      </c>
      <c r="AB40" s="130">
        <v>23840</v>
      </c>
      <c r="AC40" s="130">
        <v>8685180</v>
      </c>
      <c r="AD40" s="130">
        <v>7620190</v>
      </c>
      <c r="AE40" s="130">
        <v>16305370</v>
      </c>
      <c r="AF40" s="137">
        <v>702.72680256863339</v>
      </c>
    </row>
  </sheetData>
  <mergeCells count="14">
    <mergeCell ref="AF2:AF3"/>
    <mergeCell ref="A40:B40"/>
    <mergeCell ref="N2:P2"/>
    <mergeCell ref="Q2:S2"/>
    <mergeCell ref="T2:V2"/>
    <mergeCell ref="W2:Y2"/>
    <mergeCell ref="Z2:AB2"/>
    <mergeCell ref="AC2:AE2"/>
    <mergeCell ref="A2:A3"/>
    <mergeCell ref="B2:B3"/>
    <mergeCell ref="C2:D2"/>
    <mergeCell ref="E2:G2"/>
    <mergeCell ref="H2:J2"/>
    <mergeCell ref="K2:M2"/>
  </mergeCells>
  <conditionalFormatting sqref="AF5:AF40 G5 J5 G6:AA39 Y5:Y39 AB5:AE39 V5:V39 S5:S39 P5:P39 M5:M39">
    <cfRule type="cellIs" dxfId="21" priority="14" operator="lessThan">
      <formula>0</formula>
    </cfRule>
  </conditionalFormatting>
  <pageMargins left="0.45" right="0.15" top="0.52" bottom="0.28999999999999998" header="0.2" footer="0.16"/>
  <pageSetup paperSize="9" scale="80" firstPageNumber="21" orientation="portrait" useFirstPageNumber="1" r:id="rId1"/>
  <headerFooter>
    <oddFooter>&amp;L&amp;"Arial,Italic"&amp;9AISHE 2011-12&amp;CT-&amp;P</oddFooter>
  </headerFooter>
  <colBreaks count="2" manualBreakCount="2">
    <brk id="13" max="38" man="1"/>
    <brk id="22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AM65"/>
  <sheetViews>
    <sheetView showZeros="0" view="pageBreakPreview" zoomScaleSheetLayoutView="100" workbookViewId="0">
      <pane xSplit="2" ySplit="5" topLeftCell="U23" activePane="bottomRight" state="frozen"/>
      <selection pane="topRight" activeCell="C1" sqref="C1"/>
      <selection pane="bottomLeft" activeCell="A6" sqref="A6"/>
      <selection pane="bottomRight" activeCell="AG41" sqref="A1:AL42"/>
    </sheetView>
  </sheetViews>
  <sheetFormatPr defaultRowHeight="15"/>
  <cols>
    <col min="1" max="1" width="5.140625" style="154" customWidth="1"/>
    <col min="2" max="2" width="16.7109375" style="154" customWidth="1"/>
    <col min="3" max="3" width="6.28515625" style="154" customWidth="1"/>
    <col min="4" max="4" width="9.28515625" style="154" customWidth="1"/>
    <col min="5" max="5" width="9" style="154" customWidth="1"/>
    <col min="6" max="6" width="7.85546875" style="154" customWidth="1"/>
    <col min="7" max="7" width="8" style="154" customWidth="1"/>
    <col min="8" max="8" width="7.85546875" style="154" customWidth="1"/>
    <col min="9" max="9" width="5.5703125" style="154" customWidth="1"/>
    <col min="10" max="10" width="9.42578125" style="154" customWidth="1"/>
    <col min="11" max="11" width="6.5703125" style="154" customWidth="1"/>
    <col min="12" max="12" width="6.85546875" style="154" customWidth="1"/>
    <col min="13" max="13" width="6.140625" style="154" customWidth="1"/>
    <col min="14" max="14" width="8.140625" style="154" customWidth="1"/>
    <col min="15" max="15" width="6.7109375" style="154" customWidth="1"/>
    <col min="16" max="16" width="9.42578125" style="154" customWidth="1"/>
    <col min="17" max="17" width="6.7109375" style="154" customWidth="1"/>
    <col min="18" max="18" width="7.5703125" style="154" customWidth="1"/>
    <col min="19" max="19" width="7.140625" style="154" customWidth="1"/>
    <col min="20" max="20" width="8" style="154" customWidth="1"/>
    <col min="21" max="21" width="6.5703125" style="154" customWidth="1"/>
    <col min="22" max="22" width="9.42578125" style="154" customWidth="1"/>
    <col min="23" max="23" width="7.140625" style="154" customWidth="1"/>
    <col min="24" max="24" width="7.85546875" style="154" customWidth="1"/>
    <col min="25" max="25" width="7.140625" style="154" customWidth="1"/>
    <col min="26" max="26" width="7.7109375" style="154" customWidth="1"/>
    <col min="27" max="27" width="6.5703125" style="154" customWidth="1"/>
    <col min="28" max="28" width="9.42578125" style="154" customWidth="1"/>
    <col min="29" max="29" width="7.140625" style="154" customWidth="1"/>
    <col min="30" max="30" width="7.85546875" style="154" customWidth="1"/>
    <col min="31" max="31" width="7.140625" style="154" customWidth="1"/>
    <col min="32" max="32" width="7.7109375" style="154" customWidth="1"/>
    <col min="33" max="33" width="6.5703125" style="154" customWidth="1"/>
    <col min="34" max="34" width="9.42578125" style="154" customWidth="1"/>
    <col min="35" max="35" width="8" style="154" customWidth="1"/>
    <col min="36" max="36" width="7.85546875" style="154" customWidth="1"/>
    <col min="37" max="37" width="8.5703125" style="154" customWidth="1"/>
    <col min="38" max="38" width="7.7109375" style="154" customWidth="1"/>
    <col min="39" max="16384" width="9.140625" style="154"/>
  </cols>
  <sheetData>
    <row r="1" spans="1:38" s="156" customFormat="1" ht="27" customHeight="1">
      <c r="B1" s="108" t="s">
        <v>268</v>
      </c>
      <c r="C1" s="106" t="s">
        <v>261</v>
      </c>
      <c r="I1" s="106"/>
      <c r="O1" s="106" t="s">
        <v>261</v>
      </c>
      <c r="U1" s="106"/>
      <c r="AA1" s="106" t="s">
        <v>261</v>
      </c>
      <c r="AG1" s="106"/>
    </row>
    <row r="2" spans="1:38" s="139" customFormat="1">
      <c r="A2" s="563" t="s">
        <v>99</v>
      </c>
      <c r="B2" s="563" t="s">
        <v>2</v>
      </c>
      <c r="C2" s="562" t="s">
        <v>262</v>
      </c>
      <c r="D2" s="562"/>
      <c r="E2" s="562"/>
      <c r="F2" s="562"/>
      <c r="G2" s="562"/>
      <c r="H2" s="562"/>
      <c r="I2" s="562" t="s">
        <v>89</v>
      </c>
      <c r="J2" s="562"/>
      <c r="K2" s="562"/>
      <c r="L2" s="562"/>
      <c r="M2" s="562"/>
      <c r="N2" s="562"/>
      <c r="O2" s="562" t="s">
        <v>88</v>
      </c>
      <c r="P2" s="562"/>
      <c r="Q2" s="562"/>
      <c r="R2" s="562"/>
      <c r="S2" s="562"/>
      <c r="T2" s="562"/>
      <c r="U2" s="562" t="s">
        <v>87</v>
      </c>
      <c r="V2" s="562"/>
      <c r="W2" s="562"/>
      <c r="X2" s="562"/>
      <c r="Y2" s="562"/>
      <c r="Z2" s="562"/>
      <c r="AA2" s="562" t="s">
        <v>578</v>
      </c>
      <c r="AB2" s="562"/>
      <c r="AC2" s="562"/>
      <c r="AD2" s="562"/>
      <c r="AE2" s="562"/>
      <c r="AF2" s="562"/>
      <c r="AG2" s="562" t="s">
        <v>263</v>
      </c>
      <c r="AH2" s="562"/>
      <c r="AI2" s="562"/>
      <c r="AJ2" s="562"/>
      <c r="AK2" s="562"/>
      <c r="AL2" s="562"/>
    </row>
    <row r="3" spans="1:38" s="140" customFormat="1" ht="33.75" customHeight="1">
      <c r="A3" s="563"/>
      <c r="B3" s="563"/>
      <c r="C3" s="563" t="s">
        <v>264</v>
      </c>
      <c r="D3" s="563"/>
      <c r="E3" s="563" t="s">
        <v>265</v>
      </c>
      <c r="F3" s="563"/>
      <c r="G3" s="563"/>
      <c r="H3" s="564" t="s">
        <v>266</v>
      </c>
      <c r="I3" s="563" t="s">
        <v>264</v>
      </c>
      <c r="J3" s="563"/>
      <c r="K3" s="563" t="s">
        <v>265</v>
      </c>
      <c r="L3" s="563"/>
      <c r="M3" s="563"/>
      <c r="N3" s="564" t="s">
        <v>266</v>
      </c>
      <c r="O3" s="563" t="s">
        <v>264</v>
      </c>
      <c r="P3" s="563"/>
      <c r="Q3" s="563" t="s">
        <v>265</v>
      </c>
      <c r="R3" s="563"/>
      <c r="S3" s="563"/>
      <c r="T3" s="564" t="s">
        <v>266</v>
      </c>
      <c r="U3" s="563" t="s">
        <v>264</v>
      </c>
      <c r="V3" s="563"/>
      <c r="W3" s="563" t="s">
        <v>265</v>
      </c>
      <c r="X3" s="563"/>
      <c r="Y3" s="563"/>
      <c r="Z3" s="564" t="s">
        <v>266</v>
      </c>
      <c r="AA3" s="563" t="s">
        <v>264</v>
      </c>
      <c r="AB3" s="563"/>
      <c r="AC3" s="563" t="s">
        <v>265</v>
      </c>
      <c r="AD3" s="563"/>
      <c r="AE3" s="563"/>
      <c r="AF3" s="564" t="s">
        <v>266</v>
      </c>
      <c r="AG3" s="563" t="s">
        <v>264</v>
      </c>
      <c r="AH3" s="563"/>
      <c r="AI3" s="563" t="s">
        <v>265</v>
      </c>
      <c r="AJ3" s="563"/>
      <c r="AK3" s="563"/>
      <c r="AL3" s="564" t="s">
        <v>266</v>
      </c>
    </row>
    <row r="4" spans="1:38" s="143" customFormat="1" ht="24.75" customHeight="1">
      <c r="A4" s="563"/>
      <c r="B4" s="563"/>
      <c r="C4" s="141" t="s">
        <v>12</v>
      </c>
      <c r="D4" s="141" t="s">
        <v>260</v>
      </c>
      <c r="E4" s="142" t="s">
        <v>102</v>
      </c>
      <c r="F4" s="142" t="s">
        <v>103</v>
      </c>
      <c r="G4" s="141" t="s">
        <v>12</v>
      </c>
      <c r="H4" s="565"/>
      <c r="I4" s="141" t="s">
        <v>12</v>
      </c>
      <c r="J4" s="141" t="s">
        <v>260</v>
      </c>
      <c r="K4" s="142" t="s">
        <v>102</v>
      </c>
      <c r="L4" s="142" t="s">
        <v>103</v>
      </c>
      <c r="M4" s="141" t="s">
        <v>12</v>
      </c>
      <c r="N4" s="565"/>
      <c r="O4" s="141" t="s">
        <v>12</v>
      </c>
      <c r="P4" s="141" t="s">
        <v>260</v>
      </c>
      <c r="Q4" s="142" t="s">
        <v>102</v>
      </c>
      <c r="R4" s="142" t="s">
        <v>103</v>
      </c>
      <c r="S4" s="141" t="s">
        <v>12</v>
      </c>
      <c r="T4" s="565"/>
      <c r="U4" s="141" t="s">
        <v>12</v>
      </c>
      <c r="V4" s="141" t="s">
        <v>260</v>
      </c>
      <c r="W4" s="142" t="s">
        <v>102</v>
      </c>
      <c r="X4" s="142" t="s">
        <v>103</v>
      </c>
      <c r="Y4" s="141" t="s">
        <v>12</v>
      </c>
      <c r="Z4" s="565"/>
      <c r="AA4" s="287" t="s">
        <v>12</v>
      </c>
      <c r="AB4" s="287" t="s">
        <v>260</v>
      </c>
      <c r="AC4" s="288" t="s">
        <v>102</v>
      </c>
      <c r="AD4" s="288" t="s">
        <v>103</v>
      </c>
      <c r="AE4" s="287" t="s">
        <v>12</v>
      </c>
      <c r="AF4" s="565"/>
      <c r="AG4" s="287" t="s">
        <v>12</v>
      </c>
      <c r="AH4" s="287" t="s">
        <v>260</v>
      </c>
      <c r="AI4" s="288" t="s">
        <v>102</v>
      </c>
      <c r="AJ4" s="288" t="s">
        <v>103</v>
      </c>
      <c r="AK4" s="287" t="s">
        <v>12</v>
      </c>
      <c r="AL4" s="565"/>
    </row>
    <row r="5" spans="1:38" s="143" customFormat="1" ht="11.25" customHeight="1">
      <c r="A5" s="144">
        <v>1</v>
      </c>
      <c r="B5" s="144">
        <v>2</v>
      </c>
      <c r="C5" s="144">
        <v>3</v>
      </c>
      <c r="D5" s="144">
        <v>4</v>
      </c>
      <c r="E5" s="144">
        <v>5</v>
      </c>
      <c r="F5" s="144">
        <v>6</v>
      </c>
      <c r="G5" s="144">
        <v>7</v>
      </c>
      <c r="H5" s="144">
        <v>8</v>
      </c>
      <c r="I5" s="144">
        <v>9</v>
      </c>
      <c r="J5" s="144">
        <v>10</v>
      </c>
      <c r="K5" s="144">
        <v>11</v>
      </c>
      <c r="L5" s="144">
        <v>12</v>
      </c>
      <c r="M5" s="144">
        <v>13</v>
      </c>
      <c r="N5" s="144">
        <v>14</v>
      </c>
      <c r="O5" s="144">
        <v>15</v>
      </c>
      <c r="P5" s="144">
        <v>16</v>
      </c>
      <c r="Q5" s="144">
        <v>17</v>
      </c>
      <c r="R5" s="144">
        <v>18</v>
      </c>
      <c r="S5" s="144">
        <v>19</v>
      </c>
      <c r="T5" s="144">
        <v>20</v>
      </c>
      <c r="U5" s="144">
        <v>21</v>
      </c>
      <c r="V5" s="144">
        <v>22</v>
      </c>
      <c r="W5" s="144">
        <v>23</v>
      </c>
      <c r="X5" s="144">
        <v>24</v>
      </c>
      <c r="Y5" s="144">
        <v>25</v>
      </c>
      <c r="Z5" s="144">
        <v>26</v>
      </c>
      <c r="AA5" s="144">
        <v>27</v>
      </c>
      <c r="AB5" s="144">
        <v>28</v>
      </c>
      <c r="AC5" s="144">
        <v>29</v>
      </c>
      <c r="AD5" s="144">
        <v>30</v>
      </c>
      <c r="AE5" s="144">
        <v>31</v>
      </c>
      <c r="AF5" s="144">
        <v>32</v>
      </c>
      <c r="AG5" s="144">
        <v>33</v>
      </c>
      <c r="AH5" s="144">
        <v>34</v>
      </c>
      <c r="AI5" s="144">
        <v>35</v>
      </c>
      <c r="AJ5" s="144">
        <v>36</v>
      </c>
      <c r="AK5" s="144">
        <v>37</v>
      </c>
      <c r="AL5" s="144">
        <v>38</v>
      </c>
    </row>
    <row r="6" spans="1:38" s="150" customFormat="1" ht="30.75" customHeight="1">
      <c r="A6" s="145">
        <v>1</v>
      </c>
      <c r="B6" s="146" t="s">
        <v>55</v>
      </c>
      <c r="C6" s="147">
        <v>1</v>
      </c>
      <c r="D6" s="148"/>
      <c r="E6" s="149"/>
      <c r="F6" s="149"/>
      <c r="G6" s="147">
        <v>0</v>
      </c>
      <c r="H6" s="149" t="s">
        <v>1500</v>
      </c>
      <c r="I6" s="147"/>
      <c r="J6" s="148"/>
      <c r="K6" s="149"/>
      <c r="L6" s="149"/>
      <c r="M6" s="147">
        <v>0</v>
      </c>
      <c r="N6" s="149" t="s">
        <v>1500</v>
      </c>
      <c r="O6" s="147">
        <v>2</v>
      </c>
      <c r="P6" s="148"/>
      <c r="Q6" s="149"/>
      <c r="R6" s="149"/>
      <c r="S6" s="147">
        <v>0</v>
      </c>
      <c r="T6" s="149" t="s">
        <v>1500</v>
      </c>
      <c r="U6" s="147">
        <v>1</v>
      </c>
      <c r="V6" s="148">
        <v>1</v>
      </c>
      <c r="W6" s="149">
        <v>42</v>
      </c>
      <c r="X6" s="149">
        <v>75</v>
      </c>
      <c r="Y6" s="147">
        <v>117</v>
      </c>
      <c r="Z6" s="149">
        <v>117</v>
      </c>
      <c r="AA6" s="147"/>
      <c r="AB6" s="148"/>
      <c r="AC6" s="149"/>
      <c r="AD6" s="149"/>
      <c r="AE6" s="147">
        <v>0</v>
      </c>
      <c r="AF6" s="149" t="s">
        <v>1500</v>
      </c>
      <c r="AG6" s="147">
        <v>4</v>
      </c>
      <c r="AH6" s="147">
        <v>1</v>
      </c>
      <c r="AI6" s="147">
        <v>42</v>
      </c>
      <c r="AJ6" s="147">
        <v>75</v>
      </c>
      <c r="AK6" s="147">
        <v>117</v>
      </c>
      <c r="AL6" s="149">
        <v>117</v>
      </c>
    </row>
    <row r="7" spans="1:38" s="150" customFormat="1" ht="21.75" customHeight="1">
      <c r="A7" s="145">
        <v>2</v>
      </c>
      <c r="B7" s="151" t="s">
        <v>15</v>
      </c>
      <c r="C7" s="147">
        <v>191</v>
      </c>
      <c r="D7" s="148">
        <v>88</v>
      </c>
      <c r="E7" s="149">
        <v>59538</v>
      </c>
      <c r="F7" s="149">
        <v>20757</v>
      </c>
      <c r="G7" s="147">
        <v>80295</v>
      </c>
      <c r="H7" s="149">
        <v>912</v>
      </c>
      <c r="I7" s="147">
        <v>31</v>
      </c>
      <c r="J7" s="148"/>
      <c r="K7" s="149"/>
      <c r="L7" s="149"/>
      <c r="M7" s="147">
        <v>0</v>
      </c>
      <c r="N7" s="149" t="s">
        <v>1500</v>
      </c>
      <c r="O7" s="147">
        <v>654</v>
      </c>
      <c r="P7" s="148">
        <v>326</v>
      </c>
      <c r="Q7" s="149">
        <v>1323</v>
      </c>
      <c r="R7" s="149">
        <v>43100</v>
      </c>
      <c r="S7" s="147">
        <v>44423</v>
      </c>
      <c r="T7" s="149">
        <v>136</v>
      </c>
      <c r="U7" s="147">
        <v>283</v>
      </c>
      <c r="V7" s="148">
        <v>190</v>
      </c>
      <c r="W7" s="149">
        <v>7174</v>
      </c>
      <c r="X7" s="149">
        <v>13332</v>
      </c>
      <c r="Y7" s="147">
        <v>20506</v>
      </c>
      <c r="Z7" s="149">
        <v>108</v>
      </c>
      <c r="AA7" s="147">
        <v>10</v>
      </c>
      <c r="AB7" s="148"/>
      <c r="AC7" s="149"/>
      <c r="AD7" s="149"/>
      <c r="AE7" s="147">
        <v>0</v>
      </c>
      <c r="AF7" s="149" t="s">
        <v>1500</v>
      </c>
      <c r="AG7" s="147">
        <v>1169</v>
      </c>
      <c r="AH7" s="147">
        <v>604</v>
      </c>
      <c r="AI7" s="147">
        <v>68035</v>
      </c>
      <c r="AJ7" s="147">
        <v>77189</v>
      </c>
      <c r="AK7" s="147">
        <v>145224</v>
      </c>
      <c r="AL7" s="149">
        <v>240</v>
      </c>
    </row>
    <row r="8" spans="1:38" s="150" customFormat="1" ht="21.75" customHeight="1">
      <c r="A8" s="145">
        <v>3</v>
      </c>
      <c r="B8" s="151" t="s">
        <v>16</v>
      </c>
      <c r="C8" s="147">
        <v>3</v>
      </c>
      <c r="D8" s="148">
        <v>1</v>
      </c>
      <c r="E8" s="149">
        <v>377</v>
      </c>
      <c r="F8" s="149">
        <v>63</v>
      </c>
      <c r="G8" s="147">
        <v>440</v>
      </c>
      <c r="H8" s="149">
        <v>440</v>
      </c>
      <c r="I8" s="147"/>
      <c r="J8" s="148"/>
      <c r="K8" s="149"/>
      <c r="L8" s="149"/>
      <c r="M8" s="147">
        <v>0</v>
      </c>
      <c r="N8" s="149" t="s">
        <v>1500</v>
      </c>
      <c r="O8" s="147">
        <v>2</v>
      </c>
      <c r="P8" s="148"/>
      <c r="Q8" s="149"/>
      <c r="R8" s="149"/>
      <c r="S8" s="147">
        <v>0</v>
      </c>
      <c r="T8" s="149" t="s">
        <v>1500</v>
      </c>
      <c r="U8" s="147">
        <v>6</v>
      </c>
      <c r="V8" s="148">
        <v>6</v>
      </c>
      <c r="W8" s="149">
        <v>45</v>
      </c>
      <c r="X8" s="149">
        <v>43</v>
      </c>
      <c r="Y8" s="147">
        <v>88</v>
      </c>
      <c r="Z8" s="149">
        <v>15</v>
      </c>
      <c r="AA8" s="147"/>
      <c r="AB8" s="148"/>
      <c r="AC8" s="149"/>
      <c r="AD8" s="149"/>
      <c r="AE8" s="147">
        <v>0</v>
      </c>
      <c r="AF8" s="149" t="s">
        <v>1500</v>
      </c>
      <c r="AG8" s="147">
        <v>11</v>
      </c>
      <c r="AH8" s="147">
        <v>7</v>
      </c>
      <c r="AI8" s="147">
        <v>422</v>
      </c>
      <c r="AJ8" s="147">
        <v>106</v>
      </c>
      <c r="AK8" s="147">
        <v>528</v>
      </c>
      <c r="AL8" s="149">
        <v>75</v>
      </c>
    </row>
    <row r="9" spans="1:38" s="150" customFormat="1" ht="21.75" customHeight="1">
      <c r="A9" s="145">
        <v>4</v>
      </c>
      <c r="B9" s="151" t="s">
        <v>17</v>
      </c>
      <c r="C9" s="147">
        <v>20</v>
      </c>
      <c r="D9" s="148">
        <v>1</v>
      </c>
      <c r="E9" s="149">
        <v>1341</v>
      </c>
      <c r="F9" s="149">
        <v>217</v>
      </c>
      <c r="G9" s="147">
        <v>1558</v>
      </c>
      <c r="H9" s="149">
        <v>1558</v>
      </c>
      <c r="I9" s="147"/>
      <c r="J9" s="148"/>
      <c r="K9" s="149"/>
      <c r="L9" s="149"/>
      <c r="M9" s="147">
        <v>0</v>
      </c>
      <c r="N9" s="149" t="s">
        <v>1500</v>
      </c>
      <c r="O9" s="147">
        <v>46</v>
      </c>
      <c r="P9" s="148">
        <v>17</v>
      </c>
      <c r="Q9" s="149">
        <v>54</v>
      </c>
      <c r="R9" s="149">
        <v>1638</v>
      </c>
      <c r="S9" s="147">
        <v>1692</v>
      </c>
      <c r="T9" s="149">
        <v>100</v>
      </c>
      <c r="U9" s="147">
        <v>22</v>
      </c>
      <c r="V9" s="148">
        <v>22</v>
      </c>
      <c r="W9" s="149">
        <v>1316</v>
      </c>
      <c r="X9" s="149">
        <v>1139</v>
      </c>
      <c r="Y9" s="147">
        <v>2455</v>
      </c>
      <c r="Z9" s="149">
        <v>112</v>
      </c>
      <c r="AA9" s="147">
        <v>3</v>
      </c>
      <c r="AB9" s="148"/>
      <c r="AC9" s="149"/>
      <c r="AD9" s="149"/>
      <c r="AE9" s="147">
        <v>0</v>
      </c>
      <c r="AF9" s="149" t="s">
        <v>1500</v>
      </c>
      <c r="AG9" s="147">
        <v>91</v>
      </c>
      <c r="AH9" s="147">
        <v>40</v>
      </c>
      <c r="AI9" s="147">
        <v>2711</v>
      </c>
      <c r="AJ9" s="147">
        <v>2994</v>
      </c>
      <c r="AK9" s="147">
        <v>5705</v>
      </c>
      <c r="AL9" s="149">
        <v>143</v>
      </c>
    </row>
    <row r="10" spans="1:38" s="150" customFormat="1" ht="21.75" customHeight="1">
      <c r="A10" s="145">
        <v>5</v>
      </c>
      <c r="B10" s="151" t="s">
        <v>18</v>
      </c>
      <c r="C10" s="147">
        <v>20</v>
      </c>
      <c r="D10" s="148">
        <v>17</v>
      </c>
      <c r="E10" s="149">
        <v>7856</v>
      </c>
      <c r="F10" s="149">
        <v>1036</v>
      </c>
      <c r="G10" s="147">
        <v>8892</v>
      </c>
      <c r="H10" s="149">
        <v>523</v>
      </c>
      <c r="I10" s="147">
        <v>2</v>
      </c>
      <c r="J10" s="148">
        <v>1</v>
      </c>
      <c r="K10" s="149">
        <v>61</v>
      </c>
      <c r="L10" s="149">
        <v>35</v>
      </c>
      <c r="M10" s="147">
        <v>96</v>
      </c>
      <c r="N10" s="149">
        <v>96</v>
      </c>
      <c r="O10" s="147">
        <v>15</v>
      </c>
      <c r="P10" s="148">
        <v>15</v>
      </c>
      <c r="Q10" s="149">
        <v>16</v>
      </c>
      <c r="R10" s="149">
        <v>1631</v>
      </c>
      <c r="S10" s="147">
        <v>1647</v>
      </c>
      <c r="T10" s="149">
        <v>110</v>
      </c>
      <c r="U10" s="147">
        <v>35</v>
      </c>
      <c r="V10" s="148">
        <v>35</v>
      </c>
      <c r="W10" s="149">
        <v>1382</v>
      </c>
      <c r="X10" s="149">
        <v>769</v>
      </c>
      <c r="Y10" s="147">
        <v>2151</v>
      </c>
      <c r="Z10" s="149">
        <v>61</v>
      </c>
      <c r="AA10" s="147">
        <v>3</v>
      </c>
      <c r="AB10" s="148">
        <v>1</v>
      </c>
      <c r="AC10" s="149">
        <v>482</v>
      </c>
      <c r="AD10" s="149">
        <v>27</v>
      </c>
      <c r="AE10" s="147">
        <v>509</v>
      </c>
      <c r="AF10" s="149">
        <v>509</v>
      </c>
      <c r="AG10" s="147">
        <v>75</v>
      </c>
      <c r="AH10" s="147">
        <v>69</v>
      </c>
      <c r="AI10" s="147">
        <v>9797</v>
      </c>
      <c r="AJ10" s="147">
        <v>3498</v>
      </c>
      <c r="AK10" s="147">
        <v>13295</v>
      </c>
      <c r="AL10" s="149">
        <v>193</v>
      </c>
    </row>
    <row r="11" spans="1:38" s="150" customFormat="1" ht="21.75" customHeight="1">
      <c r="A11" s="145">
        <v>6</v>
      </c>
      <c r="B11" s="151" t="s">
        <v>19</v>
      </c>
      <c r="C11" s="147">
        <v>1</v>
      </c>
      <c r="D11" s="148">
        <v>1</v>
      </c>
      <c r="E11" s="149">
        <v>0</v>
      </c>
      <c r="F11" s="149">
        <v>479</v>
      </c>
      <c r="G11" s="147">
        <v>479</v>
      </c>
      <c r="H11" s="149">
        <v>479</v>
      </c>
      <c r="I11" s="147">
        <v>1</v>
      </c>
      <c r="J11" s="148"/>
      <c r="K11" s="149"/>
      <c r="L11" s="149"/>
      <c r="M11" s="147">
        <v>0</v>
      </c>
      <c r="N11" s="149" t="s">
        <v>1500</v>
      </c>
      <c r="O11" s="147"/>
      <c r="P11" s="148"/>
      <c r="Q11" s="149"/>
      <c r="R11" s="149"/>
      <c r="S11" s="147">
        <v>0</v>
      </c>
      <c r="T11" s="149" t="s">
        <v>1500</v>
      </c>
      <c r="U11" s="147">
        <v>3</v>
      </c>
      <c r="V11" s="148">
        <v>1</v>
      </c>
      <c r="W11" s="149">
        <v>25</v>
      </c>
      <c r="X11" s="149">
        <v>164</v>
      </c>
      <c r="Y11" s="147">
        <v>189</v>
      </c>
      <c r="Z11" s="149">
        <v>189</v>
      </c>
      <c r="AA11" s="147"/>
      <c r="AB11" s="148"/>
      <c r="AC11" s="149"/>
      <c r="AD11" s="149"/>
      <c r="AE11" s="147">
        <v>0</v>
      </c>
      <c r="AF11" s="149" t="s">
        <v>1500</v>
      </c>
      <c r="AG11" s="147">
        <v>5</v>
      </c>
      <c r="AH11" s="147">
        <v>2</v>
      </c>
      <c r="AI11" s="147">
        <v>25</v>
      </c>
      <c r="AJ11" s="147">
        <v>643</v>
      </c>
      <c r="AK11" s="147">
        <v>668</v>
      </c>
      <c r="AL11" s="149">
        <v>334</v>
      </c>
    </row>
    <row r="12" spans="1:38" s="150" customFormat="1" ht="21.75" customHeight="1">
      <c r="A12" s="145">
        <v>7</v>
      </c>
      <c r="B12" s="151" t="s">
        <v>56</v>
      </c>
      <c r="C12" s="147"/>
      <c r="D12" s="148"/>
      <c r="E12" s="149"/>
      <c r="F12" s="149"/>
      <c r="G12" s="147">
        <v>0</v>
      </c>
      <c r="H12" s="149" t="s">
        <v>1500</v>
      </c>
      <c r="I12" s="147">
        <v>9</v>
      </c>
      <c r="J12" s="148"/>
      <c r="K12" s="149"/>
      <c r="L12" s="149"/>
      <c r="M12" s="147">
        <v>0</v>
      </c>
      <c r="N12" s="149" t="s">
        <v>1500</v>
      </c>
      <c r="O12" s="147">
        <v>12</v>
      </c>
      <c r="P12" s="148">
        <v>1</v>
      </c>
      <c r="Q12" s="149">
        <v>0</v>
      </c>
      <c r="R12" s="149">
        <v>21</v>
      </c>
      <c r="S12" s="147">
        <v>21</v>
      </c>
      <c r="T12" s="149">
        <v>21</v>
      </c>
      <c r="U12" s="147">
        <v>47</v>
      </c>
      <c r="V12" s="148">
        <v>33</v>
      </c>
      <c r="W12" s="149">
        <v>2775</v>
      </c>
      <c r="X12" s="149">
        <v>2616</v>
      </c>
      <c r="Y12" s="147">
        <v>5391</v>
      </c>
      <c r="Z12" s="149">
        <v>163</v>
      </c>
      <c r="AA12" s="147">
        <v>3</v>
      </c>
      <c r="AB12" s="148">
        <v>1</v>
      </c>
      <c r="AC12" s="149">
        <v>105</v>
      </c>
      <c r="AD12" s="149">
        <v>14</v>
      </c>
      <c r="AE12" s="147">
        <v>119</v>
      </c>
      <c r="AF12" s="149">
        <v>119</v>
      </c>
      <c r="AG12" s="147">
        <v>71</v>
      </c>
      <c r="AH12" s="147">
        <v>35</v>
      </c>
      <c r="AI12" s="147">
        <v>2880</v>
      </c>
      <c r="AJ12" s="147">
        <v>2651</v>
      </c>
      <c r="AK12" s="147">
        <v>5531</v>
      </c>
      <c r="AL12" s="149">
        <v>158</v>
      </c>
    </row>
    <row r="13" spans="1:38" s="150" customFormat="1" ht="31.5" customHeight="1">
      <c r="A13" s="145">
        <v>8</v>
      </c>
      <c r="B13" s="146" t="s">
        <v>21</v>
      </c>
      <c r="C13" s="147">
        <v>1</v>
      </c>
      <c r="D13" s="148">
        <v>1</v>
      </c>
      <c r="E13" s="149">
        <v>560</v>
      </c>
      <c r="F13" s="149">
        <v>73</v>
      </c>
      <c r="G13" s="147">
        <v>633</v>
      </c>
      <c r="H13" s="149">
        <v>633</v>
      </c>
      <c r="I13" s="147"/>
      <c r="J13" s="148"/>
      <c r="K13" s="149"/>
      <c r="L13" s="149"/>
      <c r="M13" s="147">
        <v>0</v>
      </c>
      <c r="N13" s="149" t="s">
        <v>1500</v>
      </c>
      <c r="O13" s="147">
        <v>1</v>
      </c>
      <c r="P13" s="148"/>
      <c r="Q13" s="149"/>
      <c r="R13" s="149"/>
      <c r="S13" s="147">
        <v>0</v>
      </c>
      <c r="T13" s="149" t="s">
        <v>1500</v>
      </c>
      <c r="U13" s="147"/>
      <c r="V13" s="148"/>
      <c r="W13" s="149"/>
      <c r="X13" s="149"/>
      <c r="Y13" s="147">
        <v>0</v>
      </c>
      <c r="Z13" s="149" t="s">
        <v>1500</v>
      </c>
      <c r="AA13" s="147"/>
      <c r="AB13" s="148"/>
      <c r="AC13" s="149"/>
      <c r="AD13" s="149"/>
      <c r="AE13" s="147">
        <v>0</v>
      </c>
      <c r="AF13" s="149" t="s">
        <v>1500</v>
      </c>
      <c r="AG13" s="147">
        <v>2</v>
      </c>
      <c r="AH13" s="147">
        <v>1</v>
      </c>
      <c r="AI13" s="147">
        <v>560</v>
      </c>
      <c r="AJ13" s="147">
        <v>73</v>
      </c>
      <c r="AK13" s="147">
        <v>633</v>
      </c>
      <c r="AL13" s="149">
        <v>633</v>
      </c>
    </row>
    <row r="14" spans="1:38" s="150" customFormat="1" ht="21.75" customHeight="1">
      <c r="A14" s="145">
        <v>9</v>
      </c>
      <c r="B14" s="151" t="s">
        <v>22</v>
      </c>
      <c r="C14" s="147">
        <v>2</v>
      </c>
      <c r="D14" s="148">
        <v>1</v>
      </c>
      <c r="E14" s="149">
        <v>649</v>
      </c>
      <c r="F14" s="149">
        <v>139</v>
      </c>
      <c r="G14" s="147">
        <v>788</v>
      </c>
      <c r="H14" s="149">
        <v>788</v>
      </c>
      <c r="I14" s="147"/>
      <c r="J14" s="148"/>
      <c r="K14" s="149"/>
      <c r="L14" s="149"/>
      <c r="M14" s="147">
        <v>0</v>
      </c>
      <c r="N14" s="149" t="s">
        <v>1500</v>
      </c>
      <c r="O14" s="147"/>
      <c r="P14" s="148"/>
      <c r="Q14" s="149"/>
      <c r="R14" s="149"/>
      <c r="S14" s="147">
        <v>0</v>
      </c>
      <c r="T14" s="149" t="s">
        <v>1500</v>
      </c>
      <c r="U14" s="147">
        <v>2</v>
      </c>
      <c r="V14" s="148"/>
      <c r="W14" s="149"/>
      <c r="X14" s="149"/>
      <c r="Y14" s="147">
        <v>0</v>
      </c>
      <c r="Z14" s="149" t="s">
        <v>1500</v>
      </c>
      <c r="AA14" s="147"/>
      <c r="AB14" s="148"/>
      <c r="AC14" s="149"/>
      <c r="AD14" s="149"/>
      <c r="AE14" s="147">
        <v>0</v>
      </c>
      <c r="AF14" s="149" t="s">
        <v>1500</v>
      </c>
      <c r="AG14" s="147">
        <v>4</v>
      </c>
      <c r="AH14" s="147">
        <v>1</v>
      </c>
      <c r="AI14" s="147">
        <v>649</v>
      </c>
      <c r="AJ14" s="147">
        <v>139</v>
      </c>
      <c r="AK14" s="147">
        <v>788</v>
      </c>
      <c r="AL14" s="149">
        <v>788</v>
      </c>
    </row>
    <row r="15" spans="1:38" s="150" customFormat="1" ht="21.75" customHeight="1">
      <c r="A15" s="145">
        <v>10</v>
      </c>
      <c r="B15" s="151" t="s">
        <v>23</v>
      </c>
      <c r="C15" s="147">
        <v>39</v>
      </c>
      <c r="D15" s="148">
        <v>16</v>
      </c>
      <c r="E15" s="149">
        <v>14080</v>
      </c>
      <c r="F15" s="149">
        <v>2872</v>
      </c>
      <c r="G15" s="147">
        <v>16952</v>
      </c>
      <c r="H15" s="149">
        <v>1060</v>
      </c>
      <c r="I15" s="147">
        <v>21</v>
      </c>
      <c r="J15" s="148">
        <v>2</v>
      </c>
      <c r="K15" s="149">
        <v>263</v>
      </c>
      <c r="L15" s="149">
        <v>127</v>
      </c>
      <c r="M15" s="147">
        <v>390</v>
      </c>
      <c r="N15" s="149">
        <v>195</v>
      </c>
      <c r="O15" s="147">
        <v>16</v>
      </c>
      <c r="P15" s="148">
        <v>16</v>
      </c>
      <c r="Q15" s="149">
        <v>0</v>
      </c>
      <c r="R15" s="149">
        <v>2306</v>
      </c>
      <c r="S15" s="147">
        <v>2306</v>
      </c>
      <c r="T15" s="149">
        <v>144</v>
      </c>
      <c r="U15" s="147">
        <v>36</v>
      </c>
      <c r="V15" s="148">
        <v>18</v>
      </c>
      <c r="W15" s="149">
        <v>566</v>
      </c>
      <c r="X15" s="149">
        <v>3110</v>
      </c>
      <c r="Y15" s="147">
        <v>3676</v>
      </c>
      <c r="Z15" s="149">
        <v>204</v>
      </c>
      <c r="AA15" s="147">
        <v>19</v>
      </c>
      <c r="AB15" s="148"/>
      <c r="AC15" s="149"/>
      <c r="AD15" s="149"/>
      <c r="AE15" s="147">
        <v>0</v>
      </c>
      <c r="AF15" s="149" t="s">
        <v>1500</v>
      </c>
      <c r="AG15" s="147">
        <v>131</v>
      </c>
      <c r="AH15" s="147">
        <v>52</v>
      </c>
      <c r="AI15" s="147">
        <v>14909</v>
      </c>
      <c r="AJ15" s="147">
        <v>8415</v>
      </c>
      <c r="AK15" s="147">
        <v>23324</v>
      </c>
      <c r="AL15" s="149">
        <v>449</v>
      </c>
    </row>
    <row r="16" spans="1:38" s="150" customFormat="1" ht="21.75" customHeight="1">
      <c r="A16" s="145">
        <v>11</v>
      </c>
      <c r="B16" s="151" t="s">
        <v>24</v>
      </c>
      <c r="C16" s="147">
        <v>6</v>
      </c>
      <c r="D16" s="148">
        <v>4</v>
      </c>
      <c r="E16" s="149">
        <v>1878</v>
      </c>
      <c r="F16" s="149">
        <v>441</v>
      </c>
      <c r="G16" s="147">
        <v>2319</v>
      </c>
      <c r="H16" s="149">
        <v>580</v>
      </c>
      <c r="I16" s="147">
        <v>1</v>
      </c>
      <c r="J16" s="148"/>
      <c r="K16" s="149"/>
      <c r="L16" s="149"/>
      <c r="M16" s="147">
        <v>0</v>
      </c>
      <c r="N16" s="149" t="s">
        <v>1500</v>
      </c>
      <c r="O16" s="147">
        <v>2</v>
      </c>
      <c r="P16" s="148"/>
      <c r="Q16" s="149"/>
      <c r="R16" s="149"/>
      <c r="S16" s="147">
        <v>0</v>
      </c>
      <c r="T16" s="149" t="s">
        <v>1500</v>
      </c>
      <c r="U16" s="147">
        <v>1</v>
      </c>
      <c r="V16" s="148">
        <v>1</v>
      </c>
      <c r="W16" s="149">
        <v>24</v>
      </c>
      <c r="X16" s="149">
        <v>185</v>
      </c>
      <c r="Y16" s="147">
        <v>209</v>
      </c>
      <c r="Z16" s="149">
        <v>209</v>
      </c>
      <c r="AA16" s="147"/>
      <c r="AB16" s="148"/>
      <c r="AC16" s="149"/>
      <c r="AD16" s="149"/>
      <c r="AE16" s="147">
        <v>0</v>
      </c>
      <c r="AF16" s="149" t="s">
        <v>1500</v>
      </c>
      <c r="AG16" s="147">
        <v>10</v>
      </c>
      <c r="AH16" s="147">
        <v>5</v>
      </c>
      <c r="AI16" s="147">
        <v>1902</v>
      </c>
      <c r="AJ16" s="147">
        <v>626</v>
      </c>
      <c r="AK16" s="147">
        <v>2528</v>
      </c>
      <c r="AL16" s="149">
        <v>506</v>
      </c>
    </row>
    <row r="17" spans="1:38" s="150" customFormat="1" ht="21.75" customHeight="1">
      <c r="A17" s="145">
        <v>12</v>
      </c>
      <c r="B17" s="151" t="s">
        <v>25</v>
      </c>
      <c r="C17" s="147">
        <v>1</v>
      </c>
      <c r="D17" s="148">
        <v>1</v>
      </c>
      <c r="E17" s="149">
        <v>322</v>
      </c>
      <c r="F17" s="149">
        <v>2</v>
      </c>
      <c r="G17" s="147">
        <v>324</v>
      </c>
      <c r="H17" s="149">
        <v>324</v>
      </c>
      <c r="I17" s="147">
        <v>14</v>
      </c>
      <c r="J17" s="148">
        <v>3</v>
      </c>
      <c r="K17" s="149">
        <v>1148</v>
      </c>
      <c r="L17" s="149">
        <v>441</v>
      </c>
      <c r="M17" s="147">
        <v>1589</v>
      </c>
      <c r="N17" s="149">
        <v>530</v>
      </c>
      <c r="O17" s="147">
        <v>94</v>
      </c>
      <c r="P17" s="148">
        <v>39</v>
      </c>
      <c r="Q17" s="149">
        <v>364</v>
      </c>
      <c r="R17" s="149">
        <v>3117</v>
      </c>
      <c r="S17" s="147">
        <v>3481</v>
      </c>
      <c r="T17" s="149">
        <v>89</v>
      </c>
      <c r="U17" s="147">
        <v>356</v>
      </c>
      <c r="V17" s="148">
        <v>174</v>
      </c>
      <c r="W17" s="149">
        <v>5189</v>
      </c>
      <c r="X17" s="149">
        <v>9026</v>
      </c>
      <c r="Y17" s="147">
        <v>14215</v>
      </c>
      <c r="Z17" s="149">
        <v>82</v>
      </c>
      <c r="AA17" s="147">
        <v>6</v>
      </c>
      <c r="AB17" s="148">
        <v>3</v>
      </c>
      <c r="AC17" s="149">
        <v>1330</v>
      </c>
      <c r="AD17" s="149">
        <v>722</v>
      </c>
      <c r="AE17" s="147">
        <v>2052</v>
      </c>
      <c r="AF17" s="149">
        <v>684</v>
      </c>
      <c r="AG17" s="147">
        <v>471</v>
      </c>
      <c r="AH17" s="147">
        <v>220</v>
      </c>
      <c r="AI17" s="147">
        <v>8353</v>
      </c>
      <c r="AJ17" s="147">
        <v>13308</v>
      </c>
      <c r="AK17" s="147">
        <v>21661</v>
      </c>
      <c r="AL17" s="149">
        <v>98</v>
      </c>
    </row>
    <row r="18" spans="1:38" s="150" customFormat="1" ht="21.75" customHeight="1">
      <c r="A18" s="145">
        <v>13</v>
      </c>
      <c r="B18" s="151" t="s">
        <v>26</v>
      </c>
      <c r="C18" s="147">
        <v>199</v>
      </c>
      <c r="D18" s="148">
        <v>103</v>
      </c>
      <c r="E18" s="149">
        <v>64284</v>
      </c>
      <c r="F18" s="149">
        <v>7007</v>
      </c>
      <c r="G18" s="147">
        <v>71291</v>
      </c>
      <c r="H18" s="149">
        <v>692</v>
      </c>
      <c r="I18" s="147">
        <v>19</v>
      </c>
      <c r="J18" s="148">
        <v>2</v>
      </c>
      <c r="K18" s="149">
        <v>137</v>
      </c>
      <c r="L18" s="149">
        <v>31</v>
      </c>
      <c r="M18" s="147">
        <v>168</v>
      </c>
      <c r="N18" s="149">
        <v>84</v>
      </c>
      <c r="O18" s="147">
        <v>42</v>
      </c>
      <c r="P18" s="148">
        <v>1</v>
      </c>
      <c r="Q18" s="149">
        <v>0</v>
      </c>
      <c r="R18" s="149">
        <v>450</v>
      </c>
      <c r="S18" s="147">
        <v>450</v>
      </c>
      <c r="T18" s="149">
        <v>450</v>
      </c>
      <c r="U18" s="147">
        <v>59</v>
      </c>
      <c r="V18" s="148">
        <v>15</v>
      </c>
      <c r="W18" s="149">
        <v>1438</v>
      </c>
      <c r="X18" s="149">
        <v>2415</v>
      </c>
      <c r="Y18" s="147">
        <v>3853</v>
      </c>
      <c r="Z18" s="149">
        <v>257</v>
      </c>
      <c r="AA18" s="147">
        <v>5</v>
      </c>
      <c r="AB18" s="148">
        <v>1</v>
      </c>
      <c r="AC18" s="149">
        <v>228</v>
      </c>
      <c r="AD18" s="149">
        <v>18</v>
      </c>
      <c r="AE18" s="147">
        <v>246</v>
      </c>
      <c r="AF18" s="149">
        <v>246</v>
      </c>
      <c r="AG18" s="147">
        <v>324</v>
      </c>
      <c r="AH18" s="147">
        <v>122</v>
      </c>
      <c r="AI18" s="147">
        <v>66087</v>
      </c>
      <c r="AJ18" s="147">
        <v>9921</v>
      </c>
      <c r="AK18" s="147">
        <v>76008</v>
      </c>
      <c r="AL18" s="149">
        <v>623</v>
      </c>
    </row>
    <row r="19" spans="1:38" s="150" customFormat="1" ht="21.75" customHeight="1">
      <c r="A19" s="145">
        <v>14</v>
      </c>
      <c r="B19" s="151" t="s">
        <v>27</v>
      </c>
      <c r="C19" s="147">
        <v>34</v>
      </c>
      <c r="D19" s="148">
        <v>29</v>
      </c>
      <c r="E19" s="149">
        <v>9734</v>
      </c>
      <c r="F19" s="149">
        <v>2580</v>
      </c>
      <c r="G19" s="147">
        <v>12314</v>
      </c>
      <c r="H19" s="149">
        <v>425</v>
      </c>
      <c r="I19" s="147"/>
      <c r="J19" s="148"/>
      <c r="K19" s="149"/>
      <c r="L19" s="149"/>
      <c r="M19" s="147">
        <v>0</v>
      </c>
      <c r="N19" s="149" t="s">
        <v>1500</v>
      </c>
      <c r="O19" s="147">
        <v>24</v>
      </c>
      <c r="P19" s="148">
        <v>9</v>
      </c>
      <c r="Q19" s="149">
        <v>0</v>
      </c>
      <c r="R19" s="149">
        <v>1157</v>
      </c>
      <c r="S19" s="147">
        <v>1157</v>
      </c>
      <c r="T19" s="149">
        <v>129</v>
      </c>
      <c r="U19" s="147">
        <v>17</v>
      </c>
      <c r="V19" s="148">
        <v>16</v>
      </c>
      <c r="W19" s="149">
        <v>919</v>
      </c>
      <c r="X19" s="149">
        <v>864</v>
      </c>
      <c r="Y19" s="147">
        <v>1783</v>
      </c>
      <c r="Z19" s="149">
        <v>111</v>
      </c>
      <c r="AA19" s="147"/>
      <c r="AB19" s="148"/>
      <c r="AC19" s="149"/>
      <c r="AD19" s="149"/>
      <c r="AE19" s="147">
        <v>0</v>
      </c>
      <c r="AF19" s="149" t="s">
        <v>1500</v>
      </c>
      <c r="AG19" s="147">
        <v>75</v>
      </c>
      <c r="AH19" s="147">
        <v>54</v>
      </c>
      <c r="AI19" s="147">
        <v>10653</v>
      </c>
      <c r="AJ19" s="147">
        <v>4601</v>
      </c>
      <c r="AK19" s="147">
        <v>15254</v>
      </c>
      <c r="AL19" s="149">
        <v>282</v>
      </c>
    </row>
    <row r="20" spans="1:38" s="150" customFormat="1" ht="30">
      <c r="A20" s="145">
        <v>15</v>
      </c>
      <c r="B20" s="146" t="s">
        <v>57</v>
      </c>
      <c r="C20" s="147">
        <v>17</v>
      </c>
      <c r="D20" s="148"/>
      <c r="E20" s="149"/>
      <c r="F20" s="149"/>
      <c r="G20" s="147">
        <v>0</v>
      </c>
      <c r="H20" s="149" t="s">
        <v>1500</v>
      </c>
      <c r="I20" s="147"/>
      <c r="J20" s="148"/>
      <c r="K20" s="149"/>
      <c r="L20" s="149"/>
      <c r="M20" s="147">
        <v>0</v>
      </c>
      <c r="N20" s="149" t="s">
        <v>1500</v>
      </c>
      <c r="O20" s="147">
        <v>6</v>
      </c>
      <c r="P20" s="148"/>
      <c r="Q20" s="149"/>
      <c r="R20" s="149"/>
      <c r="S20" s="147">
        <v>0</v>
      </c>
      <c r="T20" s="149" t="s">
        <v>1500</v>
      </c>
      <c r="U20" s="147">
        <v>23</v>
      </c>
      <c r="V20" s="148">
        <v>6</v>
      </c>
      <c r="W20" s="149">
        <v>131</v>
      </c>
      <c r="X20" s="149">
        <v>39</v>
      </c>
      <c r="Y20" s="147">
        <v>170</v>
      </c>
      <c r="Z20" s="149">
        <v>28</v>
      </c>
      <c r="AA20" s="147"/>
      <c r="AB20" s="148"/>
      <c r="AC20" s="149"/>
      <c r="AD20" s="149"/>
      <c r="AE20" s="147">
        <v>0</v>
      </c>
      <c r="AF20" s="149" t="s">
        <v>1500</v>
      </c>
      <c r="AG20" s="147">
        <v>46</v>
      </c>
      <c r="AH20" s="147">
        <v>6</v>
      </c>
      <c r="AI20" s="147">
        <v>131</v>
      </c>
      <c r="AJ20" s="147">
        <v>39</v>
      </c>
      <c r="AK20" s="147">
        <v>170</v>
      </c>
      <c r="AL20" s="149">
        <v>28</v>
      </c>
    </row>
    <row r="21" spans="1:38" s="150" customFormat="1" ht="21.75" customHeight="1">
      <c r="A21" s="145">
        <v>16</v>
      </c>
      <c r="B21" s="151" t="s">
        <v>29</v>
      </c>
      <c r="C21" s="147">
        <v>25</v>
      </c>
      <c r="D21" s="148"/>
      <c r="E21" s="149"/>
      <c r="F21" s="149"/>
      <c r="G21" s="147">
        <v>0</v>
      </c>
      <c r="H21" s="149" t="s">
        <v>1500</v>
      </c>
      <c r="I21" s="147">
        <v>6</v>
      </c>
      <c r="J21" s="148"/>
      <c r="K21" s="149"/>
      <c r="L21" s="149"/>
      <c r="M21" s="147">
        <v>0</v>
      </c>
      <c r="N21" s="149" t="s">
        <v>1500</v>
      </c>
      <c r="O21" s="147">
        <v>18</v>
      </c>
      <c r="P21" s="148"/>
      <c r="Q21" s="149"/>
      <c r="R21" s="149"/>
      <c r="S21" s="147">
        <v>0</v>
      </c>
      <c r="T21" s="149" t="s">
        <v>1500</v>
      </c>
      <c r="U21" s="147">
        <v>5</v>
      </c>
      <c r="V21" s="148"/>
      <c r="W21" s="149"/>
      <c r="X21" s="149"/>
      <c r="Y21" s="147">
        <v>0</v>
      </c>
      <c r="Z21" s="149" t="s">
        <v>1500</v>
      </c>
      <c r="AA21" s="147">
        <v>2</v>
      </c>
      <c r="AB21" s="148">
        <v>1</v>
      </c>
      <c r="AC21" s="149">
        <v>108</v>
      </c>
      <c r="AD21" s="149">
        <v>1</v>
      </c>
      <c r="AE21" s="147">
        <v>109</v>
      </c>
      <c r="AF21" s="149">
        <v>109</v>
      </c>
      <c r="AG21" s="147">
        <v>56</v>
      </c>
      <c r="AH21" s="147">
        <v>1</v>
      </c>
      <c r="AI21" s="147">
        <v>108</v>
      </c>
      <c r="AJ21" s="147">
        <v>1</v>
      </c>
      <c r="AK21" s="147">
        <v>109</v>
      </c>
      <c r="AL21" s="149">
        <v>109</v>
      </c>
    </row>
    <row r="22" spans="1:38" s="150" customFormat="1" ht="21.75" customHeight="1">
      <c r="A22" s="145">
        <v>17</v>
      </c>
      <c r="B22" s="151" t="s">
        <v>30</v>
      </c>
      <c r="C22" s="147">
        <v>300</v>
      </c>
      <c r="D22" s="148">
        <v>283</v>
      </c>
      <c r="E22" s="149">
        <v>120490</v>
      </c>
      <c r="F22" s="149">
        <v>35582</v>
      </c>
      <c r="G22" s="147">
        <v>156072</v>
      </c>
      <c r="H22" s="149">
        <v>551</v>
      </c>
      <c r="I22" s="147">
        <v>24</v>
      </c>
      <c r="J22" s="148">
        <v>12</v>
      </c>
      <c r="K22" s="149">
        <v>1445</v>
      </c>
      <c r="L22" s="149">
        <v>941</v>
      </c>
      <c r="M22" s="147">
        <v>2386</v>
      </c>
      <c r="N22" s="149">
        <v>199</v>
      </c>
      <c r="O22" s="147">
        <v>567</v>
      </c>
      <c r="P22" s="148">
        <v>427</v>
      </c>
      <c r="Q22" s="149">
        <v>14081</v>
      </c>
      <c r="R22" s="149">
        <v>34168</v>
      </c>
      <c r="S22" s="147">
        <v>48249</v>
      </c>
      <c r="T22" s="149">
        <v>113</v>
      </c>
      <c r="U22" s="147">
        <v>810</v>
      </c>
      <c r="V22" s="148">
        <v>691</v>
      </c>
      <c r="W22" s="149">
        <v>11001</v>
      </c>
      <c r="X22" s="149">
        <v>27075</v>
      </c>
      <c r="Y22" s="147">
        <v>38076</v>
      </c>
      <c r="Z22" s="149">
        <v>55</v>
      </c>
      <c r="AA22" s="147">
        <v>6</v>
      </c>
      <c r="AB22" s="148">
        <v>1</v>
      </c>
      <c r="AC22" s="149">
        <v>913</v>
      </c>
      <c r="AD22" s="149">
        <v>242</v>
      </c>
      <c r="AE22" s="147">
        <v>1155</v>
      </c>
      <c r="AF22" s="149">
        <v>1155</v>
      </c>
      <c r="AG22" s="147">
        <v>1707</v>
      </c>
      <c r="AH22" s="147">
        <v>1414</v>
      </c>
      <c r="AI22" s="147">
        <v>147930</v>
      </c>
      <c r="AJ22" s="147">
        <v>98008</v>
      </c>
      <c r="AK22" s="147">
        <v>245938</v>
      </c>
      <c r="AL22" s="149">
        <v>174</v>
      </c>
    </row>
    <row r="23" spans="1:38" s="150" customFormat="1" ht="21.75" customHeight="1">
      <c r="A23" s="145">
        <v>18</v>
      </c>
      <c r="B23" s="151" t="s">
        <v>31</v>
      </c>
      <c r="C23" s="147">
        <v>74</v>
      </c>
      <c r="D23" s="148">
        <v>62</v>
      </c>
      <c r="E23" s="149">
        <v>25082</v>
      </c>
      <c r="F23" s="149">
        <v>13493</v>
      </c>
      <c r="G23" s="147">
        <v>38575</v>
      </c>
      <c r="H23" s="149">
        <v>622</v>
      </c>
      <c r="I23" s="147">
        <v>7</v>
      </c>
      <c r="J23" s="148"/>
      <c r="K23" s="149"/>
      <c r="L23" s="149"/>
      <c r="M23" s="147">
        <v>0</v>
      </c>
      <c r="N23" s="149" t="s">
        <v>1500</v>
      </c>
      <c r="O23" s="147">
        <v>233</v>
      </c>
      <c r="P23" s="148">
        <v>205</v>
      </c>
      <c r="Q23" s="149">
        <v>686</v>
      </c>
      <c r="R23" s="149">
        <v>16537</v>
      </c>
      <c r="S23" s="147">
        <v>17223</v>
      </c>
      <c r="T23" s="149">
        <v>84</v>
      </c>
      <c r="U23" s="147">
        <v>272</v>
      </c>
      <c r="V23" s="148">
        <v>147</v>
      </c>
      <c r="W23" s="149">
        <v>693</v>
      </c>
      <c r="X23" s="149">
        <v>9289</v>
      </c>
      <c r="Y23" s="147">
        <v>9982</v>
      </c>
      <c r="Z23" s="149">
        <v>68</v>
      </c>
      <c r="AA23" s="147">
        <v>7</v>
      </c>
      <c r="AB23" s="148">
        <v>1</v>
      </c>
      <c r="AC23" s="149">
        <v>1200</v>
      </c>
      <c r="AD23" s="149">
        <v>272</v>
      </c>
      <c r="AE23" s="147">
        <v>1472</v>
      </c>
      <c r="AF23" s="149">
        <v>1472</v>
      </c>
      <c r="AG23" s="147">
        <v>593</v>
      </c>
      <c r="AH23" s="147">
        <v>415</v>
      </c>
      <c r="AI23" s="147">
        <v>27661</v>
      </c>
      <c r="AJ23" s="147">
        <v>39591</v>
      </c>
      <c r="AK23" s="147">
        <v>67252</v>
      </c>
      <c r="AL23" s="149">
        <v>162</v>
      </c>
    </row>
    <row r="24" spans="1:38" s="150" customFormat="1" ht="21.75" customHeight="1">
      <c r="A24" s="145">
        <v>19</v>
      </c>
      <c r="B24" s="151" t="s">
        <v>32</v>
      </c>
      <c r="C24" s="147"/>
      <c r="D24" s="148"/>
      <c r="E24" s="149"/>
      <c r="F24" s="149"/>
      <c r="G24" s="147">
        <v>0</v>
      </c>
      <c r="H24" s="149" t="s">
        <v>1500</v>
      </c>
      <c r="I24" s="147"/>
      <c r="J24" s="148"/>
      <c r="K24" s="149"/>
      <c r="L24" s="149"/>
      <c r="M24" s="147">
        <v>0</v>
      </c>
      <c r="N24" s="149" t="s">
        <v>1500</v>
      </c>
      <c r="O24" s="147"/>
      <c r="P24" s="148"/>
      <c r="Q24" s="149"/>
      <c r="R24" s="149"/>
      <c r="S24" s="147">
        <v>0</v>
      </c>
      <c r="T24" s="149" t="s">
        <v>1500</v>
      </c>
      <c r="U24" s="147"/>
      <c r="V24" s="148"/>
      <c r="W24" s="149"/>
      <c r="X24" s="149"/>
      <c r="Y24" s="147">
        <v>0</v>
      </c>
      <c r="Z24" s="149" t="s">
        <v>1500</v>
      </c>
      <c r="AA24" s="147"/>
      <c r="AB24" s="148"/>
      <c r="AC24" s="149"/>
      <c r="AD24" s="149"/>
      <c r="AE24" s="147">
        <v>0</v>
      </c>
      <c r="AF24" s="149" t="s">
        <v>1500</v>
      </c>
      <c r="AG24" s="147">
        <v>0</v>
      </c>
      <c r="AH24" s="147">
        <v>0</v>
      </c>
      <c r="AI24" s="147">
        <v>0</v>
      </c>
      <c r="AJ24" s="147">
        <v>0</v>
      </c>
      <c r="AK24" s="147">
        <v>0</v>
      </c>
      <c r="AL24" s="149" t="s">
        <v>1500</v>
      </c>
    </row>
    <row r="25" spans="1:38" s="150" customFormat="1" ht="21.75" customHeight="1">
      <c r="A25" s="145">
        <v>20</v>
      </c>
      <c r="B25" s="151" t="s">
        <v>33</v>
      </c>
      <c r="C25" s="147">
        <v>99</v>
      </c>
      <c r="D25" s="148"/>
      <c r="E25" s="149"/>
      <c r="F25" s="149"/>
      <c r="G25" s="147">
        <v>0</v>
      </c>
      <c r="H25" s="149" t="s">
        <v>1500</v>
      </c>
      <c r="I25" s="147">
        <v>18</v>
      </c>
      <c r="J25" s="148">
        <v>1</v>
      </c>
      <c r="K25" s="149">
        <v>15</v>
      </c>
      <c r="L25" s="149">
        <v>5</v>
      </c>
      <c r="M25" s="147">
        <v>20</v>
      </c>
      <c r="N25" s="149">
        <v>20</v>
      </c>
      <c r="O25" s="147">
        <v>89</v>
      </c>
      <c r="P25" s="148">
        <v>20</v>
      </c>
      <c r="Q25" s="149">
        <v>1790</v>
      </c>
      <c r="R25" s="149">
        <v>2123</v>
      </c>
      <c r="S25" s="147">
        <v>3913</v>
      </c>
      <c r="T25" s="149">
        <v>196</v>
      </c>
      <c r="U25" s="147">
        <v>174</v>
      </c>
      <c r="V25" s="148">
        <v>5</v>
      </c>
      <c r="W25" s="149">
        <v>505</v>
      </c>
      <c r="X25" s="149">
        <v>577</v>
      </c>
      <c r="Y25" s="147">
        <v>1082</v>
      </c>
      <c r="Z25" s="149">
        <v>216</v>
      </c>
      <c r="AA25" s="147">
        <v>6</v>
      </c>
      <c r="AB25" s="148">
        <v>1</v>
      </c>
      <c r="AC25" s="149">
        <v>944</v>
      </c>
      <c r="AD25" s="149">
        <v>192</v>
      </c>
      <c r="AE25" s="147">
        <v>1136</v>
      </c>
      <c r="AF25" s="149">
        <v>1136</v>
      </c>
      <c r="AG25" s="147">
        <v>386</v>
      </c>
      <c r="AH25" s="147">
        <v>27</v>
      </c>
      <c r="AI25" s="147">
        <v>3254</v>
      </c>
      <c r="AJ25" s="147">
        <v>2897</v>
      </c>
      <c r="AK25" s="147">
        <v>6151</v>
      </c>
      <c r="AL25" s="149">
        <v>228</v>
      </c>
    </row>
    <row r="26" spans="1:38" s="150" customFormat="1" ht="21.75" customHeight="1">
      <c r="A26" s="145">
        <v>21</v>
      </c>
      <c r="B26" s="151" t="s">
        <v>34</v>
      </c>
      <c r="C26" s="147">
        <v>1056</v>
      </c>
      <c r="D26" s="148">
        <v>614</v>
      </c>
      <c r="E26" s="149">
        <v>184480</v>
      </c>
      <c r="F26" s="149">
        <v>66655</v>
      </c>
      <c r="G26" s="147">
        <v>251135</v>
      </c>
      <c r="H26" s="149">
        <v>409</v>
      </c>
      <c r="I26" s="147">
        <v>68</v>
      </c>
      <c r="J26" s="148">
        <v>29</v>
      </c>
      <c r="K26" s="149">
        <v>4061</v>
      </c>
      <c r="L26" s="149">
        <v>2513</v>
      </c>
      <c r="M26" s="147">
        <v>6574</v>
      </c>
      <c r="N26" s="149">
        <v>227</v>
      </c>
      <c r="O26" s="147">
        <v>116</v>
      </c>
      <c r="P26" s="148">
        <v>13</v>
      </c>
      <c r="Q26" s="149">
        <v>37</v>
      </c>
      <c r="R26" s="149">
        <v>1335</v>
      </c>
      <c r="S26" s="147">
        <v>1372</v>
      </c>
      <c r="T26" s="149">
        <v>106</v>
      </c>
      <c r="U26" s="147">
        <v>1282</v>
      </c>
      <c r="V26" s="148">
        <v>899</v>
      </c>
      <c r="W26" s="149">
        <v>40522</v>
      </c>
      <c r="X26" s="149">
        <v>63700</v>
      </c>
      <c r="Y26" s="147">
        <v>104222</v>
      </c>
      <c r="Z26" s="149">
        <v>116</v>
      </c>
      <c r="AA26" s="147">
        <v>18</v>
      </c>
      <c r="AB26" s="148"/>
      <c r="AC26" s="149"/>
      <c r="AD26" s="149"/>
      <c r="AE26" s="147">
        <v>0</v>
      </c>
      <c r="AF26" s="149" t="s">
        <v>1500</v>
      </c>
      <c r="AG26" s="147">
        <v>2540</v>
      </c>
      <c r="AH26" s="147">
        <v>1555</v>
      </c>
      <c r="AI26" s="147">
        <v>229100</v>
      </c>
      <c r="AJ26" s="147">
        <v>134203</v>
      </c>
      <c r="AK26" s="147">
        <v>363303</v>
      </c>
      <c r="AL26" s="149">
        <v>234</v>
      </c>
    </row>
    <row r="27" spans="1:38" s="150" customFormat="1" ht="21.75" customHeight="1">
      <c r="A27" s="145">
        <v>22</v>
      </c>
      <c r="B27" s="151" t="s">
        <v>35</v>
      </c>
      <c r="C27" s="147">
        <v>2</v>
      </c>
      <c r="D27" s="148"/>
      <c r="E27" s="149"/>
      <c r="F27" s="149"/>
      <c r="G27" s="147">
        <v>0</v>
      </c>
      <c r="H27" s="149" t="s">
        <v>1500</v>
      </c>
      <c r="I27" s="147"/>
      <c r="J27" s="148"/>
      <c r="K27" s="149"/>
      <c r="L27" s="149"/>
      <c r="M27" s="147">
        <v>0</v>
      </c>
      <c r="N27" s="149" t="s">
        <v>1500</v>
      </c>
      <c r="O27" s="147">
        <v>6</v>
      </c>
      <c r="P27" s="148"/>
      <c r="Q27" s="149"/>
      <c r="R27" s="149"/>
      <c r="S27" s="147">
        <v>0</v>
      </c>
      <c r="T27" s="149" t="s">
        <v>1500</v>
      </c>
      <c r="U27" s="147">
        <v>8</v>
      </c>
      <c r="V27" s="148"/>
      <c r="W27" s="149"/>
      <c r="X27" s="149"/>
      <c r="Y27" s="147">
        <v>0</v>
      </c>
      <c r="Z27" s="149" t="s">
        <v>1500</v>
      </c>
      <c r="AA27" s="147">
        <v>1</v>
      </c>
      <c r="AB27" s="148"/>
      <c r="AC27" s="149"/>
      <c r="AD27" s="149"/>
      <c r="AE27" s="147">
        <v>0</v>
      </c>
      <c r="AF27" s="149" t="s">
        <v>1500</v>
      </c>
      <c r="AG27" s="147">
        <v>17</v>
      </c>
      <c r="AH27" s="147">
        <v>0</v>
      </c>
      <c r="AI27" s="147">
        <v>0</v>
      </c>
      <c r="AJ27" s="147">
        <v>0</v>
      </c>
      <c r="AK27" s="147">
        <v>0</v>
      </c>
      <c r="AL27" s="149" t="s">
        <v>1500</v>
      </c>
    </row>
    <row r="28" spans="1:38" s="150" customFormat="1" ht="21.75" customHeight="1">
      <c r="A28" s="145">
        <v>23</v>
      </c>
      <c r="B28" s="151" t="s">
        <v>36</v>
      </c>
      <c r="C28" s="147">
        <v>2</v>
      </c>
      <c r="D28" s="148">
        <v>2</v>
      </c>
      <c r="E28" s="149">
        <v>554</v>
      </c>
      <c r="F28" s="149">
        <v>176</v>
      </c>
      <c r="G28" s="147">
        <v>730</v>
      </c>
      <c r="H28" s="149">
        <v>365</v>
      </c>
      <c r="I28" s="147"/>
      <c r="J28" s="148"/>
      <c r="K28" s="149"/>
      <c r="L28" s="149"/>
      <c r="M28" s="147">
        <v>0</v>
      </c>
      <c r="N28" s="149" t="s">
        <v>1500</v>
      </c>
      <c r="O28" s="147">
        <v>7</v>
      </c>
      <c r="P28" s="148">
        <v>7</v>
      </c>
      <c r="Q28" s="149">
        <v>20</v>
      </c>
      <c r="R28" s="149">
        <v>1231</v>
      </c>
      <c r="S28" s="147">
        <v>1251</v>
      </c>
      <c r="T28" s="149">
        <v>179</v>
      </c>
      <c r="U28" s="147">
        <v>11</v>
      </c>
      <c r="V28" s="148"/>
      <c r="W28" s="149"/>
      <c r="X28" s="149"/>
      <c r="Y28" s="147">
        <v>0</v>
      </c>
      <c r="Z28" s="149" t="s">
        <v>1500</v>
      </c>
      <c r="AA28" s="147">
        <v>1</v>
      </c>
      <c r="AB28" s="148">
        <v>1</v>
      </c>
      <c r="AC28" s="149">
        <v>71</v>
      </c>
      <c r="AD28" s="149">
        <v>35</v>
      </c>
      <c r="AE28" s="147">
        <v>106</v>
      </c>
      <c r="AF28" s="149">
        <v>106</v>
      </c>
      <c r="AG28" s="147">
        <v>21</v>
      </c>
      <c r="AH28" s="147">
        <v>10</v>
      </c>
      <c r="AI28" s="147">
        <v>645</v>
      </c>
      <c r="AJ28" s="147">
        <v>1442</v>
      </c>
      <c r="AK28" s="147">
        <v>2087</v>
      </c>
      <c r="AL28" s="149">
        <v>209</v>
      </c>
    </row>
    <row r="29" spans="1:38" s="150" customFormat="1" ht="21.75" customHeight="1">
      <c r="A29" s="145">
        <v>24</v>
      </c>
      <c r="B29" s="151" t="s">
        <v>37</v>
      </c>
      <c r="C29" s="147">
        <v>2</v>
      </c>
      <c r="D29" s="148">
        <v>2</v>
      </c>
      <c r="E29" s="149">
        <v>216</v>
      </c>
      <c r="F29" s="149">
        <v>249</v>
      </c>
      <c r="G29" s="147">
        <v>465</v>
      </c>
      <c r="H29" s="149">
        <v>233</v>
      </c>
      <c r="I29" s="147"/>
      <c r="J29" s="148"/>
      <c r="K29" s="149"/>
      <c r="L29" s="149"/>
      <c r="M29" s="147">
        <v>0</v>
      </c>
      <c r="N29" s="149" t="s">
        <v>1500</v>
      </c>
      <c r="O29" s="147">
        <v>4</v>
      </c>
      <c r="P29" s="148">
        <v>4</v>
      </c>
      <c r="Q29" s="149">
        <v>12</v>
      </c>
      <c r="R29" s="149">
        <v>361</v>
      </c>
      <c r="S29" s="147">
        <v>373</v>
      </c>
      <c r="T29" s="149">
        <v>93</v>
      </c>
      <c r="U29" s="147">
        <v>3</v>
      </c>
      <c r="V29" s="148">
        <v>3</v>
      </c>
      <c r="W29" s="149">
        <v>162</v>
      </c>
      <c r="X29" s="149">
        <v>284</v>
      </c>
      <c r="Y29" s="147">
        <v>446</v>
      </c>
      <c r="Z29" s="149">
        <v>149</v>
      </c>
      <c r="AA29" s="147"/>
      <c r="AB29" s="148"/>
      <c r="AC29" s="149"/>
      <c r="AD29" s="149"/>
      <c r="AE29" s="147">
        <v>0</v>
      </c>
      <c r="AF29" s="149" t="s">
        <v>1500</v>
      </c>
      <c r="AG29" s="147">
        <v>9</v>
      </c>
      <c r="AH29" s="147">
        <v>9</v>
      </c>
      <c r="AI29" s="147">
        <v>390</v>
      </c>
      <c r="AJ29" s="147">
        <v>894</v>
      </c>
      <c r="AK29" s="147">
        <v>1284</v>
      </c>
      <c r="AL29" s="149">
        <v>143</v>
      </c>
    </row>
    <row r="30" spans="1:38" s="150" customFormat="1" ht="21.75" customHeight="1">
      <c r="A30" s="145">
        <v>25</v>
      </c>
      <c r="B30" s="151" t="s">
        <v>38</v>
      </c>
      <c r="C30" s="147">
        <v>4</v>
      </c>
      <c r="D30" s="148">
        <v>1</v>
      </c>
      <c r="E30" s="149">
        <v>128</v>
      </c>
      <c r="F30" s="149">
        <v>39</v>
      </c>
      <c r="G30" s="147">
        <v>167</v>
      </c>
      <c r="H30" s="149">
        <v>167</v>
      </c>
      <c r="I30" s="147"/>
      <c r="J30" s="148"/>
      <c r="K30" s="149"/>
      <c r="L30" s="149"/>
      <c r="M30" s="147">
        <v>0</v>
      </c>
      <c r="N30" s="149" t="s">
        <v>1500</v>
      </c>
      <c r="O30" s="147">
        <v>1</v>
      </c>
      <c r="P30" s="148">
        <v>1</v>
      </c>
      <c r="Q30" s="149">
        <v>6</v>
      </c>
      <c r="R30" s="149">
        <v>137</v>
      </c>
      <c r="S30" s="147">
        <v>143</v>
      </c>
      <c r="T30" s="149">
        <v>143</v>
      </c>
      <c r="U30" s="147">
        <v>4</v>
      </c>
      <c r="V30" s="148"/>
      <c r="W30" s="149"/>
      <c r="X30" s="149"/>
      <c r="Y30" s="147">
        <v>0</v>
      </c>
      <c r="Z30" s="149" t="s">
        <v>1500</v>
      </c>
      <c r="AA30" s="147"/>
      <c r="AB30" s="148"/>
      <c r="AC30" s="149"/>
      <c r="AD30" s="149"/>
      <c r="AE30" s="147">
        <v>0</v>
      </c>
      <c r="AF30" s="149" t="s">
        <v>1500</v>
      </c>
      <c r="AG30" s="147">
        <v>9</v>
      </c>
      <c r="AH30" s="147">
        <v>2</v>
      </c>
      <c r="AI30" s="147">
        <v>134</v>
      </c>
      <c r="AJ30" s="147">
        <v>176</v>
      </c>
      <c r="AK30" s="147">
        <v>310</v>
      </c>
      <c r="AL30" s="149">
        <v>155</v>
      </c>
    </row>
    <row r="31" spans="1:38" s="150" customFormat="1" ht="21.75" customHeight="1">
      <c r="A31" s="145">
        <v>26</v>
      </c>
      <c r="B31" s="151" t="s">
        <v>39</v>
      </c>
      <c r="C31" s="147">
        <v>121</v>
      </c>
      <c r="D31" s="148">
        <v>83</v>
      </c>
      <c r="E31" s="149">
        <v>56245</v>
      </c>
      <c r="F31" s="149">
        <v>8687</v>
      </c>
      <c r="G31" s="147">
        <v>64932</v>
      </c>
      <c r="H31" s="149">
        <v>782</v>
      </c>
      <c r="I31" s="147">
        <v>6</v>
      </c>
      <c r="J31" s="148"/>
      <c r="K31" s="149"/>
      <c r="L31" s="149"/>
      <c r="M31" s="147">
        <v>0</v>
      </c>
      <c r="N31" s="149" t="s">
        <v>1500</v>
      </c>
      <c r="O31" s="147">
        <v>40</v>
      </c>
      <c r="P31" s="148">
        <v>6</v>
      </c>
      <c r="Q31" s="149">
        <v>86</v>
      </c>
      <c r="R31" s="149">
        <v>773</v>
      </c>
      <c r="S31" s="147">
        <v>859</v>
      </c>
      <c r="T31" s="149">
        <v>143</v>
      </c>
      <c r="U31" s="147">
        <v>85</v>
      </c>
      <c r="V31" s="148">
        <v>65</v>
      </c>
      <c r="W31" s="149">
        <v>8018</v>
      </c>
      <c r="X31" s="149">
        <v>7638</v>
      </c>
      <c r="Y31" s="147">
        <v>15656</v>
      </c>
      <c r="Z31" s="149">
        <v>241</v>
      </c>
      <c r="AA31" s="147">
        <v>2</v>
      </c>
      <c r="AB31" s="148"/>
      <c r="AC31" s="149"/>
      <c r="AD31" s="149"/>
      <c r="AE31" s="147">
        <v>0</v>
      </c>
      <c r="AF31" s="149" t="s">
        <v>1500</v>
      </c>
      <c r="AG31" s="147">
        <v>254</v>
      </c>
      <c r="AH31" s="147">
        <v>154</v>
      </c>
      <c r="AI31" s="147">
        <v>64349</v>
      </c>
      <c r="AJ31" s="147">
        <v>17098</v>
      </c>
      <c r="AK31" s="147">
        <v>81447</v>
      </c>
      <c r="AL31" s="149">
        <v>529</v>
      </c>
    </row>
    <row r="32" spans="1:38" s="150" customFormat="1" ht="21.75" customHeight="1">
      <c r="A32" s="145">
        <v>27</v>
      </c>
      <c r="B32" s="151" t="s">
        <v>40</v>
      </c>
      <c r="C32" s="147">
        <v>10</v>
      </c>
      <c r="D32" s="148">
        <v>8</v>
      </c>
      <c r="E32" s="149">
        <v>3754</v>
      </c>
      <c r="F32" s="149">
        <v>1307</v>
      </c>
      <c r="G32" s="147">
        <v>5061</v>
      </c>
      <c r="H32" s="149">
        <v>633</v>
      </c>
      <c r="I32" s="147"/>
      <c r="J32" s="148"/>
      <c r="K32" s="149"/>
      <c r="L32" s="149"/>
      <c r="M32" s="147">
        <v>0</v>
      </c>
      <c r="N32" s="149" t="s">
        <v>1500</v>
      </c>
      <c r="O32" s="147"/>
      <c r="P32" s="148"/>
      <c r="Q32" s="149"/>
      <c r="R32" s="149"/>
      <c r="S32" s="147">
        <v>0</v>
      </c>
      <c r="T32" s="149" t="s">
        <v>1500</v>
      </c>
      <c r="U32" s="147">
        <v>46</v>
      </c>
      <c r="V32" s="148">
        <v>4</v>
      </c>
      <c r="W32" s="149">
        <v>132</v>
      </c>
      <c r="X32" s="149">
        <v>320</v>
      </c>
      <c r="Y32" s="147">
        <v>452</v>
      </c>
      <c r="Z32" s="149">
        <v>113</v>
      </c>
      <c r="AA32" s="147"/>
      <c r="AB32" s="148"/>
      <c r="AC32" s="149"/>
      <c r="AD32" s="149"/>
      <c r="AE32" s="147">
        <v>0</v>
      </c>
      <c r="AF32" s="149" t="s">
        <v>1500</v>
      </c>
      <c r="AG32" s="147">
        <v>56</v>
      </c>
      <c r="AH32" s="147">
        <v>12</v>
      </c>
      <c r="AI32" s="147">
        <v>3886</v>
      </c>
      <c r="AJ32" s="147">
        <v>1627</v>
      </c>
      <c r="AK32" s="147">
        <v>5513</v>
      </c>
      <c r="AL32" s="149">
        <v>459</v>
      </c>
    </row>
    <row r="33" spans="1:39" s="150" customFormat="1" ht="21.75" customHeight="1">
      <c r="A33" s="145">
        <v>28</v>
      </c>
      <c r="B33" s="151" t="s">
        <v>41</v>
      </c>
      <c r="C33" s="147">
        <v>122</v>
      </c>
      <c r="D33" s="148">
        <v>107</v>
      </c>
      <c r="E33" s="149">
        <v>79718</v>
      </c>
      <c r="F33" s="149">
        <v>11983</v>
      </c>
      <c r="G33" s="147">
        <v>91701</v>
      </c>
      <c r="H33" s="149">
        <v>857</v>
      </c>
      <c r="I33" s="147">
        <v>2</v>
      </c>
      <c r="J33" s="148">
        <v>2</v>
      </c>
      <c r="K33" s="149">
        <v>101</v>
      </c>
      <c r="L33" s="149">
        <v>84</v>
      </c>
      <c r="M33" s="147">
        <v>185</v>
      </c>
      <c r="N33" s="149">
        <v>93</v>
      </c>
      <c r="O33" s="147">
        <v>152</v>
      </c>
      <c r="P33" s="148">
        <v>3</v>
      </c>
      <c r="Q33" s="149">
        <v>73</v>
      </c>
      <c r="R33" s="149">
        <v>1055</v>
      </c>
      <c r="S33" s="147">
        <v>1128</v>
      </c>
      <c r="T33" s="149">
        <v>376</v>
      </c>
      <c r="U33" s="147">
        <v>29</v>
      </c>
      <c r="V33" s="148">
        <v>8</v>
      </c>
      <c r="W33" s="149">
        <v>198</v>
      </c>
      <c r="X33" s="149">
        <v>849</v>
      </c>
      <c r="Y33" s="147">
        <v>1047</v>
      </c>
      <c r="Z33" s="149">
        <v>131</v>
      </c>
      <c r="AA33" s="147">
        <v>2</v>
      </c>
      <c r="AB33" s="148"/>
      <c r="AC33" s="149"/>
      <c r="AD33" s="149"/>
      <c r="AE33" s="147">
        <v>0</v>
      </c>
      <c r="AF33" s="149" t="s">
        <v>1500</v>
      </c>
      <c r="AG33" s="147">
        <v>307</v>
      </c>
      <c r="AH33" s="147">
        <v>120</v>
      </c>
      <c r="AI33" s="147">
        <v>80090</v>
      </c>
      <c r="AJ33" s="147">
        <v>13971</v>
      </c>
      <c r="AK33" s="147">
        <v>94061</v>
      </c>
      <c r="AL33" s="149">
        <v>784</v>
      </c>
    </row>
    <row r="34" spans="1:39" s="150" customFormat="1" ht="21.75" customHeight="1">
      <c r="A34" s="145">
        <v>29</v>
      </c>
      <c r="B34" s="151" t="s">
        <v>42</v>
      </c>
      <c r="C34" s="147">
        <v>175</v>
      </c>
      <c r="D34" s="148">
        <v>84</v>
      </c>
      <c r="E34" s="149">
        <v>24878</v>
      </c>
      <c r="F34" s="149">
        <v>2858</v>
      </c>
      <c r="G34" s="147">
        <v>27736</v>
      </c>
      <c r="H34" s="149">
        <v>330</v>
      </c>
      <c r="I34" s="147">
        <v>17</v>
      </c>
      <c r="J34" s="148">
        <v>4</v>
      </c>
      <c r="K34" s="149">
        <v>443</v>
      </c>
      <c r="L34" s="149">
        <v>187</v>
      </c>
      <c r="M34" s="147">
        <v>630</v>
      </c>
      <c r="N34" s="149">
        <v>158</v>
      </c>
      <c r="O34" s="147">
        <v>157</v>
      </c>
      <c r="P34" s="148">
        <v>3</v>
      </c>
      <c r="Q34" s="149">
        <v>161</v>
      </c>
      <c r="R34" s="149">
        <v>204</v>
      </c>
      <c r="S34" s="147">
        <v>365</v>
      </c>
      <c r="T34" s="149">
        <v>122</v>
      </c>
      <c r="U34" s="147">
        <v>199</v>
      </c>
      <c r="V34" s="148">
        <v>93</v>
      </c>
      <c r="W34" s="149">
        <v>4424</v>
      </c>
      <c r="X34" s="149">
        <v>5984</v>
      </c>
      <c r="Y34" s="147">
        <v>10408</v>
      </c>
      <c r="Z34" s="149">
        <v>112</v>
      </c>
      <c r="AA34" s="147">
        <v>4</v>
      </c>
      <c r="AB34" s="148">
        <v>1</v>
      </c>
      <c r="AC34" s="149">
        <v>44</v>
      </c>
      <c r="AD34" s="149">
        <v>7</v>
      </c>
      <c r="AE34" s="147">
        <v>51</v>
      </c>
      <c r="AF34" s="149">
        <v>51</v>
      </c>
      <c r="AG34" s="147">
        <v>552</v>
      </c>
      <c r="AH34" s="147">
        <v>185</v>
      </c>
      <c r="AI34" s="147">
        <v>29950</v>
      </c>
      <c r="AJ34" s="147">
        <v>9240</v>
      </c>
      <c r="AK34" s="147">
        <v>39190</v>
      </c>
      <c r="AL34" s="149">
        <v>212</v>
      </c>
    </row>
    <row r="35" spans="1:39" s="150" customFormat="1" ht="21.75" customHeight="1">
      <c r="A35" s="145">
        <v>30</v>
      </c>
      <c r="B35" s="151" t="s">
        <v>43</v>
      </c>
      <c r="C35" s="147">
        <v>2</v>
      </c>
      <c r="D35" s="148">
        <v>2</v>
      </c>
      <c r="E35" s="149">
        <v>415</v>
      </c>
      <c r="F35" s="149">
        <v>161</v>
      </c>
      <c r="G35" s="147">
        <v>576</v>
      </c>
      <c r="H35" s="149">
        <v>288</v>
      </c>
      <c r="I35" s="147"/>
      <c r="J35" s="148"/>
      <c r="K35" s="149"/>
      <c r="L35" s="149"/>
      <c r="M35" s="147">
        <v>0</v>
      </c>
      <c r="N35" s="149" t="s">
        <v>1500</v>
      </c>
      <c r="O35" s="147">
        <v>1</v>
      </c>
      <c r="P35" s="148"/>
      <c r="Q35" s="149"/>
      <c r="R35" s="149"/>
      <c r="S35" s="147">
        <v>0</v>
      </c>
      <c r="T35" s="149" t="s">
        <v>1500</v>
      </c>
      <c r="U35" s="147">
        <v>2</v>
      </c>
      <c r="V35" s="148"/>
      <c r="W35" s="149"/>
      <c r="X35" s="149"/>
      <c r="Y35" s="147">
        <v>0</v>
      </c>
      <c r="Z35" s="149" t="s">
        <v>1500</v>
      </c>
      <c r="AA35" s="147"/>
      <c r="AB35" s="148"/>
      <c r="AC35" s="149"/>
      <c r="AD35" s="149"/>
      <c r="AE35" s="147">
        <v>0</v>
      </c>
      <c r="AF35" s="149" t="s">
        <v>1500</v>
      </c>
      <c r="AG35" s="147">
        <v>5</v>
      </c>
      <c r="AH35" s="147">
        <v>2</v>
      </c>
      <c r="AI35" s="147">
        <v>415</v>
      </c>
      <c r="AJ35" s="147">
        <v>161</v>
      </c>
      <c r="AK35" s="147">
        <v>576</v>
      </c>
      <c r="AL35" s="149">
        <v>288</v>
      </c>
    </row>
    <row r="36" spans="1:39" s="150" customFormat="1" ht="21.75" customHeight="1">
      <c r="A36" s="145">
        <v>31</v>
      </c>
      <c r="B36" s="151" t="s">
        <v>44</v>
      </c>
      <c r="C36" s="147">
        <v>454</v>
      </c>
      <c r="D36" s="148">
        <v>452</v>
      </c>
      <c r="E36" s="149">
        <v>333296</v>
      </c>
      <c r="F36" s="149">
        <v>33744</v>
      </c>
      <c r="G36" s="147">
        <v>367040</v>
      </c>
      <c r="H36" s="149">
        <v>812</v>
      </c>
      <c r="I36" s="147">
        <v>8</v>
      </c>
      <c r="J36" s="148"/>
      <c r="K36" s="149"/>
      <c r="L36" s="149"/>
      <c r="M36" s="147">
        <v>0</v>
      </c>
      <c r="N36" s="149" t="s">
        <v>1500</v>
      </c>
      <c r="O36" s="147">
        <v>120</v>
      </c>
      <c r="P36" s="148">
        <v>120</v>
      </c>
      <c r="Q36" s="149">
        <v>126</v>
      </c>
      <c r="R36" s="149">
        <v>9887</v>
      </c>
      <c r="S36" s="147">
        <v>10013</v>
      </c>
      <c r="T36" s="149">
        <v>83</v>
      </c>
      <c r="U36" s="147">
        <v>556</v>
      </c>
      <c r="V36" s="148">
        <v>556</v>
      </c>
      <c r="W36" s="149">
        <v>5584</v>
      </c>
      <c r="X36" s="149">
        <v>36571</v>
      </c>
      <c r="Y36" s="147">
        <v>42155</v>
      </c>
      <c r="Z36" s="149">
        <v>76</v>
      </c>
      <c r="AA36" s="147">
        <v>8</v>
      </c>
      <c r="AB36" s="148">
        <v>1</v>
      </c>
      <c r="AC36" s="149">
        <v>70</v>
      </c>
      <c r="AD36" s="149">
        <v>14</v>
      </c>
      <c r="AE36" s="147">
        <v>84</v>
      </c>
      <c r="AF36" s="149">
        <v>84</v>
      </c>
      <c r="AG36" s="147">
        <v>1146</v>
      </c>
      <c r="AH36" s="147">
        <v>1129</v>
      </c>
      <c r="AI36" s="147">
        <v>339076</v>
      </c>
      <c r="AJ36" s="147">
        <v>80216</v>
      </c>
      <c r="AK36" s="147">
        <v>419292</v>
      </c>
      <c r="AL36" s="149">
        <v>371</v>
      </c>
    </row>
    <row r="37" spans="1:39" s="150" customFormat="1" ht="21.75" customHeight="1">
      <c r="A37" s="145">
        <v>32</v>
      </c>
      <c r="B37" s="151" t="s">
        <v>45</v>
      </c>
      <c r="C37" s="147">
        <v>1</v>
      </c>
      <c r="D37" s="148">
        <v>1</v>
      </c>
      <c r="E37" s="149">
        <v>15</v>
      </c>
      <c r="F37" s="149">
        <v>1</v>
      </c>
      <c r="G37" s="147">
        <v>16</v>
      </c>
      <c r="H37" s="149">
        <v>16</v>
      </c>
      <c r="I37" s="147"/>
      <c r="J37" s="148"/>
      <c r="K37" s="149"/>
      <c r="L37" s="149"/>
      <c r="M37" s="147">
        <v>0</v>
      </c>
      <c r="N37" s="149" t="s">
        <v>1500</v>
      </c>
      <c r="O37" s="147">
        <v>2</v>
      </c>
      <c r="P37" s="148">
        <v>2</v>
      </c>
      <c r="Q37" s="149">
        <v>129</v>
      </c>
      <c r="R37" s="149">
        <v>187</v>
      </c>
      <c r="S37" s="147">
        <v>316</v>
      </c>
      <c r="T37" s="149">
        <v>158</v>
      </c>
      <c r="U37" s="147">
        <v>4</v>
      </c>
      <c r="V37" s="148">
        <v>4</v>
      </c>
      <c r="W37" s="149">
        <v>1</v>
      </c>
      <c r="X37" s="149">
        <v>8</v>
      </c>
      <c r="Y37" s="147">
        <v>9</v>
      </c>
      <c r="Z37" s="149">
        <v>2</v>
      </c>
      <c r="AA37" s="147"/>
      <c r="AB37" s="148"/>
      <c r="AC37" s="149"/>
      <c r="AD37" s="149"/>
      <c r="AE37" s="147">
        <v>0</v>
      </c>
      <c r="AF37" s="149" t="s">
        <v>1500</v>
      </c>
      <c r="AG37" s="147">
        <v>7</v>
      </c>
      <c r="AH37" s="147">
        <v>7</v>
      </c>
      <c r="AI37" s="147">
        <v>145</v>
      </c>
      <c r="AJ37" s="147">
        <v>196</v>
      </c>
      <c r="AK37" s="147">
        <v>341</v>
      </c>
      <c r="AL37" s="149">
        <v>49</v>
      </c>
    </row>
    <row r="38" spans="1:39" s="150" customFormat="1" ht="21.75" customHeight="1">
      <c r="A38" s="145">
        <v>33</v>
      </c>
      <c r="B38" s="151" t="s">
        <v>47</v>
      </c>
      <c r="C38" s="147">
        <v>294</v>
      </c>
      <c r="D38" s="148">
        <v>42</v>
      </c>
      <c r="E38" s="149">
        <v>18424</v>
      </c>
      <c r="F38" s="149">
        <v>4184</v>
      </c>
      <c r="G38" s="147">
        <v>22608</v>
      </c>
      <c r="H38" s="149">
        <v>538</v>
      </c>
      <c r="I38" s="147">
        <v>112</v>
      </c>
      <c r="J38" s="148">
        <v>5</v>
      </c>
      <c r="K38" s="149">
        <v>470</v>
      </c>
      <c r="L38" s="149">
        <v>136</v>
      </c>
      <c r="M38" s="147">
        <v>606</v>
      </c>
      <c r="N38" s="149">
        <v>121</v>
      </c>
      <c r="O38" s="147">
        <v>166</v>
      </c>
      <c r="P38" s="148">
        <v>54</v>
      </c>
      <c r="Q38" s="149">
        <v>1591</v>
      </c>
      <c r="R38" s="149">
        <v>8610</v>
      </c>
      <c r="S38" s="147">
        <v>10201</v>
      </c>
      <c r="T38" s="149">
        <v>189</v>
      </c>
      <c r="U38" s="147">
        <v>81</v>
      </c>
      <c r="V38" s="148">
        <v>73</v>
      </c>
      <c r="W38" s="149">
        <v>32625</v>
      </c>
      <c r="X38" s="149">
        <v>37624</v>
      </c>
      <c r="Y38" s="147">
        <v>70249</v>
      </c>
      <c r="Z38" s="149">
        <v>962</v>
      </c>
      <c r="AA38" s="147">
        <v>12</v>
      </c>
      <c r="AB38" s="148">
        <v>1</v>
      </c>
      <c r="AC38" s="149">
        <v>700</v>
      </c>
      <c r="AD38" s="149">
        <v>0</v>
      </c>
      <c r="AE38" s="147">
        <v>700</v>
      </c>
      <c r="AF38" s="149">
        <v>700</v>
      </c>
      <c r="AG38" s="147">
        <v>665</v>
      </c>
      <c r="AH38" s="147">
        <v>175</v>
      </c>
      <c r="AI38" s="147">
        <v>53810</v>
      </c>
      <c r="AJ38" s="147">
        <v>50554</v>
      </c>
      <c r="AK38" s="147">
        <v>104364</v>
      </c>
      <c r="AL38" s="149">
        <v>596</v>
      </c>
    </row>
    <row r="39" spans="1:39" s="150" customFormat="1" ht="21.75" customHeight="1">
      <c r="A39" s="145">
        <v>34</v>
      </c>
      <c r="B39" s="151" t="s">
        <v>58</v>
      </c>
      <c r="C39" s="147">
        <v>69</v>
      </c>
      <c r="D39" s="148">
        <v>56</v>
      </c>
      <c r="E39" s="149">
        <v>11984</v>
      </c>
      <c r="F39" s="149">
        <v>4305</v>
      </c>
      <c r="G39" s="147">
        <v>16289</v>
      </c>
      <c r="H39" s="149">
        <v>291</v>
      </c>
      <c r="I39" s="147">
        <v>3</v>
      </c>
      <c r="J39" s="148">
        <v>1</v>
      </c>
      <c r="K39" s="149">
        <v>6</v>
      </c>
      <c r="L39" s="149">
        <v>3</v>
      </c>
      <c r="M39" s="147">
        <v>9</v>
      </c>
      <c r="N39" s="149">
        <v>9</v>
      </c>
      <c r="O39" s="147">
        <v>9</v>
      </c>
      <c r="P39" s="148">
        <v>4</v>
      </c>
      <c r="Q39" s="149">
        <v>152</v>
      </c>
      <c r="R39" s="149">
        <v>668</v>
      </c>
      <c r="S39" s="147">
        <v>820</v>
      </c>
      <c r="T39" s="149">
        <v>205</v>
      </c>
      <c r="U39" s="147">
        <v>17</v>
      </c>
      <c r="V39" s="148">
        <v>13</v>
      </c>
      <c r="W39" s="149">
        <v>1406</v>
      </c>
      <c r="X39" s="149">
        <v>1148</v>
      </c>
      <c r="Y39" s="147">
        <v>2554</v>
      </c>
      <c r="Z39" s="149">
        <v>196</v>
      </c>
      <c r="AA39" s="147">
        <v>2</v>
      </c>
      <c r="AB39" s="148">
        <v>1</v>
      </c>
      <c r="AC39" s="149">
        <v>144</v>
      </c>
      <c r="AD39" s="149">
        <v>27</v>
      </c>
      <c r="AE39" s="147">
        <v>171</v>
      </c>
      <c r="AF39" s="149">
        <v>171</v>
      </c>
      <c r="AG39" s="147">
        <v>100</v>
      </c>
      <c r="AH39" s="147">
        <v>75</v>
      </c>
      <c r="AI39" s="147">
        <v>13692</v>
      </c>
      <c r="AJ39" s="147">
        <v>6151</v>
      </c>
      <c r="AK39" s="147">
        <v>19843</v>
      </c>
      <c r="AL39" s="149">
        <v>265</v>
      </c>
    </row>
    <row r="40" spans="1:39" s="150" customFormat="1" ht="21.75" customHeight="1">
      <c r="A40" s="145">
        <v>35</v>
      </c>
      <c r="B40" s="151" t="s">
        <v>48</v>
      </c>
      <c r="C40" s="147">
        <v>85</v>
      </c>
      <c r="D40" s="148">
        <v>71</v>
      </c>
      <c r="E40" s="149">
        <v>32566</v>
      </c>
      <c r="F40" s="149">
        <v>5514</v>
      </c>
      <c r="G40" s="147">
        <v>38080</v>
      </c>
      <c r="H40" s="149">
        <v>536</v>
      </c>
      <c r="I40" s="147">
        <v>11</v>
      </c>
      <c r="J40" s="148"/>
      <c r="K40" s="149"/>
      <c r="L40" s="149"/>
      <c r="M40" s="147">
        <v>0</v>
      </c>
      <c r="N40" s="149" t="s">
        <v>1500</v>
      </c>
      <c r="O40" s="147">
        <v>52</v>
      </c>
      <c r="P40" s="148">
        <v>17</v>
      </c>
      <c r="Q40" s="149">
        <v>0</v>
      </c>
      <c r="R40" s="149">
        <v>1719</v>
      </c>
      <c r="S40" s="147">
        <v>1719</v>
      </c>
      <c r="T40" s="149">
        <v>101</v>
      </c>
      <c r="U40" s="147">
        <v>81</v>
      </c>
      <c r="V40" s="148">
        <v>76</v>
      </c>
      <c r="W40" s="149">
        <v>6121</v>
      </c>
      <c r="X40" s="149">
        <v>3252</v>
      </c>
      <c r="Y40" s="147">
        <v>9373</v>
      </c>
      <c r="Z40" s="149">
        <v>123</v>
      </c>
      <c r="AA40" s="147">
        <v>9</v>
      </c>
      <c r="AB40" s="148">
        <v>1</v>
      </c>
      <c r="AC40" s="149">
        <v>2211</v>
      </c>
      <c r="AD40" s="149">
        <v>343</v>
      </c>
      <c r="AE40" s="147">
        <v>2554</v>
      </c>
      <c r="AF40" s="149">
        <v>2554</v>
      </c>
      <c r="AG40" s="147">
        <v>238</v>
      </c>
      <c r="AH40" s="147">
        <v>165</v>
      </c>
      <c r="AI40" s="147">
        <v>40898</v>
      </c>
      <c r="AJ40" s="147">
        <v>10828</v>
      </c>
      <c r="AK40" s="147">
        <v>51726</v>
      </c>
      <c r="AL40" s="149">
        <v>313</v>
      </c>
    </row>
    <row r="41" spans="1:39" s="153" customFormat="1" ht="21.75" customHeight="1">
      <c r="A41" s="562" t="s">
        <v>49</v>
      </c>
      <c r="B41" s="562"/>
      <c r="C41" s="151">
        <v>3432</v>
      </c>
      <c r="D41" s="152">
        <v>2133</v>
      </c>
      <c r="E41" s="151">
        <v>1052864</v>
      </c>
      <c r="F41" s="151">
        <v>224604</v>
      </c>
      <c r="G41" s="151">
        <v>1277468</v>
      </c>
      <c r="H41" s="151">
        <v>599</v>
      </c>
      <c r="I41" s="151">
        <v>380</v>
      </c>
      <c r="J41" s="152">
        <v>62</v>
      </c>
      <c r="K41" s="151">
        <v>8150</v>
      </c>
      <c r="L41" s="151">
        <v>4503</v>
      </c>
      <c r="M41" s="151">
        <v>12653</v>
      </c>
      <c r="N41" s="151">
        <v>204</v>
      </c>
      <c r="O41" s="151">
        <v>2656</v>
      </c>
      <c r="P41" s="152">
        <v>1310</v>
      </c>
      <c r="Q41" s="151">
        <v>20707</v>
      </c>
      <c r="R41" s="151">
        <v>132415</v>
      </c>
      <c r="S41" s="151">
        <v>153122</v>
      </c>
      <c r="T41" s="151">
        <v>117</v>
      </c>
      <c r="U41" s="151">
        <v>4560</v>
      </c>
      <c r="V41" s="152">
        <v>3155</v>
      </c>
      <c r="W41" s="151">
        <v>132418</v>
      </c>
      <c r="X41" s="151">
        <v>228096</v>
      </c>
      <c r="Y41" s="151">
        <v>360514</v>
      </c>
      <c r="Z41" s="151">
        <v>114</v>
      </c>
      <c r="AA41" s="151">
        <v>129</v>
      </c>
      <c r="AB41" s="152">
        <v>16</v>
      </c>
      <c r="AC41" s="151">
        <v>8550</v>
      </c>
      <c r="AD41" s="151">
        <v>1914</v>
      </c>
      <c r="AE41" s="151">
        <v>10464</v>
      </c>
      <c r="AF41" s="151">
        <v>654</v>
      </c>
      <c r="AG41" s="151">
        <v>11157</v>
      </c>
      <c r="AH41" s="152">
        <v>6676</v>
      </c>
      <c r="AI41" s="151">
        <v>1222689</v>
      </c>
      <c r="AJ41" s="151">
        <v>591532</v>
      </c>
      <c r="AK41" s="151">
        <v>1814221</v>
      </c>
      <c r="AL41" s="151">
        <v>272</v>
      </c>
      <c r="AM41" s="150"/>
    </row>
    <row r="42" spans="1:39">
      <c r="AI42" s="154">
        <v>67.394711008195813</v>
      </c>
    </row>
    <row r="44" spans="1:39">
      <c r="C44" s="142" t="s">
        <v>102</v>
      </c>
      <c r="D44" s="142" t="s">
        <v>103</v>
      </c>
      <c r="E44" s="141" t="s">
        <v>12</v>
      </c>
    </row>
    <row r="45" spans="1:39">
      <c r="B45" s="154" t="s">
        <v>262</v>
      </c>
      <c r="C45" s="154">
        <v>981968</v>
      </c>
      <c r="D45" s="154">
        <v>210499</v>
      </c>
      <c r="E45" s="154">
        <v>1192467</v>
      </c>
      <c r="F45" s="524">
        <f>C45/E45%</f>
        <v>82.347603749202278</v>
      </c>
    </row>
    <row r="46" spans="1:39">
      <c r="B46" s="154" t="s">
        <v>88</v>
      </c>
      <c r="C46" s="154">
        <v>16051</v>
      </c>
      <c r="D46" s="154">
        <v>88510</v>
      </c>
      <c r="E46" s="154">
        <v>104561</v>
      </c>
      <c r="F46" s="524">
        <f t="shared" ref="F46:F47" si="0">C46/E46%</f>
        <v>15.350847830453038</v>
      </c>
    </row>
    <row r="47" spans="1:39">
      <c r="B47" s="154" t="s">
        <v>87</v>
      </c>
      <c r="C47" s="154">
        <v>123103</v>
      </c>
      <c r="D47" s="154">
        <v>199560</v>
      </c>
      <c r="E47" s="154">
        <v>322663</v>
      </c>
      <c r="F47" s="524">
        <f t="shared" si="0"/>
        <v>38.152189745957855</v>
      </c>
    </row>
    <row r="49" spans="2:5">
      <c r="B49" s="154" t="s">
        <v>262</v>
      </c>
      <c r="D49" s="154" t="str">
        <f>B36</f>
        <v>Tamil Nadu</v>
      </c>
      <c r="E49" s="154">
        <f>E36/G36%</f>
        <v>90.806451612903217</v>
      </c>
    </row>
    <row r="50" spans="2:5">
      <c r="D50" s="154" t="str">
        <f>B26</f>
        <v>Maharashtra</v>
      </c>
      <c r="E50" s="154">
        <f>E26/G26%</f>
        <v>73.458498417185979</v>
      </c>
    </row>
    <row r="51" spans="2:5">
      <c r="D51" s="154" t="str">
        <f>B22</f>
        <v>Karnataka</v>
      </c>
      <c r="E51" s="154">
        <f>E22/G22%</f>
        <v>77.20154800348557</v>
      </c>
    </row>
    <row r="52" spans="2:5">
      <c r="D52" s="154" t="str">
        <f>B33</f>
        <v>Punjab</v>
      </c>
      <c r="E52" s="154">
        <f>E33/G33%</f>
        <v>86.932530724855781</v>
      </c>
    </row>
    <row r="53" spans="2:5">
      <c r="D53" s="154" t="str">
        <f>B31</f>
        <v>Odisha</v>
      </c>
      <c r="E53" s="154">
        <f>E31/G31%</f>
        <v>86.621388529538592</v>
      </c>
    </row>
    <row r="54" spans="2:5">
      <c r="D54" s="154" t="str">
        <f>B7</f>
        <v>Andhra Pradesh</v>
      </c>
      <c r="E54" s="154">
        <f>E7/G7%</f>
        <v>74.149075284886976</v>
      </c>
    </row>
    <row r="55" spans="2:5">
      <c r="D55" s="154" t="str">
        <f>B18</f>
        <v>Haryana</v>
      </c>
      <c r="E55" s="154">
        <f>E18/G18%</f>
        <v>90.17126986576146</v>
      </c>
    </row>
    <row r="57" spans="2:5">
      <c r="B57" s="154" t="s">
        <v>88</v>
      </c>
      <c r="D57" s="154" t="str">
        <f>B22</f>
        <v>Karnataka</v>
      </c>
      <c r="E57" s="154">
        <f>R22/S22%</f>
        <v>70.815975460631307</v>
      </c>
    </row>
    <row r="58" spans="2:5">
      <c r="D58" s="154" t="str">
        <f>B7</f>
        <v>Andhra Pradesh</v>
      </c>
      <c r="E58" s="154">
        <f>R7/S7%</f>
        <v>97.02181302478445</v>
      </c>
    </row>
    <row r="59" spans="2:5">
      <c r="D59" s="154" t="str">
        <f>B23</f>
        <v>Kerala</v>
      </c>
      <c r="E59" s="154">
        <f>R23/S23%</f>
        <v>96.016954073041873</v>
      </c>
    </row>
    <row r="61" spans="2:5">
      <c r="B61" s="154" t="s">
        <v>87</v>
      </c>
      <c r="D61" s="154" t="str">
        <f>B22</f>
        <v>Karnataka</v>
      </c>
      <c r="E61" s="154">
        <f>X22/Y22%</f>
        <v>71.107784431137731</v>
      </c>
    </row>
    <row r="62" spans="2:5">
      <c r="D62" s="154" t="str">
        <f>B26</f>
        <v>Maharashtra</v>
      </c>
      <c r="E62" s="154">
        <f>X26/Y26%</f>
        <v>61.119533303908959</v>
      </c>
    </row>
    <row r="63" spans="2:5">
      <c r="D63" s="154" t="str">
        <f>B38</f>
        <v>Uttar Pradesh</v>
      </c>
      <c r="E63" s="154">
        <f>X38/Y38%</f>
        <v>53.558057765946849</v>
      </c>
    </row>
    <row r="64" spans="2:5">
      <c r="D64" s="154" t="str">
        <f>B36</f>
        <v>Tamil Nadu</v>
      </c>
      <c r="E64" s="154">
        <f>X36/Y36%</f>
        <v>86.75364725418099</v>
      </c>
    </row>
    <row r="65" spans="4:5">
      <c r="D65" s="154" t="str">
        <f>B7</f>
        <v>Andhra Pradesh</v>
      </c>
      <c r="E65" s="154">
        <f>X7/Y7%</f>
        <v>65.015117526577583</v>
      </c>
    </row>
  </sheetData>
  <mergeCells count="27">
    <mergeCell ref="I2:N2"/>
    <mergeCell ref="O2:T2"/>
    <mergeCell ref="U2:Z2"/>
    <mergeCell ref="U3:V3"/>
    <mergeCell ref="W3:Y3"/>
    <mergeCell ref="Z3:Z4"/>
    <mergeCell ref="AI3:AK3"/>
    <mergeCell ref="AL3:AL4"/>
    <mergeCell ref="A41:B41"/>
    <mergeCell ref="AG2:AL2"/>
    <mergeCell ref="C3:D3"/>
    <mergeCell ref="E3:G3"/>
    <mergeCell ref="H3:H4"/>
    <mergeCell ref="I3:J3"/>
    <mergeCell ref="K3:M3"/>
    <mergeCell ref="N3:N4"/>
    <mergeCell ref="O3:P3"/>
    <mergeCell ref="Q3:S3"/>
    <mergeCell ref="T3:T4"/>
    <mergeCell ref="A2:A4"/>
    <mergeCell ref="B2:B4"/>
    <mergeCell ref="C2:H2"/>
    <mergeCell ref="AA2:AF2"/>
    <mergeCell ref="AA3:AB3"/>
    <mergeCell ref="AC3:AE3"/>
    <mergeCell ref="AF3:AF4"/>
    <mergeCell ref="AG3:AH3"/>
  </mergeCells>
  <pageMargins left="0.45" right="0.21" top="0.52" bottom="0.28999999999999998" header="0.2" footer="0.16"/>
  <pageSetup paperSize="9" scale="85" firstPageNumber="24" orientation="portrait" useFirstPageNumber="1" horizontalDpi="200" r:id="rId1"/>
  <headerFooter>
    <oddFooter>&amp;L&amp;"Arial,Italic"&amp;9AISHE 2011-12&amp;CT-&amp;P</oddFooter>
  </headerFooter>
  <colBreaks count="1" manualBreakCount="1">
    <brk id="14" max="38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H40"/>
  <sheetViews>
    <sheetView view="pageBreakPreview" topLeftCell="A5" zoomScaleSheetLayoutView="100" workbookViewId="0">
      <selection activeCell="C5" sqref="A1:H40"/>
    </sheetView>
  </sheetViews>
  <sheetFormatPr defaultRowHeight="15.75"/>
  <cols>
    <col min="1" max="1" width="5.140625" style="104" customWidth="1"/>
    <col min="2" max="2" width="29" style="104" customWidth="1"/>
    <col min="3" max="5" width="9.85546875" style="104" customWidth="1"/>
    <col min="6" max="8" width="10.28515625" style="104" customWidth="1"/>
    <col min="9" max="16384" width="9.140625" style="104"/>
  </cols>
  <sheetData>
    <row r="1" spans="1:8" s="94" customFormat="1" ht="27" customHeight="1">
      <c r="A1" s="95" t="s">
        <v>269</v>
      </c>
      <c r="C1" s="95"/>
      <c r="F1" s="95"/>
    </row>
    <row r="2" spans="1:8" s="96" customFormat="1" ht="24.75" customHeight="1">
      <c r="A2" s="545" t="s">
        <v>99</v>
      </c>
      <c r="B2" s="547" t="s">
        <v>2</v>
      </c>
      <c r="C2" s="541" t="s">
        <v>100</v>
      </c>
      <c r="D2" s="542"/>
      <c r="E2" s="543"/>
      <c r="F2" s="541" t="s">
        <v>101</v>
      </c>
      <c r="G2" s="542"/>
      <c r="H2" s="543"/>
    </row>
    <row r="3" spans="1:8" s="98" customFormat="1" ht="24.75" customHeight="1">
      <c r="A3" s="546"/>
      <c r="B3" s="547"/>
      <c r="C3" s="97" t="s">
        <v>102</v>
      </c>
      <c r="D3" s="97" t="s">
        <v>103</v>
      </c>
      <c r="E3" s="97" t="s">
        <v>12</v>
      </c>
      <c r="F3" s="97" t="s">
        <v>102</v>
      </c>
      <c r="G3" s="97" t="s">
        <v>103</v>
      </c>
      <c r="H3" s="97" t="s">
        <v>12</v>
      </c>
    </row>
    <row r="4" spans="1:8" s="98" customFormat="1" ht="14.25" customHeight="1">
      <c r="A4" s="134">
        <v>1</v>
      </c>
      <c r="B4" s="134">
        <v>2</v>
      </c>
      <c r="C4" s="134">
        <v>3</v>
      </c>
      <c r="D4" s="134">
        <v>4</v>
      </c>
      <c r="E4" s="134">
        <v>5</v>
      </c>
      <c r="F4" s="134">
        <v>6</v>
      </c>
      <c r="G4" s="134">
        <v>7</v>
      </c>
      <c r="H4" s="134">
        <v>8</v>
      </c>
    </row>
    <row r="5" spans="1:8" s="98" customFormat="1" ht="20.25" customHeight="1">
      <c r="A5" s="99">
        <v>1</v>
      </c>
      <c r="B5" s="100" t="s">
        <v>55</v>
      </c>
      <c r="C5" s="101">
        <v>33</v>
      </c>
      <c r="D5" s="101">
        <v>126</v>
      </c>
      <c r="E5" s="101">
        <v>159</v>
      </c>
      <c r="F5" s="101">
        <v>973</v>
      </c>
      <c r="G5" s="101">
        <v>1277</v>
      </c>
      <c r="H5" s="101">
        <v>2250</v>
      </c>
    </row>
    <row r="6" spans="1:8" s="98" customFormat="1" ht="20.25" customHeight="1">
      <c r="A6" s="99">
        <v>2</v>
      </c>
      <c r="B6" s="102" t="s">
        <v>15</v>
      </c>
      <c r="C6" s="101">
        <v>161914</v>
      </c>
      <c r="D6" s="101">
        <v>106206</v>
      </c>
      <c r="E6" s="101">
        <v>268120</v>
      </c>
      <c r="F6" s="101">
        <v>1062645</v>
      </c>
      <c r="G6" s="101">
        <v>837087</v>
      </c>
      <c r="H6" s="101">
        <v>1899732</v>
      </c>
    </row>
    <row r="7" spans="1:8" s="98" customFormat="1" ht="20.25" customHeight="1">
      <c r="A7" s="99">
        <v>3</v>
      </c>
      <c r="B7" s="102" t="s">
        <v>16</v>
      </c>
      <c r="C7" s="101">
        <v>38</v>
      </c>
      <c r="D7" s="101">
        <v>26</v>
      </c>
      <c r="E7" s="101">
        <v>64</v>
      </c>
      <c r="F7" s="101">
        <v>12886</v>
      </c>
      <c r="G7" s="101">
        <v>12843</v>
      </c>
      <c r="H7" s="101">
        <v>25729</v>
      </c>
    </row>
    <row r="8" spans="1:8" s="98" customFormat="1" ht="20.25" customHeight="1">
      <c r="A8" s="99">
        <v>4</v>
      </c>
      <c r="B8" s="102" t="s">
        <v>17</v>
      </c>
      <c r="C8" s="101">
        <v>2557</v>
      </c>
      <c r="D8" s="101">
        <v>3174</v>
      </c>
      <c r="E8" s="101">
        <v>5731</v>
      </c>
      <c r="F8" s="101">
        <v>198611</v>
      </c>
      <c r="G8" s="101">
        <v>220361</v>
      </c>
      <c r="H8" s="101">
        <v>418972</v>
      </c>
    </row>
    <row r="9" spans="1:8" s="98" customFormat="1" ht="20.25" customHeight="1">
      <c r="A9" s="99">
        <v>5</v>
      </c>
      <c r="B9" s="102" t="s">
        <v>18</v>
      </c>
      <c r="C9" s="101">
        <v>18758</v>
      </c>
      <c r="D9" s="101">
        <v>11181</v>
      </c>
      <c r="E9" s="101">
        <v>29939</v>
      </c>
      <c r="F9" s="101">
        <v>663071</v>
      </c>
      <c r="G9" s="101">
        <v>458473</v>
      </c>
      <c r="H9" s="101">
        <v>1121544</v>
      </c>
    </row>
    <row r="10" spans="1:8" s="98" customFormat="1" ht="20.25" customHeight="1">
      <c r="A10" s="99">
        <v>6</v>
      </c>
      <c r="B10" s="102" t="s">
        <v>19</v>
      </c>
      <c r="C10" s="101">
        <v>1000</v>
      </c>
      <c r="D10" s="101">
        <v>2583</v>
      </c>
      <c r="E10" s="101">
        <v>3583</v>
      </c>
      <c r="F10" s="101">
        <v>8251</v>
      </c>
      <c r="G10" s="101">
        <v>16956</v>
      </c>
      <c r="H10" s="101">
        <v>25207</v>
      </c>
    </row>
    <row r="11" spans="1:8" s="98" customFormat="1" ht="20.25" customHeight="1">
      <c r="A11" s="99">
        <v>7</v>
      </c>
      <c r="B11" s="102" t="s">
        <v>56</v>
      </c>
      <c r="C11" s="101">
        <v>9959</v>
      </c>
      <c r="D11" s="101">
        <v>13117</v>
      </c>
      <c r="E11" s="101">
        <v>23076</v>
      </c>
      <c r="F11" s="101">
        <v>118434</v>
      </c>
      <c r="G11" s="101">
        <v>111218</v>
      </c>
      <c r="H11" s="101">
        <v>229652</v>
      </c>
    </row>
    <row r="12" spans="1:8" s="98" customFormat="1" ht="20.25" customHeight="1">
      <c r="A12" s="99">
        <v>8</v>
      </c>
      <c r="B12" s="102" t="s">
        <v>21</v>
      </c>
      <c r="C12" s="101">
        <v>27</v>
      </c>
      <c r="D12" s="101">
        <v>24</v>
      </c>
      <c r="E12" s="101">
        <v>51</v>
      </c>
      <c r="F12" s="101">
        <v>1383</v>
      </c>
      <c r="G12" s="101">
        <v>1040</v>
      </c>
      <c r="H12" s="101">
        <v>2423</v>
      </c>
    </row>
    <row r="13" spans="1:8" s="98" customFormat="1" ht="20.25" customHeight="1">
      <c r="A13" s="99">
        <v>9</v>
      </c>
      <c r="B13" s="102" t="s">
        <v>22</v>
      </c>
      <c r="C13" s="101">
        <v>0</v>
      </c>
      <c r="D13" s="101">
        <v>0</v>
      </c>
      <c r="E13" s="101">
        <v>0</v>
      </c>
      <c r="F13" s="101">
        <v>365</v>
      </c>
      <c r="G13" s="101">
        <v>617</v>
      </c>
      <c r="H13" s="101">
        <v>982</v>
      </c>
    </row>
    <row r="14" spans="1:8" s="98" customFormat="1" ht="20.25" customHeight="1">
      <c r="A14" s="99">
        <v>10</v>
      </c>
      <c r="B14" s="102" t="s">
        <v>23</v>
      </c>
      <c r="C14" s="101">
        <v>4860</v>
      </c>
      <c r="D14" s="101">
        <v>6932</v>
      </c>
      <c r="E14" s="101">
        <v>11792</v>
      </c>
      <c r="F14" s="101">
        <v>94159</v>
      </c>
      <c r="G14" s="101">
        <v>98680</v>
      </c>
      <c r="H14" s="101">
        <v>192839</v>
      </c>
    </row>
    <row r="15" spans="1:8" s="98" customFormat="1" ht="20.25" customHeight="1">
      <c r="A15" s="99">
        <v>11</v>
      </c>
      <c r="B15" s="102" t="s">
        <v>24</v>
      </c>
      <c r="C15" s="101">
        <v>478</v>
      </c>
      <c r="D15" s="101">
        <v>683</v>
      </c>
      <c r="E15" s="101">
        <v>1161</v>
      </c>
      <c r="F15" s="101">
        <v>9726</v>
      </c>
      <c r="G15" s="101">
        <v>15314</v>
      </c>
      <c r="H15" s="101">
        <v>25040</v>
      </c>
    </row>
    <row r="16" spans="1:8" s="98" customFormat="1" ht="20.25" customHeight="1">
      <c r="A16" s="99">
        <v>12</v>
      </c>
      <c r="B16" s="102" t="s">
        <v>25</v>
      </c>
      <c r="C16" s="101">
        <v>35620</v>
      </c>
      <c r="D16" s="101">
        <v>31671</v>
      </c>
      <c r="E16" s="101">
        <v>67291</v>
      </c>
      <c r="F16" s="101">
        <v>447548</v>
      </c>
      <c r="G16" s="101">
        <v>356372</v>
      </c>
      <c r="H16" s="101">
        <v>803920</v>
      </c>
    </row>
    <row r="17" spans="1:8" s="98" customFormat="1" ht="20.25" customHeight="1">
      <c r="A17" s="99">
        <v>13</v>
      </c>
      <c r="B17" s="102" t="s">
        <v>26</v>
      </c>
      <c r="C17" s="101">
        <v>18791</v>
      </c>
      <c r="D17" s="101">
        <v>32784</v>
      </c>
      <c r="E17" s="101">
        <v>51575</v>
      </c>
      <c r="F17" s="101">
        <v>338419</v>
      </c>
      <c r="G17" s="101">
        <v>322725</v>
      </c>
      <c r="H17" s="101">
        <v>661144</v>
      </c>
    </row>
    <row r="18" spans="1:8" s="98" customFormat="1" ht="20.25" customHeight="1">
      <c r="A18" s="99">
        <v>14</v>
      </c>
      <c r="B18" s="102" t="s">
        <v>27</v>
      </c>
      <c r="C18" s="101">
        <v>1637</v>
      </c>
      <c r="D18" s="101">
        <v>3111</v>
      </c>
      <c r="E18" s="101">
        <v>4748</v>
      </c>
      <c r="F18" s="101">
        <v>55340</v>
      </c>
      <c r="G18" s="101">
        <v>70874</v>
      </c>
      <c r="H18" s="101">
        <v>126214</v>
      </c>
    </row>
    <row r="19" spans="1:8" s="98" customFormat="1" ht="20.25" customHeight="1">
      <c r="A19" s="99">
        <v>15</v>
      </c>
      <c r="B19" s="102" t="s">
        <v>57</v>
      </c>
      <c r="C19" s="101">
        <v>2529</v>
      </c>
      <c r="D19" s="101">
        <v>2575</v>
      </c>
      <c r="E19" s="101">
        <v>5104</v>
      </c>
      <c r="F19" s="101">
        <v>116760</v>
      </c>
      <c r="G19" s="101">
        <v>131839</v>
      </c>
      <c r="H19" s="101">
        <v>248599</v>
      </c>
    </row>
    <row r="20" spans="1:8" s="98" customFormat="1" ht="20.25" customHeight="1">
      <c r="A20" s="99">
        <v>16</v>
      </c>
      <c r="B20" s="102" t="s">
        <v>29</v>
      </c>
      <c r="C20" s="101">
        <v>6356</v>
      </c>
      <c r="D20" s="101">
        <v>6991</v>
      </c>
      <c r="E20" s="101">
        <v>13347</v>
      </c>
      <c r="F20" s="101">
        <v>147969</v>
      </c>
      <c r="G20" s="101">
        <v>139583</v>
      </c>
      <c r="H20" s="101">
        <v>287552</v>
      </c>
    </row>
    <row r="21" spans="1:8" s="98" customFormat="1" ht="20.25" customHeight="1">
      <c r="A21" s="99">
        <v>17</v>
      </c>
      <c r="B21" s="102" t="s">
        <v>30</v>
      </c>
      <c r="C21" s="101">
        <v>44712</v>
      </c>
      <c r="D21" s="101">
        <v>34599</v>
      </c>
      <c r="E21" s="101">
        <v>79311</v>
      </c>
      <c r="F21" s="101">
        <v>573031</v>
      </c>
      <c r="G21" s="101">
        <v>515352</v>
      </c>
      <c r="H21" s="101">
        <v>1088383</v>
      </c>
    </row>
    <row r="22" spans="1:8" s="98" customFormat="1" ht="20.25" customHeight="1">
      <c r="A22" s="99">
        <v>18</v>
      </c>
      <c r="B22" s="102" t="s">
        <v>31</v>
      </c>
      <c r="C22" s="101">
        <v>14029</v>
      </c>
      <c r="D22" s="101">
        <v>34436</v>
      </c>
      <c r="E22" s="101">
        <v>48465</v>
      </c>
      <c r="F22" s="101">
        <v>172027</v>
      </c>
      <c r="G22" s="101">
        <v>272261</v>
      </c>
      <c r="H22" s="101">
        <v>444288</v>
      </c>
    </row>
    <row r="23" spans="1:8" s="98" customFormat="1" ht="20.25" customHeight="1">
      <c r="A23" s="99">
        <v>19</v>
      </c>
      <c r="B23" s="102" t="s">
        <v>32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0</v>
      </c>
    </row>
    <row r="24" spans="1:8" s="98" customFormat="1" ht="20.25" customHeight="1">
      <c r="A24" s="99">
        <v>20</v>
      </c>
      <c r="B24" s="102" t="s">
        <v>33</v>
      </c>
      <c r="C24" s="101">
        <v>74929</v>
      </c>
      <c r="D24" s="101">
        <v>65699</v>
      </c>
      <c r="E24" s="101">
        <v>140628</v>
      </c>
      <c r="F24" s="101">
        <v>572886</v>
      </c>
      <c r="G24" s="101">
        <v>423126</v>
      </c>
      <c r="H24" s="101">
        <v>996012</v>
      </c>
    </row>
    <row r="25" spans="1:8" s="98" customFormat="1" ht="20.25" customHeight="1">
      <c r="A25" s="99">
        <v>21</v>
      </c>
      <c r="B25" s="102" t="s">
        <v>34</v>
      </c>
      <c r="C25" s="101">
        <v>125412</v>
      </c>
      <c r="D25" s="101">
        <v>110873</v>
      </c>
      <c r="E25" s="101">
        <v>236285</v>
      </c>
      <c r="F25" s="101">
        <v>1264638</v>
      </c>
      <c r="G25" s="101">
        <v>1052210</v>
      </c>
      <c r="H25" s="101">
        <v>2316848</v>
      </c>
    </row>
    <row r="26" spans="1:8" s="98" customFormat="1" ht="20.25" customHeight="1">
      <c r="A26" s="99">
        <v>22</v>
      </c>
      <c r="B26" s="102" t="s">
        <v>35</v>
      </c>
      <c r="C26" s="101">
        <v>308</v>
      </c>
      <c r="D26" s="101">
        <v>341</v>
      </c>
      <c r="E26" s="101">
        <v>649</v>
      </c>
      <c r="F26" s="101">
        <v>39493</v>
      </c>
      <c r="G26" s="101">
        <v>40993</v>
      </c>
      <c r="H26" s="101">
        <v>80486</v>
      </c>
    </row>
    <row r="27" spans="1:8" s="98" customFormat="1" ht="20.25" customHeight="1">
      <c r="A27" s="99">
        <v>23</v>
      </c>
      <c r="B27" s="102" t="s">
        <v>36</v>
      </c>
      <c r="C27" s="101">
        <v>157</v>
      </c>
      <c r="D27" s="101">
        <v>178</v>
      </c>
      <c r="E27" s="101">
        <v>335</v>
      </c>
      <c r="F27" s="101">
        <v>22889</v>
      </c>
      <c r="G27" s="101">
        <v>26522</v>
      </c>
      <c r="H27" s="101">
        <v>49411</v>
      </c>
    </row>
    <row r="28" spans="1:8" s="98" customFormat="1" ht="20.25" customHeight="1">
      <c r="A28" s="99">
        <v>24</v>
      </c>
      <c r="B28" s="102" t="s">
        <v>37</v>
      </c>
      <c r="C28" s="101">
        <v>101</v>
      </c>
      <c r="D28" s="101">
        <v>47</v>
      </c>
      <c r="E28" s="101">
        <v>148</v>
      </c>
      <c r="F28" s="101">
        <v>8823</v>
      </c>
      <c r="G28" s="101">
        <v>8019</v>
      </c>
      <c r="H28" s="101">
        <v>16842</v>
      </c>
    </row>
    <row r="29" spans="1:8" s="98" customFormat="1" ht="20.25" customHeight="1">
      <c r="A29" s="99">
        <v>25</v>
      </c>
      <c r="B29" s="102" t="s">
        <v>38</v>
      </c>
      <c r="C29" s="101">
        <v>0</v>
      </c>
      <c r="D29" s="101">
        <v>0</v>
      </c>
      <c r="E29" s="101">
        <v>0</v>
      </c>
      <c r="F29" s="101">
        <v>13367</v>
      </c>
      <c r="G29" s="101">
        <v>14314</v>
      </c>
      <c r="H29" s="101">
        <v>27681</v>
      </c>
    </row>
    <row r="30" spans="1:8" s="98" customFormat="1" ht="20.25" customHeight="1">
      <c r="A30" s="99">
        <v>26</v>
      </c>
      <c r="B30" s="102" t="s">
        <v>39</v>
      </c>
      <c r="C30" s="101">
        <v>12941</v>
      </c>
      <c r="D30" s="101">
        <v>11013</v>
      </c>
      <c r="E30" s="101">
        <v>23954</v>
      </c>
      <c r="F30" s="101">
        <v>305414</v>
      </c>
      <c r="G30" s="101">
        <v>295295</v>
      </c>
      <c r="H30" s="101">
        <v>600709</v>
      </c>
    </row>
    <row r="31" spans="1:8" s="98" customFormat="1" ht="20.25" customHeight="1">
      <c r="A31" s="99">
        <v>27</v>
      </c>
      <c r="B31" s="102" t="s">
        <v>40</v>
      </c>
      <c r="C31" s="101">
        <v>1371</v>
      </c>
      <c r="D31" s="101">
        <v>1296</v>
      </c>
      <c r="E31" s="101">
        <v>2667</v>
      </c>
      <c r="F31" s="101">
        <v>14517</v>
      </c>
      <c r="G31" s="101">
        <v>16594</v>
      </c>
      <c r="H31" s="101">
        <v>31111</v>
      </c>
    </row>
    <row r="32" spans="1:8" s="98" customFormat="1" ht="20.25" customHeight="1">
      <c r="A32" s="99">
        <v>28</v>
      </c>
      <c r="B32" s="102" t="s">
        <v>41</v>
      </c>
      <c r="C32" s="101">
        <v>17889</v>
      </c>
      <c r="D32" s="101">
        <v>39652</v>
      </c>
      <c r="E32" s="101">
        <v>57541</v>
      </c>
      <c r="F32" s="101">
        <v>249441</v>
      </c>
      <c r="G32" s="101">
        <v>273961</v>
      </c>
      <c r="H32" s="101">
        <v>523402</v>
      </c>
    </row>
    <row r="33" spans="1:8" s="98" customFormat="1" ht="20.25" customHeight="1">
      <c r="A33" s="99">
        <v>29</v>
      </c>
      <c r="B33" s="102" t="s">
        <v>42</v>
      </c>
      <c r="C33" s="101">
        <v>43969</v>
      </c>
      <c r="D33" s="101">
        <v>45787</v>
      </c>
      <c r="E33" s="101">
        <v>89756</v>
      </c>
      <c r="F33" s="101">
        <v>686577</v>
      </c>
      <c r="G33" s="101">
        <v>490197</v>
      </c>
      <c r="H33" s="101">
        <v>1176774</v>
      </c>
    </row>
    <row r="34" spans="1:8" s="98" customFormat="1" ht="20.25" customHeight="1">
      <c r="A34" s="99">
        <v>30</v>
      </c>
      <c r="B34" s="102" t="s">
        <v>43</v>
      </c>
      <c r="C34" s="101">
        <v>67</v>
      </c>
      <c r="D34" s="101">
        <v>32</v>
      </c>
      <c r="E34" s="101">
        <v>99</v>
      </c>
      <c r="F34" s="101">
        <v>4802</v>
      </c>
      <c r="G34" s="101">
        <v>4764</v>
      </c>
      <c r="H34" s="101">
        <v>9566</v>
      </c>
    </row>
    <row r="35" spans="1:8" s="98" customFormat="1" ht="20.25" customHeight="1">
      <c r="A35" s="99">
        <v>31</v>
      </c>
      <c r="B35" s="102" t="s">
        <v>44</v>
      </c>
      <c r="C35" s="101">
        <v>88325</v>
      </c>
      <c r="D35" s="101">
        <v>106506</v>
      </c>
      <c r="E35" s="101">
        <v>194831</v>
      </c>
      <c r="F35" s="101">
        <v>732840</v>
      </c>
      <c r="G35" s="101">
        <v>791178</v>
      </c>
      <c r="H35" s="101">
        <v>1524018</v>
      </c>
    </row>
    <row r="36" spans="1:8" s="98" customFormat="1" ht="20.25" customHeight="1">
      <c r="A36" s="99">
        <v>32</v>
      </c>
      <c r="B36" s="102" t="s">
        <v>45</v>
      </c>
      <c r="C36" s="101">
        <v>24</v>
      </c>
      <c r="D36" s="101">
        <v>18</v>
      </c>
      <c r="E36" s="101">
        <v>42</v>
      </c>
      <c r="F36" s="101">
        <v>21102</v>
      </c>
      <c r="G36" s="101">
        <v>16339</v>
      </c>
      <c r="H36" s="101">
        <v>37441</v>
      </c>
    </row>
    <row r="37" spans="1:8" s="98" customFormat="1" ht="20.25" customHeight="1">
      <c r="A37" s="99">
        <v>33</v>
      </c>
      <c r="B37" s="102" t="s">
        <v>47</v>
      </c>
      <c r="C37" s="101">
        <v>146469</v>
      </c>
      <c r="D37" s="101">
        <v>147315</v>
      </c>
      <c r="E37" s="295">
        <v>293784</v>
      </c>
      <c r="F37" s="101">
        <v>1800304</v>
      </c>
      <c r="G37" s="101">
        <v>1567221</v>
      </c>
      <c r="H37" s="295">
        <v>3367525</v>
      </c>
    </row>
    <row r="38" spans="1:8" s="98" customFormat="1" ht="20.25" customHeight="1">
      <c r="A38" s="99">
        <v>34</v>
      </c>
      <c r="B38" s="102" t="s">
        <v>58</v>
      </c>
      <c r="C38" s="101">
        <v>19975</v>
      </c>
      <c r="D38" s="101">
        <v>22956</v>
      </c>
      <c r="E38" s="101">
        <v>42931</v>
      </c>
      <c r="F38" s="101">
        <v>114393</v>
      </c>
      <c r="G38" s="101">
        <v>137302</v>
      </c>
      <c r="H38" s="101">
        <v>251695</v>
      </c>
    </row>
    <row r="39" spans="1:8" s="98" customFormat="1" ht="20.25" customHeight="1">
      <c r="A39" s="99">
        <v>35</v>
      </c>
      <c r="B39" s="102" t="s">
        <v>48</v>
      </c>
      <c r="C39" s="101">
        <v>12602</v>
      </c>
      <c r="D39" s="101">
        <v>8310</v>
      </c>
      <c r="E39" s="101">
        <v>20912</v>
      </c>
      <c r="F39" s="101">
        <v>694218</v>
      </c>
      <c r="G39" s="101">
        <v>521910</v>
      </c>
      <c r="H39" s="101">
        <v>1216128</v>
      </c>
    </row>
    <row r="40" spans="1:8" s="103" customFormat="1" ht="20.25" customHeight="1">
      <c r="A40" s="544" t="s">
        <v>49</v>
      </c>
      <c r="B40" s="544"/>
      <c r="C40" s="102">
        <v>867837</v>
      </c>
      <c r="D40" s="102">
        <v>850242</v>
      </c>
      <c r="E40" s="102">
        <v>1718079</v>
      </c>
      <c r="F40" s="102">
        <v>10567302</v>
      </c>
      <c r="G40" s="102">
        <v>9262817</v>
      </c>
      <c r="H40" s="102">
        <v>19830119</v>
      </c>
    </row>
  </sheetData>
  <mergeCells count="5">
    <mergeCell ref="A2:A3"/>
    <mergeCell ref="B2:B3"/>
    <mergeCell ref="C2:E2"/>
    <mergeCell ref="F2:H2"/>
    <mergeCell ref="A40:B40"/>
  </mergeCells>
  <printOptions horizontalCentered="1"/>
  <pageMargins left="0.7" right="0.15" top="0.52" bottom="0.28999999999999998" header="0.2" footer="0.16"/>
  <pageSetup paperSize="9" scale="95" firstPageNumber="27" orientation="portrait" useFirstPageNumber="1" r:id="rId1"/>
  <headerFooter>
    <oddFooter>&amp;L&amp;"Arial,Italic"&amp;9AISHE 2011-12&amp;CT-&amp;P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theme="7" tint="-0.499984740745262"/>
  </sheetPr>
  <dimension ref="A1:P180"/>
  <sheetViews>
    <sheetView view="pageBreakPreview" topLeftCell="A163" zoomScaleSheetLayoutView="100" workbookViewId="0">
      <selection activeCell="D163" sqref="A1:XFD1048576"/>
    </sheetView>
  </sheetViews>
  <sheetFormatPr defaultRowHeight="15"/>
  <cols>
    <col min="1" max="1" width="31.5703125" style="110" customWidth="1"/>
    <col min="2" max="4" width="10" style="111" customWidth="1"/>
    <col min="5" max="7" width="9.5703125" style="111" customWidth="1"/>
    <col min="8" max="10" width="9.28515625" style="111" customWidth="1"/>
    <col min="11" max="13" width="10.42578125" style="111" customWidth="1"/>
    <col min="14" max="16384" width="9.140625" style="111"/>
  </cols>
  <sheetData>
    <row r="1" spans="1:16" s="157" customFormat="1" ht="34.5" customHeight="1">
      <c r="A1" s="108" t="s">
        <v>270</v>
      </c>
      <c r="B1" s="566" t="s">
        <v>628</v>
      </c>
      <c r="C1" s="567"/>
      <c r="D1" s="567"/>
      <c r="E1" s="567"/>
      <c r="F1" s="567"/>
      <c r="G1" s="567"/>
      <c r="H1" s="566" t="s">
        <v>628</v>
      </c>
      <c r="I1" s="568"/>
      <c r="J1" s="568"/>
      <c r="K1" s="568"/>
      <c r="L1" s="568"/>
      <c r="M1" s="568"/>
    </row>
    <row r="2" spans="1:16" ht="19.5" customHeight="1">
      <c r="A2" s="569" t="s">
        <v>111</v>
      </c>
      <c r="B2" s="570" t="s">
        <v>112</v>
      </c>
      <c r="C2" s="570"/>
      <c r="D2" s="570"/>
      <c r="E2" s="570" t="s">
        <v>113</v>
      </c>
      <c r="F2" s="570"/>
      <c r="G2" s="570"/>
      <c r="H2" s="570" t="s">
        <v>114</v>
      </c>
      <c r="I2" s="570"/>
      <c r="J2" s="570"/>
      <c r="K2" s="570" t="s">
        <v>115</v>
      </c>
      <c r="L2" s="570"/>
      <c r="M2" s="570"/>
    </row>
    <row r="3" spans="1:16" s="110" customFormat="1" ht="19.5" customHeight="1">
      <c r="A3" s="569"/>
      <c r="B3" s="113" t="s">
        <v>102</v>
      </c>
      <c r="C3" s="113" t="s">
        <v>103</v>
      </c>
      <c r="D3" s="113" t="s">
        <v>12</v>
      </c>
      <c r="E3" s="113" t="s">
        <v>102</v>
      </c>
      <c r="F3" s="113" t="s">
        <v>103</v>
      </c>
      <c r="G3" s="113" t="s">
        <v>12</v>
      </c>
      <c r="H3" s="113" t="s">
        <v>102</v>
      </c>
      <c r="I3" s="113" t="s">
        <v>103</v>
      </c>
      <c r="J3" s="113" t="s">
        <v>12</v>
      </c>
      <c r="K3" s="113" t="s">
        <v>102</v>
      </c>
      <c r="L3" s="113" t="s">
        <v>103</v>
      </c>
      <c r="M3" s="113" t="s">
        <v>12</v>
      </c>
    </row>
    <row r="4" spans="1:16" s="116" customFormat="1" ht="11.25" customHeight="1">
      <c r="A4" s="114">
        <v>1</v>
      </c>
      <c r="B4" s="115">
        <v>2</v>
      </c>
      <c r="C4" s="114">
        <v>3</v>
      </c>
      <c r="D4" s="115">
        <v>4</v>
      </c>
      <c r="E4" s="114">
        <v>5</v>
      </c>
      <c r="F4" s="115">
        <v>6</v>
      </c>
      <c r="G4" s="114">
        <v>7</v>
      </c>
      <c r="H4" s="115">
        <v>8</v>
      </c>
      <c r="I4" s="114">
        <v>9</v>
      </c>
      <c r="J4" s="115">
        <v>10</v>
      </c>
      <c r="K4" s="114">
        <v>11</v>
      </c>
      <c r="L4" s="115">
        <v>12</v>
      </c>
      <c r="M4" s="114">
        <v>13</v>
      </c>
    </row>
    <row r="5" spans="1:16" ht="30.75" customHeight="1">
      <c r="A5" s="117" t="s">
        <v>116</v>
      </c>
      <c r="B5" s="118">
        <v>47247</v>
      </c>
      <c r="C5" s="118">
        <v>31280</v>
      </c>
      <c r="D5" s="118">
        <v>78527</v>
      </c>
      <c r="E5" s="118">
        <v>4511</v>
      </c>
      <c r="F5" s="118">
        <v>2378</v>
      </c>
      <c r="G5" s="118">
        <v>6889</v>
      </c>
      <c r="H5" s="118">
        <v>1385</v>
      </c>
      <c r="I5" s="118">
        <v>858</v>
      </c>
      <c r="J5" s="118">
        <v>2243</v>
      </c>
      <c r="K5" s="118">
        <v>7710</v>
      </c>
      <c r="L5" s="118">
        <v>5764</v>
      </c>
      <c r="M5" s="118">
        <v>13474</v>
      </c>
      <c r="N5" s="119">
        <v>60.166566913290971</v>
      </c>
      <c r="O5" s="119">
        <v>39.833433086709029</v>
      </c>
      <c r="P5" s="119">
        <v>17.158429584728818</v>
      </c>
    </row>
    <row r="6" spans="1:16" ht="30.75" customHeight="1">
      <c r="A6" s="117" t="s">
        <v>118</v>
      </c>
      <c r="B6" s="118">
        <v>804</v>
      </c>
      <c r="C6" s="118">
        <v>409</v>
      </c>
      <c r="D6" s="118">
        <v>1213</v>
      </c>
      <c r="E6" s="118">
        <v>51</v>
      </c>
      <c r="F6" s="118">
        <v>32</v>
      </c>
      <c r="G6" s="118">
        <v>83</v>
      </c>
      <c r="H6" s="118">
        <v>2</v>
      </c>
      <c r="I6" s="118">
        <v>4</v>
      </c>
      <c r="J6" s="118">
        <v>6</v>
      </c>
      <c r="K6" s="118">
        <v>129</v>
      </c>
      <c r="L6" s="118">
        <v>72</v>
      </c>
      <c r="M6" s="118">
        <v>201</v>
      </c>
      <c r="N6" s="119">
        <v>66.281945589447645</v>
      </c>
      <c r="O6" s="119">
        <v>33.718054410552348</v>
      </c>
      <c r="P6" s="119">
        <v>16.570486397361911</v>
      </c>
    </row>
    <row r="7" spans="1:16" ht="30.75" customHeight="1">
      <c r="A7" s="117" t="s">
        <v>598</v>
      </c>
      <c r="B7" s="118">
        <v>429</v>
      </c>
      <c r="C7" s="118">
        <v>22</v>
      </c>
      <c r="D7" s="118">
        <v>451</v>
      </c>
      <c r="E7" s="118">
        <v>4</v>
      </c>
      <c r="F7" s="118">
        <v>2</v>
      </c>
      <c r="G7" s="118">
        <v>6</v>
      </c>
      <c r="H7" s="118">
        <v>1</v>
      </c>
      <c r="I7" s="118">
        <v>0</v>
      </c>
      <c r="J7" s="118">
        <v>1</v>
      </c>
      <c r="K7" s="118">
        <v>19</v>
      </c>
      <c r="L7" s="118">
        <v>2</v>
      </c>
      <c r="M7" s="118">
        <v>21</v>
      </c>
      <c r="N7" s="119">
        <v>95.121951219512198</v>
      </c>
      <c r="O7" s="119">
        <v>4.8780487804878048</v>
      </c>
      <c r="P7" s="119">
        <v>4.6563192904656319</v>
      </c>
    </row>
    <row r="8" spans="1:16" ht="30.75" customHeight="1">
      <c r="A8" s="117" t="s">
        <v>119</v>
      </c>
      <c r="B8" s="118">
        <v>209</v>
      </c>
      <c r="C8" s="118">
        <v>29</v>
      </c>
      <c r="D8" s="118">
        <v>238</v>
      </c>
      <c r="E8" s="118">
        <v>1</v>
      </c>
      <c r="F8" s="118">
        <v>1</v>
      </c>
      <c r="G8" s="118">
        <v>2</v>
      </c>
      <c r="H8" s="118">
        <v>0</v>
      </c>
      <c r="I8" s="118">
        <v>0</v>
      </c>
      <c r="J8" s="118">
        <v>0</v>
      </c>
      <c r="K8" s="118">
        <v>6</v>
      </c>
      <c r="L8" s="118">
        <v>2</v>
      </c>
      <c r="M8" s="118">
        <v>8</v>
      </c>
      <c r="N8" s="119">
        <v>87.815126050420176</v>
      </c>
      <c r="O8" s="119">
        <v>12.184873949579833</v>
      </c>
      <c r="P8" s="119">
        <v>3.3613445378151261</v>
      </c>
    </row>
    <row r="9" spans="1:16" ht="30.75" customHeight="1">
      <c r="A9" s="117" t="s">
        <v>122</v>
      </c>
      <c r="B9" s="118">
        <v>189</v>
      </c>
      <c r="C9" s="118">
        <v>26</v>
      </c>
      <c r="D9" s="118">
        <v>215</v>
      </c>
      <c r="E9" s="118">
        <v>3</v>
      </c>
      <c r="F9" s="118">
        <v>5</v>
      </c>
      <c r="G9" s="118">
        <v>8</v>
      </c>
      <c r="H9" s="118">
        <v>2</v>
      </c>
      <c r="I9" s="118">
        <v>0</v>
      </c>
      <c r="J9" s="118">
        <v>2</v>
      </c>
      <c r="K9" s="118">
        <v>16</v>
      </c>
      <c r="L9" s="118">
        <v>3</v>
      </c>
      <c r="M9" s="118">
        <v>19</v>
      </c>
      <c r="N9" s="119">
        <v>87.906976744186053</v>
      </c>
      <c r="O9" s="119">
        <v>12.093023255813954</v>
      </c>
      <c r="P9" s="119">
        <v>8.8372093023255811</v>
      </c>
    </row>
    <row r="10" spans="1:16" ht="30.75" customHeight="1">
      <c r="A10" s="117" t="s">
        <v>117</v>
      </c>
      <c r="B10" s="118">
        <v>101</v>
      </c>
      <c r="C10" s="118">
        <v>54</v>
      </c>
      <c r="D10" s="118">
        <v>155</v>
      </c>
      <c r="E10" s="118">
        <v>2</v>
      </c>
      <c r="F10" s="118">
        <v>1</v>
      </c>
      <c r="G10" s="118">
        <v>3</v>
      </c>
      <c r="H10" s="118">
        <v>0</v>
      </c>
      <c r="I10" s="118">
        <v>2</v>
      </c>
      <c r="J10" s="118">
        <v>2</v>
      </c>
      <c r="K10" s="118">
        <v>2</v>
      </c>
      <c r="L10" s="118">
        <v>3</v>
      </c>
      <c r="M10" s="118">
        <v>5</v>
      </c>
      <c r="N10" s="119">
        <v>65.161290322580641</v>
      </c>
      <c r="O10" s="119">
        <v>34.838709677419352</v>
      </c>
      <c r="P10" s="119">
        <v>3.225806451612903</v>
      </c>
    </row>
    <row r="11" spans="1:16" ht="30.75" customHeight="1">
      <c r="A11" s="117" t="s">
        <v>123</v>
      </c>
      <c r="B11" s="118">
        <v>23</v>
      </c>
      <c r="C11" s="118">
        <v>12</v>
      </c>
      <c r="D11" s="118">
        <v>35</v>
      </c>
      <c r="E11" s="118">
        <v>1</v>
      </c>
      <c r="F11" s="118">
        <v>0</v>
      </c>
      <c r="G11" s="118">
        <v>1</v>
      </c>
      <c r="H11" s="118">
        <v>0</v>
      </c>
      <c r="I11" s="118">
        <v>0</v>
      </c>
      <c r="J11" s="118">
        <v>0</v>
      </c>
      <c r="K11" s="118">
        <v>4</v>
      </c>
      <c r="L11" s="118">
        <v>1</v>
      </c>
      <c r="M11" s="118">
        <v>5</v>
      </c>
      <c r="N11" s="119">
        <v>65.714285714285722</v>
      </c>
      <c r="O11" s="119">
        <v>34.285714285714285</v>
      </c>
      <c r="P11" s="119">
        <v>14.285714285714286</v>
      </c>
    </row>
    <row r="12" spans="1:16" ht="30.75" customHeight="1">
      <c r="A12" s="117" t="s">
        <v>121</v>
      </c>
      <c r="B12" s="118">
        <v>11</v>
      </c>
      <c r="C12" s="118">
        <v>7</v>
      </c>
      <c r="D12" s="118">
        <v>18</v>
      </c>
      <c r="E12" s="118">
        <v>2</v>
      </c>
      <c r="F12" s="118">
        <v>0</v>
      </c>
      <c r="G12" s="118">
        <v>2</v>
      </c>
      <c r="H12" s="118">
        <v>1</v>
      </c>
      <c r="I12" s="118">
        <v>1</v>
      </c>
      <c r="J12" s="118">
        <v>2</v>
      </c>
      <c r="K12" s="118">
        <v>0</v>
      </c>
      <c r="L12" s="118">
        <v>0</v>
      </c>
      <c r="M12" s="118">
        <v>0</v>
      </c>
      <c r="N12" s="119">
        <v>61.111111111111114</v>
      </c>
      <c r="O12" s="119">
        <v>38.888888888888893</v>
      </c>
      <c r="P12" s="119">
        <v>0</v>
      </c>
    </row>
    <row r="13" spans="1:16" ht="30.75" customHeight="1">
      <c r="A13" s="117" t="s">
        <v>120</v>
      </c>
      <c r="B13" s="118">
        <v>5</v>
      </c>
      <c r="C13" s="118">
        <v>2</v>
      </c>
      <c r="D13" s="118">
        <v>7</v>
      </c>
      <c r="E13" s="118">
        <v>1</v>
      </c>
      <c r="F13" s="118">
        <v>0</v>
      </c>
      <c r="G13" s="118">
        <v>1</v>
      </c>
      <c r="H13" s="118">
        <v>0</v>
      </c>
      <c r="I13" s="118">
        <v>1</v>
      </c>
      <c r="J13" s="118">
        <v>1</v>
      </c>
      <c r="K13" s="118">
        <v>0</v>
      </c>
      <c r="L13" s="118">
        <v>0</v>
      </c>
      <c r="M13" s="118">
        <v>0</v>
      </c>
      <c r="N13" s="119">
        <v>71.428571428571416</v>
      </c>
      <c r="O13" s="119">
        <v>28.571428571428569</v>
      </c>
      <c r="P13" s="119">
        <v>0</v>
      </c>
    </row>
    <row r="14" spans="1:16" ht="30.75" customHeight="1">
      <c r="A14" s="117" t="s">
        <v>124</v>
      </c>
      <c r="B14" s="118">
        <v>1</v>
      </c>
      <c r="C14" s="118">
        <v>2</v>
      </c>
      <c r="D14" s="118">
        <v>3</v>
      </c>
      <c r="E14" s="118">
        <v>0</v>
      </c>
      <c r="F14" s="118">
        <v>0</v>
      </c>
      <c r="G14" s="118">
        <v>0</v>
      </c>
      <c r="H14" s="118">
        <v>0</v>
      </c>
      <c r="I14" s="118">
        <v>0</v>
      </c>
      <c r="J14" s="118">
        <v>0</v>
      </c>
      <c r="K14" s="118">
        <v>0</v>
      </c>
      <c r="L14" s="118">
        <v>1</v>
      </c>
      <c r="M14" s="118">
        <v>1</v>
      </c>
      <c r="N14" s="119">
        <v>33.333333333333336</v>
      </c>
      <c r="O14" s="119">
        <v>66.666666666666671</v>
      </c>
      <c r="P14" s="119">
        <v>33.333333333333336</v>
      </c>
    </row>
    <row r="15" spans="1:16" ht="30.75" customHeight="1">
      <c r="A15" s="117" t="s">
        <v>125</v>
      </c>
      <c r="B15" s="118">
        <v>15256</v>
      </c>
      <c r="C15" s="118">
        <v>17935</v>
      </c>
      <c r="D15" s="118">
        <v>33191</v>
      </c>
      <c r="E15" s="118">
        <v>2836</v>
      </c>
      <c r="F15" s="118">
        <v>2354</v>
      </c>
      <c r="G15" s="118">
        <v>5190</v>
      </c>
      <c r="H15" s="118">
        <v>637</v>
      </c>
      <c r="I15" s="118">
        <v>584</v>
      </c>
      <c r="J15" s="118">
        <v>1221</v>
      </c>
      <c r="K15" s="118">
        <v>4189</v>
      </c>
      <c r="L15" s="118">
        <v>6515</v>
      </c>
      <c r="M15" s="118">
        <v>10704</v>
      </c>
      <c r="N15" s="119">
        <v>45.964267421891471</v>
      </c>
      <c r="O15" s="119">
        <v>54.035732578108522</v>
      </c>
      <c r="P15" s="119">
        <v>32.249706245669003</v>
      </c>
    </row>
    <row r="16" spans="1:16" ht="30.75" customHeight="1">
      <c r="A16" s="117" t="s">
        <v>126</v>
      </c>
      <c r="B16" s="120">
        <v>462582</v>
      </c>
      <c r="C16" s="120">
        <v>571059</v>
      </c>
      <c r="D16" s="118">
        <v>1033641</v>
      </c>
      <c r="E16" s="120">
        <v>71748</v>
      </c>
      <c r="F16" s="120">
        <v>73732</v>
      </c>
      <c r="G16" s="118">
        <v>145480</v>
      </c>
      <c r="H16" s="120">
        <v>31020</v>
      </c>
      <c r="I16" s="120">
        <v>29750</v>
      </c>
      <c r="J16" s="118">
        <v>60770</v>
      </c>
      <c r="K16" s="120">
        <v>121519</v>
      </c>
      <c r="L16" s="120">
        <v>155408</v>
      </c>
      <c r="M16" s="118">
        <v>276927</v>
      </c>
      <c r="N16" s="119">
        <v>44.75267525185243</v>
      </c>
      <c r="O16" s="119">
        <v>55.24732474814757</v>
      </c>
      <c r="P16" s="119">
        <v>26.791410170455702</v>
      </c>
    </row>
    <row r="17" spans="1:16" ht="30.75" customHeight="1">
      <c r="A17" s="117" t="s">
        <v>127</v>
      </c>
      <c r="B17" s="118">
        <v>324255</v>
      </c>
      <c r="C17" s="118">
        <v>164656</v>
      </c>
      <c r="D17" s="118">
        <v>488911</v>
      </c>
      <c r="E17" s="118">
        <v>29078</v>
      </c>
      <c r="F17" s="118">
        <v>13878</v>
      </c>
      <c r="G17" s="118">
        <v>42956</v>
      </c>
      <c r="H17" s="118">
        <v>5204</v>
      </c>
      <c r="I17" s="118">
        <v>5192</v>
      </c>
      <c r="J17" s="118">
        <v>10396</v>
      </c>
      <c r="K17" s="118">
        <v>98532</v>
      </c>
      <c r="L17" s="118">
        <v>49193</v>
      </c>
      <c r="M17" s="118">
        <v>147725</v>
      </c>
      <c r="N17" s="119">
        <v>66.321886805574024</v>
      </c>
      <c r="O17" s="119">
        <v>33.678113194425983</v>
      </c>
      <c r="P17" s="119">
        <v>30.215110725673998</v>
      </c>
    </row>
    <row r="18" spans="1:16" ht="30.75" customHeight="1">
      <c r="A18" s="117" t="s">
        <v>128</v>
      </c>
      <c r="B18" s="118">
        <v>209174</v>
      </c>
      <c r="C18" s="118">
        <v>234753</v>
      </c>
      <c r="D18" s="118">
        <v>443927</v>
      </c>
      <c r="E18" s="118">
        <v>25725</v>
      </c>
      <c r="F18" s="118">
        <v>24255</v>
      </c>
      <c r="G18" s="118">
        <v>49980</v>
      </c>
      <c r="H18" s="118">
        <v>7497</v>
      </c>
      <c r="I18" s="118">
        <v>6039</v>
      </c>
      <c r="J18" s="118">
        <v>13536</v>
      </c>
      <c r="K18" s="118">
        <v>60276</v>
      </c>
      <c r="L18" s="118">
        <v>80871</v>
      </c>
      <c r="M18" s="118">
        <v>141147</v>
      </c>
      <c r="N18" s="119">
        <v>47.119008305419577</v>
      </c>
      <c r="O18" s="119">
        <v>52.880991694580409</v>
      </c>
      <c r="P18" s="119">
        <v>31.795092436369039</v>
      </c>
    </row>
    <row r="19" spans="1:16" ht="30.75" customHeight="1">
      <c r="A19" s="117" t="s">
        <v>130</v>
      </c>
      <c r="B19" s="118">
        <v>100291</v>
      </c>
      <c r="C19" s="118">
        <v>111498</v>
      </c>
      <c r="D19" s="118">
        <v>211789</v>
      </c>
      <c r="E19" s="118">
        <v>11301</v>
      </c>
      <c r="F19" s="118">
        <v>11293</v>
      </c>
      <c r="G19" s="118">
        <v>22594</v>
      </c>
      <c r="H19" s="118">
        <v>3828</v>
      </c>
      <c r="I19" s="118">
        <v>3229</v>
      </c>
      <c r="J19" s="118">
        <v>7057</v>
      </c>
      <c r="K19" s="118">
        <v>27620</v>
      </c>
      <c r="L19" s="118">
        <v>34228</v>
      </c>
      <c r="M19" s="118">
        <v>61848</v>
      </c>
      <c r="N19" s="119">
        <v>47.354206309109543</v>
      </c>
      <c r="O19" s="119">
        <v>52.645793690890464</v>
      </c>
      <c r="P19" s="119">
        <v>29.20264980711935</v>
      </c>
    </row>
    <row r="20" spans="1:16" ht="30.75" customHeight="1">
      <c r="A20" s="117" t="s">
        <v>129</v>
      </c>
      <c r="B20" s="118">
        <v>123380</v>
      </c>
      <c r="C20" s="118">
        <v>82504</v>
      </c>
      <c r="D20" s="118">
        <v>205884</v>
      </c>
      <c r="E20" s="118">
        <v>8295</v>
      </c>
      <c r="F20" s="118">
        <v>4709</v>
      </c>
      <c r="G20" s="118">
        <v>13004</v>
      </c>
      <c r="H20" s="118">
        <v>1505</v>
      </c>
      <c r="I20" s="118">
        <v>816</v>
      </c>
      <c r="J20" s="118">
        <v>2321</v>
      </c>
      <c r="K20" s="118">
        <v>39373</v>
      </c>
      <c r="L20" s="118">
        <v>26808</v>
      </c>
      <c r="M20" s="118">
        <v>66181</v>
      </c>
      <c r="N20" s="119">
        <v>59.926949155835324</v>
      </c>
      <c r="O20" s="119">
        <v>40.073050844164669</v>
      </c>
      <c r="P20" s="119">
        <v>32.144799984457265</v>
      </c>
    </row>
    <row r="21" spans="1:16" ht="30.75" customHeight="1">
      <c r="A21" s="117" t="s">
        <v>131</v>
      </c>
      <c r="B21" s="118">
        <v>67893</v>
      </c>
      <c r="C21" s="118">
        <v>34217</v>
      </c>
      <c r="D21" s="118">
        <v>102110</v>
      </c>
      <c r="E21" s="118">
        <v>6513</v>
      </c>
      <c r="F21" s="118">
        <v>2793</v>
      </c>
      <c r="G21" s="118">
        <v>9306</v>
      </c>
      <c r="H21" s="118">
        <v>1707</v>
      </c>
      <c r="I21" s="118">
        <v>623</v>
      </c>
      <c r="J21" s="118">
        <v>2330</v>
      </c>
      <c r="K21" s="118">
        <v>16622</v>
      </c>
      <c r="L21" s="118">
        <v>8073</v>
      </c>
      <c r="M21" s="118">
        <v>24695</v>
      </c>
      <c r="N21" s="119">
        <v>66.490059739496616</v>
      </c>
      <c r="O21" s="119">
        <v>33.509940260503377</v>
      </c>
      <c r="P21" s="119">
        <v>24.184702771520907</v>
      </c>
    </row>
    <row r="22" spans="1:16" ht="30.75" customHeight="1">
      <c r="A22" s="117" t="s">
        <v>133</v>
      </c>
      <c r="B22" s="118">
        <v>26299</v>
      </c>
      <c r="C22" s="118">
        <v>17038</v>
      </c>
      <c r="D22" s="118">
        <v>43337</v>
      </c>
      <c r="E22" s="118">
        <v>2913</v>
      </c>
      <c r="F22" s="118">
        <v>1615</v>
      </c>
      <c r="G22" s="118">
        <v>4528</v>
      </c>
      <c r="H22" s="118">
        <v>534</v>
      </c>
      <c r="I22" s="118">
        <v>194</v>
      </c>
      <c r="J22" s="118">
        <v>728</v>
      </c>
      <c r="K22" s="118">
        <v>10665</v>
      </c>
      <c r="L22" s="118">
        <v>8502</v>
      </c>
      <c r="M22" s="118">
        <v>19167</v>
      </c>
      <c r="N22" s="119">
        <v>60.684865126796964</v>
      </c>
      <c r="O22" s="119">
        <v>39.315134873203036</v>
      </c>
      <c r="P22" s="119">
        <v>44.227796109559961</v>
      </c>
    </row>
    <row r="23" spans="1:16" ht="30.75" customHeight="1">
      <c r="A23" s="117" t="s">
        <v>132</v>
      </c>
      <c r="B23" s="118">
        <v>21524</v>
      </c>
      <c r="C23" s="118">
        <v>14322</v>
      </c>
      <c r="D23" s="118">
        <v>35846</v>
      </c>
      <c r="E23" s="118">
        <v>3944</v>
      </c>
      <c r="F23" s="118">
        <v>2013</v>
      </c>
      <c r="G23" s="118">
        <v>5957</v>
      </c>
      <c r="H23" s="118">
        <v>2121</v>
      </c>
      <c r="I23" s="118">
        <v>1241</v>
      </c>
      <c r="J23" s="118">
        <v>3362</v>
      </c>
      <c r="K23" s="118">
        <v>5651</v>
      </c>
      <c r="L23" s="118">
        <v>3696</v>
      </c>
      <c r="M23" s="118">
        <v>9347</v>
      </c>
      <c r="N23" s="119">
        <v>60.045751269318757</v>
      </c>
      <c r="O23" s="119">
        <v>39.95424873068125</v>
      </c>
      <c r="P23" s="119">
        <v>26.075433800145067</v>
      </c>
    </row>
    <row r="24" spans="1:16" ht="30.75" customHeight="1">
      <c r="A24" s="117" t="s">
        <v>525</v>
      </c>
      <c r="B24" s="118">
        <v>14776</v>
      </c>
      <c r="C24" s="118">
        <v>15597</v>
      </c>
      <c r="D24" s="118">
        <v>30373</v>
      </c>
      <c r="E24" s="118">
        <v>2200</v>
      </c>
      <c r="F24" s="118">
        <v>2022</v>
      </c>
      <c r="G24" s="118">
        <v>4222</v>
      </c>
      <c r="H24" s="118">
        <v>618</v>
      </c>
      <c r="I24" s="118">
        <v>597</v>
      </c>
      <c r="J24" s="118">
        <v>1215</v>
      </c>
      <c r="K24" s="118">
        <v>7242</v>
      </c>
      <c r="L24" s="118">
        <v>4927</v>
      </c>
      <c r="M24" s="118">
        <v>12169</v>
      </c>
      <c r="N24" s="119">
        <v>48.648470681197111</v>
      </c>
      <c r="O24" s="119">
        <v>51.351529318802882</v>
      </c>
      <c r="P24" s="119">
        <v>40.06518947749646</v>
      </c>
    </row>
    <row r="25" spans="1:16" ht="30.75" customHeight="1">
      <c r="A25" s="117" t="s">
        <v>134</v>
      </c>
      <c r="B25" s="118">
        <v>16620</v>
      </c>
      <c r="C25" s="118">
        <v>11928</v>
      </c>
      <c r="D25" s="118">
        <v>28548</v>
      </c>
      <c r="E25" s="118">
        <v>1284</v>
      </c>
      <c r="F25" s="118">
        <v>1035</v>
      </c>
      <c r="G25" s="118">
        <v>2319</v>
      </c>
      <c r="H25" s="118">
        <v>482</v>
      </c>
      <c r="I25" s="118">
        <v>310</v>
      </c>
      <c r="J25" s="118">
        <v>792</v>
      </c>
      <c r="K25" s="118">
        <v>4189</v>
      </c>
      <c r="L25" s="118">
        <v>2922</v>
      </c>
      <c r="M25" s="118">
        <v>7111</v>
      </c>
      <c r="N25" s="119">
        <v>58.217738545607396</v>
      </c>
      <c r="O25" s="119">
        <v>41.782261454392597</v>
      </c>
      <c r="P25" s="119">
        <v>24.908925318761383</v>
      </c>
    </row>
    <row r="26" spans="1:16" ht="30.75" customHeight="1">
      <c r="A26" s="117" t="s">
        <v>136</v>
      </c>
      <c r="B26" s="118">
        <v>13715</v>
      </c>
      <c r="C26" s="118">
        <v>7456</v>
      </c>
      <c r="D26" s="118">
        <v>21171</v>
      </c>
      <c r="E26" s="118">
        <v>2042</v>
      </c>
      <c r="F26" s="118">
        <v>921</v>
      </c>
      <c r="G26" s="118">
        <v>2963</v>
      </c>
      <c r="H26" s="118">
        <v>475</v>
      </c>
      <c r="I26" s="118">
        <v>286</v>
      </c>
      <c r="J26" s="118">
        <v>761</v>
      </c>
      <c r="K26" s="118">
        <v>2907</v>
      </c>
      <c r="L26" s="118">
        <v>1414</v>
      </c>
      <c r="M26" s="118">
        <v>4321</v>
      </c>
      <c r="N26" s="119">
        <v>64.78201313116999</v>
      </c>
      <c r="O26" s="119">
        <v>35.217986868830003</v>
      </c>
      <c r="P26" s="119">
        <v>20.409994804213309</v>
      </c>
    </row>
    <row r="27" spans="1:16" ht="30.75" customHeight="1">
      <c r="A27" s="117" t="s">
        <v>520</v>
      </c>
      <c r="B27" s="118">
        <v>12184</v>
      </c>
      <c r="C27" s="118">
        <v>7727</v>
      </c>
      <c r="D27" s="118">
        <v>19911</v>
      </c>
      <c r="E27" s="118">
        <v>830</v>
      </c>
      <c r="F27" s="118">
        <v>649</v>
      </c>
      <c r="G27" s="118">
        <v>1479</v>
      </c>
      <c r="H27" s="118">
        <v>319</v>
      </c>
      <c r="I27" s="118">
        <v>283</v>
      </c>
      <c r="J27" s="118">
        <v>602</v>
      </c>
      <c r="K27" s="118">
        <v>1955</v>
      </c>
      <c r="L27" s="118">
        <v>1281</v>
      </c>
      <c r="M27" s="118">
        <v>3236</v>
      </c>
      <c r="N27" s="119">
        <v>61.192305760634824</v>
      </c>
      <c r="O27" s="119">
        <v>38.807694239365169</v>
      </c>
      <c r="P27" s="119">
        <v>16.25232283662297</v>
      </c>
    </row>
    <row r="28" spans="1:16" ht="30.75" customHeight="1">
      <c r="A28" s="117" t="s">
        <v>135</v>
      </c>
      <c r="B28" s="118">
        <v>10660</v>
      </c>
      <c r="C28" s="118">
        <v>8081</v>
      </c>
      <c r="D28" s="118">
        <v>18741</v>
      </c>
      <c r="E28" s="118">
        <v>700</v>
      </c>
      <c r="F28" s="118">
        <v>702</v>
      </c>
      <c r="G28" s="118">
        <v>1402</v>
      </c>
      <c r="H28" s="118">
        <v>184</v>
      </c>
      <c r="I28" s="118">
        <v>149</v>
      </c>
      <c r="J28" s="118">
        <v>333</v>
      </c>
      <c r="K28" s="118">
        <v>2184</v>
      </c>
      <c r="L28" s="118">
        <v>3071</v>
      </c>
      <c r="M28" s="118">
        <v>5255</v>
      </c>
      <c r="N28" s="119">
        <v>56.880636038631877</v>
      </c>
      <c r="O28" s="119">
        <v>43.119363961368123</v>
      </c>
      <c r="P28" s="119">
        <v>28.040125927111681</v>
      </c>
    </row>
    <row r="29" spans="1:16" ht="30.75" customHeight="1">
      <c r="A29" s="117" t="s">
        <v>140</v>
      </c>
      <c r="B29" s="118">
        <v>2385</v>
      </c>
      <c r="C29" s="118">
        <v>7120</v>
      </c>
      <c r="D29" s="118">
        <v>9505</v>
      </c>
      <c r="E29" s="118">
        <v>83</v>
      </c>
      <c r="F29" s="118">
        <v>399</v>
      </c>
      <c r="G29" s="118">
        <v>482</v>
      </c>
      <c r="H29" s="118">
        <v>14</v>
      </c>
      <c r="I29" s="118">
        <v>106</v>
      </c>
      <c r="J29" s="118">
        <v>120</v>
      </c>
      <c r="K29" s="118">
        <v>388</v>
      </c>
      <c r="L29" s="118">
        <v>1105</v>
      </c>
      <c r="M29" s="118">
        <v>1493</v>
      </c>
      <c r="N29" s="119">
        <v>25.092056812204103</v>
      </c>
      <c r="O29" s="119">
        <v>74.907943187795894</v>
      </c>
      <c r="P29" s="119">
        <v>15.707522356654392</v>
      </c>
    </row>
    <row r="30" spans="1:16" ht="30.75" customHeight="1">
      <c r="A30" s="117" t="s">
        <v>143</v>
      </c>
      <c r="B30" s="118">
        <v>3640</v>
      </c>
      <c r="C30" s="118">
        <v>3500</v>
      </c>
      <c r="D30" s="118">
        <v>7140</v>
      </c>
      <c r="E30" s="118">
        <v>129</v>
      </c>
      <c r="F30" s="118">
        <v>127</v>
      </c>
      <c r="G30" s="118">
        <v>256</v>
      </c>
      <c r="H30" s="118">
        <v>32</v>
      </c>
      <c r="I30" s="118">
        <v>47</v>
      </c>
      <c r="J30" s="118">
        <v>79</v>
      </c>
      <c r="K30" s="118">
        <v>580</v>
      </c>
      <c r="L30" s="118">
        <v>487</v>
      </c>
      <c r="M30" s="118">
        <v>1067</v>
      </c>
      <c r="N30" s="119">
        <v>50.980392156862742</v>
      </c>
      <c r="O30" s="119">
        <v>49.019607843137251</v>
      </c>
      <c r="P30" s="119">
        <v>14.943977591036413</v>
      </c>
    </row>
    <row r="31" spans="1:16" ht="30.75" customHeight="1">
      <c r="A31" s="117" t="s">
        <v>599</v>
      </c>
      <c r="B31" s="118">
        <v>4840</v>
      </c>
      <c r="C31" s="118">
        <v>1591</v>
      </c>
      <c r="D31" s="118">
        <v>6431</v>
      </c>
      <c r="E31" s="118">
        <v>336</v>
      </c>
      <c r="F31" s="118">
        <v>105</v>
      </c>
      <c r="G31" s="118">
        <v>441</v>
      </c>
      <c r="H31" s="118">
        <v>124</v>
      </c>
      <c r="I31" s="118">
        <v>34</v>
      </c>
      <c r="J31" s="118">
        <v>158</v>
      </c>
      <c r="K31" s="118">
        <v>473</v>
      </c>
      <c r="L31" s="118">
        <v>77</v>
      </c>
      <c r="M31" s="118">
        <v>550</v>
      </c>
      <c r="N31" s="119">
        <v>75.260457160628206</v>
      </c>
      <c r="O31" s="119">
        <v>24.739542839371794</v>
      </c>
      <c r="P31" s="119">
        <v>8.5523246773441137</v>
      </c>
    </row>
    <row r="32" spans="1:16" ht="30.75" customHeight="1">
      <c r="A32" s="117" t="s">
        <v>137</v>
      </c>
      <c r="B32" s="118">
        <v>3974</v>
      </c>
      <c r="C32" s="118">
        <v>2215</v>
      </c>
      <c r="D32" s="118">
        <v>6189</v>
      </c>
      <c r="E32" s="118">
        <v>307</v>
      </c>
      <c r="F32" s="118">
        <v>215</v>
      </c>
      <c r="G32" s="118">
        <v>522</v>
      </c>
      <c r="H32" s="118">
        <v>118</v>
      </c>
      <c r="I32" s="118">
        <v>43</v>
      </c>
      <c r="J32" s="118">
        <v>161</v>
      </c>
      <c r="K32" s="118">
        <v>817</v>
      </c>
      <c r="L32" s="118">
        <v>642</v>
      </c>
      <c r="M32" s="118">
        <v>1459</v>
      </c>
      <c r="N32" s="119">
        <v>64.210696396833086</v>
      </c>
      <c r="O32" s="119">
        <v>35.789303603166907</v>
      </c>
      <c r="P32" s="119">
        <v>23.574083050573599</v>
      </c>
    </row>
    <row r="33" spans="1:16" ht="30.75" customHeight="1">
      <c r="A33" s="117" t="s">
        <v>138</v>
      </c>
      <c r="B33" s="118">
        <v>3557</v>
      </c>
      <c r="C33" s="118">
        <v>2082</v>
      </c>
      <c r="D33" s="118">
        <v>5639</v>
      </c>
      <c r="E33" s="118">
        <v>394</v>
      </c>
      <c r="F33" s="118">
        <v>209</v>
      </c>
      <c r="G33" s="118">
        <v>603</v>
      </c>
      <c r="H33" s="118">
        <v>80</v>
      </c>
      <c r="I33" s="118">
        <v>33</v>
      </c>
      <c r="J33" s="118">
        <v>113</v>
      </c>
      <c r="K33" s="118">
        <v>798</v>
      </c>
      <c r="L33" s="118">
        <v>388</v>
      </c>
      <c r="M33" s="118">
        <v>1186</v>
      </c>
      <c r="N33" s="119">
        <v>63.078560028373822</v>
      </c>
      <c r="O33" s="119">
        <v>36.921439971626171</v>
      </c>
      <c r="P33" s="119">
        <v>21.032097889696754</v>
      </c>
    </row>
    <row r="34" spans="1:16" ht="30.75" customHeight="1">
      <c r="A34" s="117" t="s">
        <v>145</v>
      </c>
      <c r="B34" s="118">
        <v>4075</v>
      </c>
      <c r="C34" s="118">
        <v>1390</v>
      </c>
      <c r="D34" s="118">
        <v>5465</v>
      </c>
      <c r="E34" s="118">
        <v>721</v>
      </c>
      <c r="F34" s="118">
        <v>187</v>
      </c>
      <c r="G34" s="118">
        <v>908</v>
      </c>
      <c r="H34" s="118">
        <v>129</v>
      </c>
      <c r="I34" s="118">
        <v>46</v>
      </c>
      <c r="J34" s="118">
        <v>175</v>
      </c>
      <c r="K34" s="118">
        <v>1214</v>
      </c>
      <c r="L34" s="118">
        <v>341</v>
      </c>
      <c r="M34" s="118">
        <v>1555</v>
      </c>
      <c r="N34" s="119">
        <v>74.565416285452883</v>
      </c>
      <c r="O34" s="119">
        <v>25.43458371454712</v>
      </c>
      <c r="P34" s="119">
        <v>28.453796889295518</v>
      </c>
    </row>
    <row r="35" spans="1:16" ht="30.75" customHeight="1">
      <c r="A35" s="117" t="s">
        <v>141</v>
      </c>
      <c r="B35" s="118">
        <v>2477</v>
      </c>
      <c r="C35" s="118">
        <v>2956</v>
      </c>
      <c r="D35" s="118">
        <v>5433</v>
      </c>
      <c r="E35" s="118">
        <v>384</v>
      </c>
      <c r="F35" s="118">
        <v>299</v>
      </c>
      <c r="G35" s="118">
        <v>683</v>
      </c>
      <c r="H35" s="118">
        <v>95</v>
      </c>
      <c r="I35" s="118">
        <v>75</v>
      </c>
      <c r="J35" s="118">
        <v>170</v>
      </c>
      <c r="K35" s="118">
        <v>760</v>
      </c>
      <c r="L35" s="118">
        <v>861</v>
      </c>
      <c r="M35" s="118">
        <v>1621</v>
      </c>
      <c r="N35" s="119">
        <v>45.591754095343276</v>
      </c>
      <c r="O35" s="119">
        <v>54.408245904656731</v>
      </c>
      <c r="P35" s="119">
        <v>29.836186269096263</v>
      </c>
    </row>
    <row r="36" spans="1:16" ht="30.75" customHeight="1">
      <c r="A36" s="117" t="s">
        <v>146</v>
      </c>
      <c r="B36" s="118">
        <v>3400</v>
      </c>
      <c r="C36" s="118">
        <v>1444</v>
      </c>
      <c r="D36" s="118">
        <v>4844</v>
      </c>
      <c r="E36" s="118">
        <v>191</v>
      </c>
      <c r="F36" s="118">
        <v>101</v>
      </c>
      <c r="G36" s="118">
        <v>292</v>
      </c>
      <c r="H36" s="118">
        <v>123</v>
      </c>
      <c r="I36" s="118">
        <v>58</v>
      </c>
      <c r="J36" s="118">
        <v>181</v>
      </c>
      <c r="K36" s="118">
        <v>529</v>
      </c>
      <c r="L36" s="118">
        <v>257</v>
      </c>
      <c r="M36" s="118">
        <v>786</v>
      </c>
      <c r="N36" s="119">
        <v>70.189925681255161</v>
      </c>
      <c r="O36" s="119">
        <v>29.810074318744839</v>
      </c>
      <c r="P36" s="119">
        <v>16.226259289843107</v>
      </c>
    </row>
    <row r="37" spans="1:16" ht="30.75" customHeight="1">
      <c r="A37" s="117" t="s">
        <v>139</v>
      </c>
      <c r="B37" s="118">
        <v>2905</v>
      </c>
      <c r="C37" s="118">
        <v>1547</v>
      </c>
      <c r="D37" s="118">
        <v>4452</v>
      </c>
      <c r="E37" s="118">
        <v>190</v>
      </c>
      <c r="F37" s="118">
        <v>124</v>
      </c>
      <c r="G37" s="118">
        <v>314</v>
      </c>
      <c r="H37" s="118">
        <v>30</v>
      </c>
      <c r="I37" s="118">
        <v>12</v>
      </c>
      <c r="J37" s="118">
        <v>42</v>
      </c>
      <c r="K37" s="118">
        <v>771</v>
      </c>
      <c r="L37" s="118">
        <v>447</v>
      </c>
      <c r="M37" s="118">
        <v>1218</v>
      </c>
      <c r="N37" s="119">
        <v>65.251572327044016</v>
      </c>
      <c r="O37" s="119">
        <v>34.74842767295597</v>
      </c>
      <c r="P37" s="119">
        <v>27.358490566037734</v>
      </c>
    </row>
    <row r="38" spans="1:16" ht="30.75" customHeight="1">
      <c r="A38" s="117" t="s">
        <v>142</v>
      </c>
      <c r="B38" s="118">
        <v>2399</v>
      </c>
      <c r="C38" s="118">
        <v>2027</v>
      </c>
      <c r="D38" s="118">
        <v>4426</v>
      </c>
      <c r="E38" s="118">
        <v>219</v>
      </c>
      <c r="F38" s="118">
        <v>157</v>
      </c>
      <c r="G38" s="118">
        <v>376</v>
      </c>
      <c r="H38" s="118">
        <v>56</v>
      </c>
      <c r="I38" s="118">
        <v>74</v>
      </c>
      <c r="J38" s="118">
        <v>130</v>
      </c>
      <c r="K38" s="118">
        <v>893</v>
      </c>
      <c r="L38" s="118">
        <v>448</v>
      </c>
      <c r="M38" s="118">
        <v>1341</v>
      </c>
      <c r="N38" s="119">
        <v>54.202440126525083</v>
      </c>
      <c r="O38" s="119">
        <v>45.797559873474924</v>
      </c>
      <c r="P38" s="119">
        <v>30.298237686398554</v>
      </c>
    </row>
    <row r="39" spans="1:16" ht="30.75" customHeight="1">
      <c r="A39" s="117" t="s">
        <v>600</v>
      </c>
      <c r="B39" s="118">
        <v>3378</v>
      </c>
      <c r="C39" s="118">
        <v>972</v>
      </c>
      <c r="D39" s="118">
        <v>4350</v>
      </c>
      <c r="E39" s="118">
        <v>302</v>
      </c>
      <c r="F39" s="118">
        <v>74</v>
      </c>
      <c r="G39" s="118">
        <v>376</v>
      </c>
      <c r="H39" s="118">
        <v>129</v>
      </c>
      <c r="I39" s="118">
        <v>58</v>
      </c>
      <c r="J39" s="118">
        <v>187</v>
      </c>
      <c r="K39" s="118">
        <v>576</v>
      </c>
      <c r="L39" s="118">
        <v>131</v>
      </c>
      <c r="M39" s="118">
        <v>707</v>
      </c>
      <c r="N39" s="119">
        <v>77.65517241379311</v>
      </c>
      <c r="O39" s="119">
        <v>22.344827586206897</v>
      </c>
      <c r="P39" s="119">
        <v>16.25287356321839</v>
      </c>
    </row>
    <row r="40" spans="1:16" ht="30.75" customHeight="1">
      <c r="A40" s="117" t="s">
        <v>150</v>
      </c>
      <c r="B40" s="118">
        <v>1379</v>
      </c>
      <c r="C40" s="118">
        <v>2006</v>
      </c>
      <c r="D40" s="118">
        <v>3385</v>
      </c>
      <c r="E40" s="118">
        <v>63</v>
      </c>
      <c r="F40" s="118">
        <v>107</v>
      </c>
      <c r="G40" s="118">
        <v>170</v>
      </c>
      <c r="H40" s="118">
        <v>16</v>
      </c>
      <c r="I40" s="118">
        <v>9</v>
      </c>
      <c r="J40" s="118">
        <v>25</v>
      </c>
      <c r="K40" s="118">
        <v>328</v>
      </c>
      <c r="L40" s="118">
        <v>248</v>
      </c>
      <c r="M40" s="118">
        <v>576</v>
      </c>
      <c r="N40" s="119">
        <v>40.738552437223042</v>
      </c>
      <c r="O40" s="119">
        <v>59.261447562776958</v>
      </c>
      <c r="P40" s="119">
        <v>17.016248153618907</v>
      </c>
    </row>
    <row r="41" spans="1:16" ht="30.75" customHeight="1">
      <c r="A41" s="117" t="s">
        <v>151</v>
      </c>
      <c r="B41" s="118">
        <v>1835</v>
      </c>
      <c r="C41" s="118">
        <v>1242</v>
      </c>
      <c r="D41" s="118">
        <v>3077</v>
      </c>
      <c r="E41" s="118">
        <v>248</v>
      </c>
      <c r="F41" s="118">
        <v>121</v>
      </c>
      <c r="G41" s="118">
        <v>369</v>
      </c>
      <c r="H41" s="118">
        <v>42</v>
      </c>
      <c r="I41" s="118">
        <v>31</v>
      </c>
      <c r="J41" s="118">
        <v>73</v>
      </c>
      <c r="K41" s="118">
        <v>382</v>
      </c>
      <c r="L41" s="118">
        <v>196</v>
      </c>
      <c r="M41" s="118">
        <v>578</v>
      </c>
      <c r="N41" s="119">
        <v>59.636009099772508</v>
      </c>
      <c r="O41" s="119">
        <v>40.363990900227492</v>
      </c>
      <c r="P41" s="119">
        <v>18.784530386740332</v>
      </c>
    </row>
    <row r="42" spans="1:16" ht="30.75" customHeight="1">
      <c r="A42" s="117" t="s">
        <v>147</v>
      </c>
      <c r="B42" s="118">
        <v>1622</v>
      </c>
      <c r="C42" s="118">
        <v>1193</v>
      </c>
      <c r="D42" s="118">
        <v>2815</v>
      </c>
      <c r="E42" s="118">
        <v>206</v>
      </c>
      <c r="F42" s="118">
        <v>60</v>
      </c>
      <c r="G42" s="118">
        <v>266</v>
      </c>
      <c r="H42" s="118">
        <v>39</v>
      </c>
      <c r="I42" s="118">
        <v>23</v>
      </c>
      <c r="J42" s="118">
        <v>62</v>
      </c>
      <c r="K42" s="118">
        <v>375</v>
      </c>
      <c r="L42" s="118">
        <v>221</v>
      </c>
      <c r="M42" s="118">
        <v>596</v>
      </c>
      <c r="N42" s="119">
        <v>57.619893428063946</v>
      </c>
      <c r="O42" s="119">
        <v>42.380106571936061</v>
      </c>
      <c r="P42" s="119">
        <v>21.172291296625222</v>
      </c>
    </row>
    <row r="43" spans="1:16" ht="30.75" customHeight="1">
      <c r="A43" s="117" t="s">
        <v>144</v>
      </c>
      <c r="B43" s="118">
        <v>1614</v>
      </c>
      <c r="C43" s="118">
        <v>1143</v>
      </c>
      <c r="D43" s="118">
        <v>2757</v>
      </c>
      <c r="E43" s="118">
        <v>83</v>
      </c>
      <c r="F43" s="118">
        <v>55</v>
      </c>
      <c r="G43" s="118">
        <v>138</v>
      </c>
      <c r="H43" s="118">
        <v>16</v>
      </c>
      <c r="I43" s="118">
        <v>11</v>
      </c>
      <c r="J43" s="118">
        <v>27</v>
      </c>
      <c r="K43" s="118">
        <v>292</v>
      </c>
      <c r="L43" s="118">
        <v>263</v>
      </c>
      <c r="M43" s="118">
        <v>555</v>
      </c>
      <c r="N43" s="119">
        <v>58.541893362350379</v>
      </c>
      <c r="O43" s="119">
        <v>41.458106637649621</v>
      </c>
      <c r="P43" s="119">
        <v>20.130576713819369</v>
      </c>
    </row>
    <row r="44" spans="1:16" ht="30.75" customHeight="1">
      <c r="A44" s="117" t="s">
        <v>148</v>
      </c>
      <c r="B44" s="118">
        <v>1331</v>
      </c>
      <c r="C44" s="118">
        <v>1084</v>
      </c>
      <c r="D44" s="118">
        <v>2415</v>
      </c>
      <c r="E44" s="118">
        <v>148</v>
      </c>
      <c r="F44" s="118">
        <v>88</v>
      </c>
      <c r="G44" s="118">
        <v>236</v>
      </c>
      <c r="H44" s="118">
        <v>53</v>
      </c>
      <c r="I44" s="118">
        <v>19</v>
      </c>
      <c r="J44" s="118">
        <v>72</v>
      </c>
      <c r="K44" s="118">
        <v>500</v>
      </c>
      <c r="L44" s="118">
        <v>264</v>
      </c>
      <c r="M44" s="118">
        <v>764</v>
      </c>
      <c r="N44" s="119">
        <v>55.113871635610771</v>
      </c>
      <c r="O44" s="119">
        <v>44.886128364389236</v>
      </c>
      <c r="P44" s="119">
        <v>31.635610766045552</v>
      </c>
    </row>
    <row r="45" spans="1:16" ht="30.75" customHeight="1">
      <c r="A45" s="117" t="s">
        <v>152</v>
      </c>
      <c r="B45" s="118">
        <v>1415</v>
      </c>
      <c r="C45" s="118">
        <v>680</v>
      </c>
      <c r="D45" s="118">
        <v>2095</v>
      </c>
      <c r="E45" s="118">
        <v>115</v>
      </c>
      <c r="F45" s="118">
        <v>44</v>
      </c>
      <c r="G45" s="118">
        <v>159</v>
      </c>
      <c r="H45" s="118">
        <v>63</v>
      </c>
      <c r="I45" s="118">
        <v>41</v>
      </c>
      <c r="J45" s="118">
        <v>104</v>
      </c>
      <c r="K45" s="118">
        <v>300</v>
      </c>
      <c r="L45" s="118">
        <v>121</v>
      </c>
      <c r="M45" s="118">
        <v>421</v>
      </c>
      <c r="N45" s="119">
        <v>67.5417661097852</v>
      </c>
      <c r="O45" s="119">
        <v>32.4582338902148</v>
      </c>
      <c r="P45" s="119">
        <v>20.09546539379475</v>
      </c>
    </row>
    <row r="46" spans="1:16" ht="30.75" customHeight="1">
      <c r="A46" s="117" t="s">
        <v>156</v>
      </c>
      <c r="B46" s="118">
        <v>1124</v>
      </c>
      <c r="C46" s="118">
        <v>834</v>
      </c>
      <c r="D46" s="118">
        <v>1958</v>
      </c>
      <c r="E46" s="118">
        <v>77</v>
      </c>
      <c r="F46" s="118">
        <v>35</v>
      </c>
      <c r="G46" s="118">
        <v>112</v>
      </c>
      <c r="H46" s="118">
        <v>14</v>
      </c>
      <c r="I46" s="118">
        <v>7</v>
      </c>
      <c r="J46" s="118">
        <v>21</v>
      </c>
      <c r="K46" s="118">
        <v>59</v>
      </c>
      <c r="L46" s="118">
        <v>43</v>
      </c>
      <c r="M46" s="118">
        <v>102</v>
      </c>
      <c r="N46" s="119">
        <v>57.405515832482131</v>
      </c>
      <c r="O46" s="119">
        <v>42.594484167517876</v>
      </c>
      <c r="P46" s="119">
        <v>5.2093973442288055</v>
      </c>
    </row>
    <row r="47" spans="1:16" ht="30.75" customHeight="1">
      <c r="A47" s="117" t="s">
        <v>149</v>
      </c>
      <c r="B47" s="118">
        <v>1027</v>
      </c>
      <c r="C47" s="118">
        <v>891</v>
      </c>
      <c r="D47" s="118">
        <v>1918</v>
      </c>
      <c r="E47" s="118">
        <v>101</v>
      </c>
      <c r="F47" s="118">
        <v>77</v>
      </c>
      <c r="G47" s="118">
        <v>178</v>
      </c>
      <c r="H47" s="118">
        <v>40</v>
      </c>
      <c r="I47" s="118">
        <v>32</v>
      </c>
      <c r="J47" s="118">
        <v>72</v>
      </c>
      <c r="K47" s="118">
        <v>213</v>
      </c>
      <c r="L47" s="118">
        <v>205</v>
      </c>
      <c r="M47" s="118">
        <v>418</v>
      </c>
      <c r="N47" s="119">
        <v>53.545359749739312</v>
      </c>
      <c r="O47" s="119">
        <v>46.454640250260688</v>
      </c>
      <c r="P47" s="119">
        <v>21.793534932221064</v>
      </c>
    </row>
    <row r="48" spans="1:16" ht="30.75" customHeight="1">
      <c r="A48" s="117" t="s">
        <v>601</v>
      </c>
      <c r="B48" s="118">
        <v>783</v>
      </c>
      <c r="C48" s="118">
        <v>1064</v>
      </c>
      <c r="D48" s="118">
        <v>1847</v>
      </c>
      <c r="E48" s="118">
        <v>25</v>
      </c>
      <c r="F48" s="118">
        <v>41</v>
      </c>
      <c r="G48" s="118">
        <v>66</v>
      </c>
      <c r="H48" s="118">
        <v>9</v>
      </c>
      <c r="I48" s="118">
        <v>18</v>
      </c>
      <c r="J48" s="118">
        <v>27</v>
      </c>
      <c r="K48" s="118">
        <v>110</v>
      </c>
      <c r="L48" s="118">
        <v>154</v>
      </c>
      <c r="M48" s="118">
        <v>264</v>
      </c>
      <c r="N48" s="119">
        <v>42.393069842988631</v>
      </c>
      <c r="O48" s="119">
        <v>57.606930157011377</v>
      </c>
      <c r="P48" s="119">
        <v>14.293448835950191</v>
      </c>
    </row>
    <row r="49" spans="1:16" ht="30.75" customHeight="1">
      <c r="A49" s="117" t="s">
        <v>155</v>
      </c>
      <c r="B49" s="118">
        <v>978</v>
      </c>
      <c r="C49" s="118">
        <v>736</v>
      </c>
      <c r="D49" s="118">
        <v>1714</v>
      </c>
      <c r="E49" s="118">
        <v>70</v>
      </c>
      <c r="F49" s="118">
        <v>38</v>
      </c>
      <c r="G49" s="118">
        <v>108</v>
      </c>
      <c r="H49" s="118">
        <v>15</v>
      </c>
      <c r="I49" s="118">
        <v>6</v>
      </c>
      <c r="J49" s="118">
        <v>21</v>
      </c>
      <c r="K49" s="118">
        <v>417</v>
      </c>
      <c r="L49" s="118">
        <v>114</v>
      </c>
      <c r="M49" s="118">
        <v>531</v>
      </c>
      <c r="N49" s="119">
        <v>57.059509918319719</v>
      </c>
      <c r="O49" s="119">
        <v>42.940490081680281</v>
      </c>
      <c r="P49" s="119">
        <v>30.980163360560091</v>
      </c>
    </row>
    <row r="50" spans="1:16" ht="30.75" customHeight="1">
      <c r="A50" s="117" t="s">
        <v>159</v>
      </c>
      <c r="B50" s="118">
        <v>957</v>
      </c>
      <c r="C50" s="118">
        <v>658</v>
      </c>
      <c r="D50" s="118">
        <v>1615</v>
      </c>
      <c r="E50" s="118">
        <v>91</v>
      </c>
      <c r="F50" s="118">
        <v>45</v>
      </c>
      <c r="G50" s="118">
        <v>136</v>
      </c>
      <c r="H50" s="118">
        <v>10</v>
      </c>
      <c r="I50" s="118">
        <v>4</v>
      </c>
      <c r="J50" s="118">
        <v>14</v>
      </c>
      <c r="K50" s="118">
        <v>402</v>
      </c>
      <c r="L50" s="118">
        <v>257</v>
      </c>
      <c r="M50" s="118">
        <v>659</v>
      </c>
      <c r="N50" s="119">
        <v>59.256965944272451</v>
      </c>
      <c r="O50" s="119">
        <v>40.743034055727556</v>
      </c>
      <c r="P50" s="119">
        <v>40.804953560371523</v>
      </c>
    </row>
    <row r="51" spans="1:16" ht="30.75" customHeight="1">
      <c r="A51" s="117" t="s">
        <v>160</v>
      </c>
      <c r="B51" s="118">
        <v>1072</v>
      </c>
      <c r="C51" s="118">
        <v>426</v>
      </c>
      <c r="D51" s="118">
        <v>1498</v>
      </c>
      <c r="E51" s="118">
        <v>78</v>
      </c>
      <c r="F51" s="118">
        <v>38</v>
      </c>
      <c r="G51" s="118">
        <v>116</v>
      </c>
      <c r="H51" s="118">
        <v>29</v>
      </c>
      <c r="I51" s="118">
        <v>2</v>
      </c>
      <c r="J51" s="118">
        <v>31</v>
      </c>
      <c r="K51" s="118">
        <v>254</v>
      </c>
      <c r="L51" s="118">
        <v>82</v>
      </c>
      <c r="M51" s="118">
        <v>336</v>
      </c>
      <c r="N51" s="119">
        <v>71.562082777036039</v>
      </c>
      <c r="O51" s="119">
        <v>28.43791722296395</v>
      </c>
      <c r="P51" s="119">
        <v>22.429906542056074</v>
      </c>
    </row>
    <row r="52" spans="1:16" ht="30.75" customHeight="1">
      <c r="A52" s="117" t="s">
        <v>154</v>
      </c>
      <c r="B52" s="118">
        <v>1123</v>
      </c>
      <c r="C52" s="118">
        <v>367</v>
      </c>
      <c r="D52" s="118">
        <v>1490</v>
      </c>
      <c r="E52" s="118">
        <v>131</v>
      </c>
      <c r="F52" s="118">
        <v>42</v>
      </c>
      <c r="G52" s="118">
        <v>173</v>
      </c>
      <c r="H52" s="118">
        <v>11</v>
      </c>
      <c r="I52" s="118">
        <v>6</v>
      </c>
      <c r="J52" s="118">
        <v>17</v>
      </c>
      <c r="K52" s="118">
        <v>290</v>
      </c>
      <c r="L52" s="118">
        <v>88</v>
      </c>
      <c r="M52" s="118">
        <v>378</v>
      </c>
      <c r="N52" s="119">
        <v>75.369127516778519</v>
      </c>
      <c r="O52" s="119">
        <v>24.630872483221477</v>
      </c>
      <c r="P52" s="119">
        <v>25.369127516778523</v>
      </c>
    </row>
    <row r="53" spans="1:16" ht="30.75" customHeight="1">
      <c r="A53" s="117" t="s">
        <v>153</v>
      </c>
      <c r="B53" s="118">
        <v>811</v>
      </c>
      <c r="C53" s="118">
        <v>276</v>
      </c>
      <c r="D53" s="118">
        <v>1087</v>
      </c>
      <c r="E53" s="118">
        <v>23</v>
      </c>
      <c r="F53" s="118">
        <v>11</v>
      </c>
      <c r="G53" s="118">
        <v>34</v>
      </c>
      <c r="H53" s="118">
        <v>1</v>
      </c>
      <c r="I53" s="118">
        <v>1</v>
      </c>
      <c r="J53" s="118">
        <v>2</v>
      </c>
      <c r="K53" s="118">
        <v>77</v>
      </c>
      <c r="L53" s="118">
        <v>18</v>
      </c>
      <c r="M53" s="118">
        <v>95</v>
      </c>
      <c r="N53" s="119">
        <v>74.609015639374434</v>
      </c>
      <c r="O53" s="119">
        <v>25.390984360625577</v>
      </c>
      <c r="P53" s="119">
        <v>8.7396504139834406</v>
      </c>
    </row>
    <row r="54" spans="1:16" ht="30.75" customHeight="1">
      <c r="A54" s="117" t="s">
        <v>162</v>
      </c>
      <c r="B54" s="118">
        <v>536</v>
      </c>
      <c r="C54" s="118">
        <v>540</v>
      </c>
      <c r="D54" s="118">
        <v>1076</v>
      </c>
      <c r="E54" s="118">
        <v>38</v>
      </c>
      <c r="F54" s="118">
        <v>31</v>
      </c>
      <c r="G54" s="118">
        <v>69</v>
      </c>
      <c r="H54" s="118">
        <v>4</v>
      </c>
      <c r="I54" s="118">
        <v>4</v>
      </c>
      <c r="J54" s="118">
        <v>8</v>
      </c>
      <c r="K54" s="118">
        <v>54</v>
      </c>
      <c r="L54" s="118">
        <v>47</v>
      </c>
      <c r="M54" s="118">
        <v>101</v>
      </c>
      <c r="N54" s="119">
        <v>49.814126394052046</v>
      </c>
      <c r="O54" s="119">
        <v>50.185873605947954</v>
      </c>
      <c r="P54" s="119">
        <v>9.3866171003717476</v>
      </c>
    </row>
    <row r="55" spans="1:16" ht="30.75" customHeight="1">
      <c r="A55" s="117" t="s">
        <v>527</v>
      </c>
      <c r="B55" s="118">
        <v>347</v>
      </c>
      <c r="C55" s="118">
        <v>700</v>
      </c>
      <c r="D55" s="118">
        <v>1047</v>
      </c>
      <c r="E55" s="118">
        <v>39</v>
      </c>
      <c r="F55" s="118">
        <v>73</v>
      </c>
      <c r="G55" s="118">
        <v>112</v>
      </c>
      <c r="H55" s="118">
        <v>19</v>
      </c>
      <c r="I55" s="118">
        <v>18</v>
      </c>
      <c r="J55" s="118">
        <v>37</v>
      </c>
      <c r="K55" s="118">
        <v>50</v>
      </c>
      <c r="L55" s="118">
        <v>82</v>
      </c>
      <c r="M55" s="118">
        <v>132</v>
      </c>
      <c r="N55" s="119">
        <v>33.142311365807068</v>
      </c>
      <c r="O55" s="119">
        <v>66.857688634192925</v>
      </c>
      <c r="P55" s="119">
        <v>12.607449856733524</v>
      </c>
    </row>
    <row r="56" spans="1:16" ht="30.75" customHeight="1">
      <c r="A56" s="117" t="s">
        <v>175</v>
      </c>
      <c r="B56" s="118">
        <v>435</v>
      </c>
      <c r="C56" s="118">
        <v>524</v>
      </c>
      <c r="D56" s="118">
        <v>959</v>
      </c>
      <c r="E56" s="118">
        <v>53</v>
      </c>
      <c r="F56" s="118">
        <v>45</v>
      </c>
      <c r="G56" s="118">
        <v>98</v>
      </c>
      <c r="H56" s="118">
        <v>34</v>
      </c>
      <c r="I56" s="118">
        <v>33</v>
      </c>
      <c r="J56" s="118">
        <v>67</v>
      </c>
      <c r="K56" s="118">
        <v>66</v>
      </c>
      <c r="L56" s="118">
        <v>120</v>
      </c>
      <c r="M56" s="118">
        <v>186</v>
      </c>
      <c r="N56" s="119">
        <v>45.359749739311781</v>
      </c>
      <c r="O56" s="119">
        <v>54.640250260688219</v>
      </c>
      <c r="P56" s="119">
        <v>19.395203336809175</v>
      </c>
    </row>
    <row r="57" spans="1:16" ht="30.75" customHeight="1">
      <c r="A57" s="117" t="s">
        <v>176</v>
      </c>
      <c r="B57" s="118">
        <v>575</v>
      </c>
      <c r="C57" s="118">
        <v>384</v>
      </c>
      <c r="D57" s="118">
        <v>959</v>
      </c>
      <c r="E57" s="118">
        <v>32</v>
      </c>
      <c r="F57" s="118">
        <v>27</v>
      </c>
      <c r="G57" s="118">
        <v>59</v>
      </c>
      <c r="H57" s="118">
        <v>17</v>
      </c>
      <c r="I57" s="118">
        <v>11</v>
      </c>
      <c r="J57" s="118">
        <v>28</v>
      </c>
      <c r="K57" s="118">
        <v>92</v>
      </c>
      <c r="L57" s="118">
        <v>42</v>
      </c>
      <c r="M57" s="118">
        <v>134</v>
      </c>
      <c r="N57" s="119">
        <v>59.958289885297184</v>
      </c>
      <c r="O57" s="119">
        <v>40.041710114702816</v>
      </c>
      <c r="P57" s="119">
        <v>13.97288842544317</v>
      </c>
    </row>
    <row r="58" spans="1:16" ht="30.75" customHeight="1">
      <c r="A58" s="117" t="s">
        <v>158</v>
      </c>
      <c r="B58" s="118">
        <v>362</v>
      </c>
      <c r="C58" s="118">
        <v>253</v>
      </c>
      <c r="D58" s="118">
        <v>615</v>
      </c>
      <c r="E58" s="118">
        <v>41</v>
      </c>
      <c r="F58" s="118">
        <v>19</v>
      </c>
      <c r="G58" s="118">
        <v>60</v>
      </c>
      <c r="H58" s="118">
        <v>7</v>
      </c>
      <c r="I58" s="118">
        <v>1</v>
      </c>
      <c r="J58" s="118">
        <v>8</v>
      </c>
      <c r="K58" s="118">
        <v>73</v>
      </c>
      <c r="L58" s="118">
        <v>16</v>
      </c>
      <c r="M58" s="118">
        <v>89</v>
      </c>
      <c r="N58" s="119">
        <v>58.861788617886177</v>
      </c>
      <c r="O58" s="119">
        <v>41.138211382113816</v>
      </c>
      <c r="P58" s="119">
        <v>14.471544715447154</v>
      </c>
    </row>
    <row r="59" spans="1:16" ht="30.75" customHeight="1">
      <c r="A59" s="117" t="s">
        <v>165</v>
      </c>
      <c r="B59" s="118">
        <v>321</v>
      </c>
      <c r="C59" s="118">
        <v>265</v>
      </c>
      <c r="D59" s="118">
        <v>586</v>
      </c>
      <c r="E59" s="118">
        <v>63</v>
      </c>
      <c r="F59" s="118">
        <v>17</v>
      </c>
      <c r="G59" s="118">
        <v>80</v>
      </c>
      <c r="H59" s="118">
        <v>11</v>
      </c>
      <c r="I59" s="118">
        <v>6</v>
      </c>
      <c r="J59" s="118">
        <v>17</v>
      </c>
      <c r="K59" s="118">
        <v>56</v>
      </c>
      <c r="L59" s="118">
        <v>23</v>
      </c>
      <c r="M59" s="118">
        <v>79</v>
      </c>
      <c r="N59" s="119">
        <v>54.778156996587029</v>
      </c>
      <c r="O59" s="119">
        <v>45.221843003412964</v>
      </c>
      <c r="P59" s="119">
        <v>13.481228668941979</v>
      </c>
    </row>
    <row r="60" spans="1:16" ht="30.75" customHeight="1">
      <c r="A60" s="117" t="s">
        <v>166</v>
      </c>
      <c r="B60" s="118">
        <v>298</v>
      </c>
      <c r="C60" s="118">
        <v>253</v>
      </c>
      <c r="D60" s="118">
        <v>551</v>
      </c>
      <c r="E60" s="118">
        <v>36</v>
      </c>
      <c r="F60" s="118">
        <v>16</v>
      </c>
      <c r="G60" s="118">
        <v>52</v>
      </c>
      <c r="H60" s="118">
        <v>19</v>
      </c>
      <c r="I60" s="118">
        <v>5</v>
      </c>
      <c r="J60" s="118">
        <v>24</v>
      </c>
      <c r="K60" s="118">
        <v>64</v>
      </c>
      <c r="L60" s="118">
        <v>41</v>
      </c>
      <c r="M60" s="118">
        <v>105</v>
      </c>
      <c r="N60" s="119">
        <v>54.083484573502723</v>
      </c>
      <c r="O60" s="119">
        <v>45.916515426497277</v>
      </c>
      <c r="P60" s="119">
        <v>19.056261343012704</v>
      </c>
    </row>
    <row r="61" spans="1:16" ht="30.75" customHeight="1">
      <c r="A61" s="117" t="s">
        <v>169</v>
      </c>
      <c r="B61" s="118">
        <v>398</v>
      </c>
      <c r="C61" s="118">
        <v>133</v>
      </c>
      <c r="D61" s="118">
        <v>531</v>
      </c>
      <c r="E61" s="118">
        <v>71</v>
      </c>
      <c r="F61" s="118">
        <v>18</v>
      </c>
      <c r="G61" s="118">
        <v>89</v>
      </c>
      <c r="H61" s="118">
        <v>26</v>
      </c>
      <c r="I61" s="118">
        <v>5</v>
      </c>
      <c r="J61" s="118">
        <v>31</v>
      </c>
      <c r="K61" s="118">
        <v>115</v>
      </c>
      <c r="L61" s="118">
        <v>39</v>
      </c>
      <c r="M61" s="118">
        <v>154</v>
      </c>
      <c r="N61" s="119">
        <v>74.95291902071564</v>
      </c>
      <c r="O61" s="119">
        <v>25.04708097928437</v>
      </c>
      <c r="P61" s="119">
        <v>29.001883239171377</v>
      </c>
    </row>
    <row r="62" spans="1:16" ht="30.75" customHeight="1">
      <c r="A62" s="117" t="s">
        <v>171</v>
      </c>
      <c r="B62" s="118">
        <v>251</v>
      </c>
      <c r="C62" s="118">
        <v>221</v>
      </c>
      <c r="D62" s="118">
        <v>472</v>
      </c>
      <c r="E62" s="118">
        <v>22</v>
      </c>
      <c r="F62" s="118">
        <v>20</v>
      </c>
      <c r="G62" s="118">
        <v>42</v>
      </c>
      <c r="H62" s="118">
        <v>10</v>
      </c>
      <c r="I62" s="118">
        <v>10</v>
      </c>
      <c r="J62" s="118">
        <v>20</v>
      </c>
      <c r="K62" s="118">
        <v>79</v>
      </c>
      <c r="L62" s="118">
        <v>47</v>
      </c>
      <c r="M62" s="118">
        <v>126</v>
      </c>
      <c r="N62" s="119">
        <v>53.177966101694921</v>
      </c>
      <c r="O62" s="119">
        <v>46.822033898305087</v>
      </c>
      <c r="P62" s="119">
        <v>26.694915254237291</v>
      </c>
    </row>
    <row r="63" spans="1:16" ht="30.75" customHeight="1">
      <c r="A63" s="117" t="s">
        <v>526</v>
      </c>
      <c r="B63" s="118">
        <v>291</v>
      </c>
      <c r="C63" s="118">
        <v>163</v>
      </c>
      <c r="D63" s="118">
        <v>454</v>
      </c>
      <c r="E63" s="118">
        <v>22</v>
      </c>
      <c r="F63" s="118">
        <v>10</v>
      </c>
      <c r="G63" s="118">
        <v>32</v>
      </c>
      <c r="H63" s="118">
        <v>7</v>
      </c>
      <c r="I63" s="118">
        <v>2</v>
      </c>
      <c r="J63" s="118">
        <v>9</v>
      </c>
      <c r="K63" s="118">
        <v>58</v>
      </c>
      <c r="L63" s="118">
        <v>22</v>
      </c>
      <c r="M63" s="118">
        <v>80</v>
      </c>
      <c r="N63" s="119">
        <v>64.096916299559467</v>
      </c>
      <c r="O63" s="119">
        <v>35.903083700440526</v>
      </c>
      <c r="P63" s="119">
        <v>17.621145374449338</v>
      </c>
    </row>
    <row r="64" spans="1:16" ht="30.75" customHeight="1">
      <c r="A64" s="117" t="s">
        <v>167</v>
      </c>
      <c r="B64" s="118">
        <v>269</v>
      </c>
      <c r="C64" s="118">
        <v>175</v>
      </c>
      <c r="D64" s="118">
        <v>444</v>
      </c>
      <c r="E64" s="118">
        <v>50</v>
      </c>
      <c r="F64" s="118">
        <v>28</v>
      </c>
      <c r="G64" s="118">
        <v>78</v>
      </c>
      <c r="H64" s="118">
        <v>16</v>
      </c>
      <c r="I64" s="118">
        <v>6</v>
      </c>
      <c r="J64" s="118">
        <v>22</v>
      </c>
      <c r="K64" s="118">
        <v>68</v>
      </c>
      <c r="L64" s="118">
        <v>46</v>
      </c>
      <c r="M64" s="118">
        <v>114</v>
      </c>
      <c r="N64" s="119">
        <v>60.585585585585584</v>
      </c>
      <c r="O64" s="119">
        <v>39.414414414414409</v>
      </c>
      <c r="P64" s="119">
        <v>25.675675675675674</v>
      </c>
    </row>
    <row r="65" spans="1:16" ht="30.75" customHeight="1">
      <c r="A65" s="117" t="s">
        <v>530</v>
      </c>
      <c r="B65" s="118">
        <v>184</v>
      </c>
      <c r="C65" s="118">
        <v>236</v>
      </c>
      <c r="D65" s="118">
        <v>420</v>
      </c>
      <c r="E65" s="118">
        <v>31</v>
      </c>
      <c r="F65" s="118">
        <v>25</v>
      </c>
      <c r="G65" s="118">
        <v>56</v>
      </c>
      <c r="H65" s="118">
        <v>13</v>
      </c>
      <c r="I65" s="118">
        <v>4</v>
      </c>
      <c r="J65" s="118">
        <v>17</v>
      </c>
      <c r="K65" s="118">
        <v>54</v>
      </c>
      <c r="L65" s="118">
        <v>62</v>
      </c>
      <c r="M65" s="118">
        <v>116</v>
      </c>
      <c r="N65" s="119">
        <v>43.80952380952381</v>
      </c>
      <c r="O65" s="119">
        <v>56.19047619047619</v>
      </c>
      <c r="P65" s="119">
        <v>27.619047619047617</v>
      </c>
    </row>
    <row r="66" spans="1:16" ht="30.75" customHeight="1">
      <c r="A66" s="117" t="s">
        <v>164</v>
      </c>
      <c r="B66" s="118">
        <v>155</v>
      </c>
      <c r="C66" s="118">
        <v>237</v>
      </c>
      <c r="D66" s="118">
        <v>392</v>
      </c>
      <c r="E66" s="118">
        <v>11</v>
      </c>
      <c r="F66" s="118">
        <v>13</v>
      </c>
      <c r="G66" s="118">
        <v>24</v>
      </c>
      <c r="H66" s="118">
        <v>3</v>
      </c>
      <c r="I66" s="118">
        <v>5</v>
      </c>
      <c r="J66" s="118">
        <v>8</v>
      </c>
      <c r="K66" s="118">
        <v>29</v>
      </c>
      <c r="L66" s="118">
        <v>43</v>
      </c>
      <c r="M66" s="118">
        <v>72</v>
      </c>
      <c r="N66" s="119">
        <v>39.54081632653061</v>
      </c>
      <c r="O66" s="119">
        <v>60.45918367346939</v>
      </c>
      <c r="P66" s="119">
        <v>18.367346938775512</v>
      </c>
    </row>
    <row r="67" spans="1:16" ht="30.75" customHeight="1">
      <c r="A67" s="117" t="s">
        <v>168</v>
      </c>
      <c r="B67" s="118">
        <v>173</v>
      </c>
      <c r="C67" s="118">
        <v>108</v>
      </c>
      <c r="D67" s="118">
        <v>281</v>
      </c>
      <c r="E67" s="118">
        <v>27</v>
      </c>
      <c r="F67" s="118">
        <v>8</v>
      </c>
      <c r="G67" s="118">
        <v>35</v>
      </c>
      <c r="H67" s="118">
        <v>5</v>
      </c>
      <c r="I67" s="118">
        <v>2</v>
      </c>
      <c r="J67" s="118">
        <v>7</v>
      </c>
      <c r="K67" s="118">
        <v>46</v>
      </c>
      <c r="L67" s="118">
        <v>10</v>
      </c>
      <c r="M67" s="118">
        <v>56</v>
      </c>
      <c r="N67" s="119">
        <v>61.565836298932382</v>
      </c>
      <c r="O67" s="119">
        <v>38.434163701067618</v>
      </c>
      <c r="P67" s="119">
        <v>19.9288256227758</v>
      </c>
    </row>
    <row r="68" spans="1:16" ht="30.75" customHeight="1">
      <c r="A68" s="117" t="s">
        <v>161</v>
      </c>
      <c r="B68" s="118">
        <v>114</v>
      </c>
      <c r="C68" s="118">
        <v>156</v>
      </c>
      <c r="D68" s="118">
        <v>270</v>
      </c>
      <c r="E68" s="118">
        <v>10</v>
      </c>
      <c r="F68" s="118">
        <v>24</v>
      </c>
      <c r="G68" s="118">
        <v>34</v>
      </c>
      <c r="H68" s="118">
        <v>4</v>
      </c>
      <c r="I68" s="118">
        <v>13</v>
      </c>
      <c r="J68" s="118">
        <v>17</v>
      </c>
      <c r="K68" s="118">
        <v>35</v>
      </c>
      <c r="L68" s="118">
        <v>43</v>
      </c>
      <c r="M68" s="118">
        <v>78</v>
      </c>
      <c r="N68" s="119">
        <v>42.222222222222221</v>
      </c>
      <c r="O68" s="119">
        <v>57.777777777777771</v>
      </c>
      <c r="P68" s="119">
        <v>28.888888888888886</v>
      </c>
    </row>
    <row r="69" spans="1:16" ht="30.75" customHeight="1">
      <c r="A69" s="117" t="s">
        <v>602</v>
      </c>
      <c r="B69" s="118">
        <v>182</v>
      </c>
      <c r="C69" s="118">
        <v>61</v>
      </c>
      <c r="D69" s="118">
        <v>243</v>
      </c>
      <c r="E69" s="118">
        <v>0</v>
      </c>
      <c r="F69" s="118">
        <v>0</v>
      </c>
      <c r="G69" s="118">
        <v>0</v>
      </c>
      <c r="H69" s="118">
        <v>4</v>
      </c>
      <c r="I69" s="118">
        <v>4</v>
      </c>
      <c r="J69" s="118">
        <v>8</v>
      </c>
      <c r="K69" s="118">
        <v>0</v>
      </c>
      <c r="L69" s="118">
        <v>3</v>
      </c>
      <c r="M69" s="118">
        <v>3</v>
      </c>
      <c r="N69" s="119">
        <v>74.89711934156378</v>
      </c>
      <c r="O69" s="119">
        <v>25.102880658436213</v>
      </c>
      <c r="P69" s="119">
        <v>1.2345679012345678</v>
      </c>
    </row>
    <row r="70" spans="1:16" ht="30.75" customHeight="1">
      <c r="A70" s="117" t="s">
        <v>174</v>
      </c>
      <c r="B70" s="118">
        <v>156</v>
      </c>
      <c r="C70" s="118">
        <v>82</v>
      </c>
      <c r="D70" s="118">
        <v>238</v>
      </c>
      <c r="E70" s="118">
        <v>14</v>
      </c>
      <c r="F70" s="118">
        <v>7</v>
      </c>
      <c r="G70" s="118">
        <v>21</v>
      </c>
      <c r="H70" s="118">
        <v>0</v>
      </c>
      <c r="I70" s="118">
        <v>0</v>
      </c>
      <c r="J70" s="118">
        <v>0</v>
      </c>
      <c r="K70" s="118">
        <v>75</v>
      </c>
      <c r="L70" s="118">
        <v>41</v>
      </c>
      <c r="M70" s="118">
        <v>116</v>
      </c>
      <c r="N70" s="119">
        <v>65.546218487394967</v>
      </c>
      <c r="O70" s="119">
        <v>34.45378151260504</v>
      </c>
      <c r="P70" s="119">
        <v>48.739495798319332</v>
      </c>
    </row>
    <row r="71" spans="1:16" ht="30.75" customHeight="1">
      <c r="A71" s="117" t="s">
        <v>157</v>
      </c>
      <c r="B71" s="118">
        <v>47</v>
      </c>
      <c r="C71" s="118">
        <v>183</v>
      </c>
      <c r="D71" s="118">
        <v>230</v>
      </c>
      <c r="E71" s="118">
        <v>9</v>
      </c>
      <c r="F71" s="118">
        <v>12</v>
      </c>
      <c r="G71" s="118">
        <v>21</v>
      </c>
      <c r="H71" s="118">
        <v>1</v>
      </c>
      <c r="I71" s="118">
        <v>4</v>
      </c>
      <c r="J71" s="118">
        <v>5</v>
      </c>
      <c r="K71" s="118">
        <v>7</v>
      </c>
      <c r="L71" s="118">
        <v>33</v>
      </c>
      <c r="M71" s="118">
        <v>40</v>
      </c>
      <c r="N71" s="119">
        <v>20.434782608695652</v>
      </c>
      <c r="O71" s="119">
        <v>79.565217391304358</v>
      </c>
      <c r="P71" s="119">
        <v>17.39130434782609</v>
      </c>
    </row>
    <row r="72" spans="1:16" ht="30.75" customHeight="1">
      <c r="A72" s="117" t="s">
        <v>529</v>
      </c>
      <c r="B72" s="118">
        <v>156</v>
      </c>
      <c r="C72" s="118">
        <v>15</v>
      </c>
      <c r="D72" s="118">
        <v>171</v>
      </c>
      <c r="E72" s="118">
        <v>7</v>
      </c>
      <c r="F72" s="118">
        <v>2</v>
      </c>
      <c r="G72" s="118">
        <v>9</v>
      </c>
      <c r="H72" s="118">
        <v>3</v>
      </c>
      <c r="I72" s="118">
        <v>1</v>
      </c>
      <c r="J72" s="118">
        <v>4</v>
      </c>
      <c r="K72" s="118">
        <v>15</v>
      </c>
      <c r="L72" s="118">
        <v>4</v>
      </c>
      <c r="M72" s="118">
        <v>19</v>
      </c>
      <c r="N72" s="119">
        <v>91.228070175438603</v>
      </c>
      <c r="O72" s="119">
        <v>8.7719298245614041</v>
      </c>
      <c r="P72" s="119">
        <v>11.111111111111111</v>
      </c>
    </row>
    <row r="73" spans="1:16" ht="30.75" customHeight="1">
      <c r="A73" s="117" t="s">
        <v>179</v>
      </c>
      <c r="B73" s="118">
        <v>80</v>
      </c>
      <c r="C73" s="118">
        <v>88</v>
      </c>
      <c r="D73" s="118">
        <v>168</v>
      </c>
      <c r="E73" s="118">
        <v>4</v>
      </c>
      <c r="F73" s="118">
        <v>7</v>
      </c>
      <c r="G73" s="118">
        <v>11</v>
      </c>
      <c r="H73" s="118">
        <v>1</v>
      </c>
      <c r="I73" s="118">
        <v>0</v>
      </c>
      <c r="J73" s="118">
        <v>1</v>
      </c>
      <c r="K73" s="118">
        <v>12</v>
      </c>
      <c r="L73" s="118">
        <v>21</v>
      </c>
      <c r="M73" s="118">
        <v>33</v>
      </c>
      <c r="N73" s="119">
        <v>47.61904761904762</v>
      </c>
      <c r="O73" s="119">
        <v>52.38095238095238</v>
      </c>
      <c r="P73" s="119">
        <v>19.642857142857142</v>
      </c>
    </row>
    <row r="74" spans="1:16" ht="30.75" customHeight="1">
      <c r="A74" s="117" t="s">
        <v>170</v>
      </c>
      <c r="B74" s="118">
        <v>83</v>
      </c>
      <c r="C74" s="118">
        <v>77</v>
      </c>
      <c r="D74" s="118">
        <v>160</v>
      </c>
      <c r="E74" s="118">
        <v>28</v>
      </c>
      <c r="F74" s="118">
        <v>17</v>
      </c>
      <c r="G74" s="118">
        <v>45</v>
      </c>
      <c r="H74" s="118">
        <v>9</v>
      </c>
      <c r="I74" s="118">
        <v>5</v>
      </c>
      <c r="J74" s="118">
        <v>14</v>
      </c>
      <c r="K74" s="118">
        <v>35</v>
      </c>
      <c r="L74" s="118">
        <v>46</v>
      </c>
      <c r="M74" s="118">
        <v>81</v>
      </c>
      <c r="N74" s="119">
        <v>51.875</v>
      </c>
      <c r="O74" s="119">
        <v>48.125</v>
      </c>
      <c r="P74" s="119">
        <v>50.625</v>
      </c>
    </row>
    <row r="75" spans="1:16" ht="30.75" customHeight="1">
      <c r="A75" s="117" t="s">
        <v>173</v>
      </c>
      <c r="B75" s="118">
        <v>42</v>
      </c>
      <c r="C75" s="118">
        <v>106</v>
      </c>
      <c r="D75" s="118">
        <v>148</v>
      </c>
      <c r="E75" s="118">
        <v>7</v>
      </c>
      <c r="F75" s="118">
        <v>10</v>
      </c>
      <c r="G75" s="118">
        <v>17</v>
      </c>
      <c r="H75" s="118">
        <v>4</v>
      </c>
      <c r="I75" s="118">
        <v>1</v>
      </c>
      <c r="J75" s="118">
        <v>5</v>
      </c>
      <c r="K75" s="118">
        <v>4</v>
      </c>
      <c r="L75" s="118">
        <v>26</v>
      </c>
      <c r="M75" s="118">
        <v>30</v>
      </c>
      <c r="N75" s="119">
        <v>28.378378378378379</v>
      </c>
      <c r="O75" s="119">
        <v>71.621621621621628</v>
      </c>
      <c r="P75" s="119">
        <v>20.27027027027027</v>
      </c>
    </row>
    <row r="76" spans="1:16" ht="30.75" customHeight="1">
      <c r="A76" s="117" t="s">
        <v>603</v>
      </c>
      <c r="B76" s="118">
        <v>44</v>
      </c>
      <c r="C76" s="118">
        <v>87</v>
      </c>
      <c r="D76" s="118">
        <v>131</v>
      </c>
      <c r="E76" s="118">
        <v>8</v>
      </c>
      <c r="F76" s="118">
        <v>10</v>
      </c>
      <c r="G76" s="118">
        <v>18</v>
      </c>
      <c r="H76" s="118">
        <v>2</v>
      </c>
      <c r="I76" s="118">
        <v>5</v>
      </c>
      <c r="J76" s="118">
        <v>7</v>
      </c>
      <c r="K76" s="118">
        <v>20</v>
      </c>
      <c r="L76" s="118">
        <v>14</v>
      </c>
      <c r="M76" s="118">
        <v>34</v>
      </c>
      <c r="N76" s="119">
        <v>33.587786259541986</v>
      </c>
      <c r="O76" s="119">
        <v>66.412213740458014</v>
      </c>
      <c r="P76" s="119">
        <v>25.954198473282442</v>
      </c>
    </row>
    <row r="77" spans="1:16" ht="30.75" customHeight="1">
      <c r="A77" s="117" t="s">
        <v>181</v>
      </c>
      <c r="B77" s="118">
        <v>98</v>
      </c>
      <c r="C77" s="118">
        <v>31</v>
      </c>
      <c r="D77" s="118">
        <v>129</v>
      </c>
      <c r="E77" s="118">
        <v>6</v>
      </c>
      <c r="F77" s="118">
        <v>3</v>
      </c>
      <c r="G77" s="118">
        <v>9</v>
      </c>
      <c r="H77" s="118">
        <v>7</v>
      </c>
      <c r="I77" s="118">
        <v>0</v>
      </c>
      <c r="J77" s="118">
        <v>7</v>
      </c>
      <c r="K77" s="118">
        <v>46</v>
      </c>
      <c r="L77" s="118">
        <v>21</v>
      </c>
      <c r="M77" s="118">
        <v>67</v>
      </c>
      <c r="N77" s="119">
        <v>75.968992248062008</v>
      </c>
      <c r="O77" s="119">
        <v>24.031007751937985</v>
      </c>
      <c r="P77" s="119">
        <v>51.937984496124031</v>
      </c>
    </row>
    <row r="78" spans="1:16" ht="30.75" customHeight="1">
      <c r="A78" s="117" t="s">
        <v>180</v>
      </c>
      <c r="B78" s="118">
        <v>90</v>
      </c>
      <c r="C78" s="118">
        <v>21</v>
      </c>
      <c r="D78" s="118">
        <v>111</v>
      </c>
      <c r="E78" s="118">
        <v>4</v>
      </c>
      <c r="F78" s="118">
        <v>3</v>
      </c>
      <c r="G78" s="118">
        <v>7</v>
      </c>
      <c r="H78" s="118">
        <v>0</v>
      </c>
      <c r="I78" s="118">
        <v>1</v>
      </c>
      <c r="J78" s="118">
        <v>1</v>
      </c>
      <c r="K78" s="118">
        <v>13</v>
      </c>
      <c r="L78" s="118">
        <v>3</v>
      </c>
      <c r="M78" s="118">
        <v>16</v>
      </c>
      <c r="N78" s="119">
        <v>81.081081081081081</v>
      </c>
      <c r="O78" s="119">
        <v>18.918918918918916</v>
      </c>
      <c r="P78" s="119">
        <v>14.414414414414413</v>
      </c>
    </row>
    <row r="79" spans="1:16" ht="30.75" customHeight="1">
      <c r="A79" s="117" t="s">
        <v>177</v>
      </c>
      <c r="B79" s="118">
        <v>30</v>
      </c>
      <c r="C79" s="118">
        <v>56</v>
      </c>
      <c r="D79" s="118">
        <v>86</v>
      </c>
      <c r="E79" s="118">
        <v>4</v>
      </c>
      <c r="F79" s="118">
        <v>3</v>
      </c>
      <c r="G79" s="118">
        <v>7</v>
      </c>
      <c r="H79" s="118">
        <v>0</v>
      </c>
      <c r="I79" s="118">
        <v>0</v>
      </c>
      <c r="J79" s="118">
        <v>0</v>
      </c>
      <c r="K79" s="118">
        <v>9</v>
      </c>
      <c r="L79" s="118">
        <v>13</v>
      </c>
      <c r="M79" s="118">
        <v>22</v>
      </c>
      <c r="N79" s="119">
        <v>34.883720930232556</v>
      </c>
      <c r="O79" s="119">
        <v>65.116279069767444</v>
      </c>
      <c r="P79" s="119">
        <v>25.581395348837209</v>
      </c>
    </row>
    <row r="80" spans="1:16" ht="30.75" customHeight="1">
      <c r="A80" s="117" t="s">
        <v>182</v>
      </c>
      <c r="B80" s="118">
        <v>70</v>
      </c>
      <c r="C80" s="118">
        <v>13</v>
      </c>
      <c r="D80" s="118">
        <v>83</v>
      </c>
      <c r="E80" s="118">
        <v>0</v>
      </c>
      <c r="F80" s="118">
        <v>0</v>
      </c>
      <c r="G80" s="118">
        <v>0</v>
      </c>
      <c r="H80" s="118">
        <v>1</v>
      </c>
      <c r="I80" s="118">
        <v>0</v>
      </c>
      <c r="J80" s="118">
        <v>1</v>
      </c>
      <c r="K80" s="118">
        <v>0</v>
      </c>
      <c r="L80" s="118">
        <v>0</v>
      </c>
      <c r="M80" s="118">
        <v>0</v>
      </c>
      <c r="N80" s="119">
        <v>84.337349397590359</v>
      </c>
      <c r="O80" s="119">
        <v>15.66265060240964</v>
      </c>
      <c r="P80" s="119">
        <v>0</v>
      </c>
    </row>
    <row r="81" spans="1:16" ht="30.75" customHeight="1">
      <c r="A81" s="117" t="s">
        <v>163</v>
      </c>
      <c r="B81" s="118">
        <v>36</v>
      </c>
      <c r="C81" s="118">
        <v>28</v>
      </c>
      <c r="D81" s="118">
        <v>64</v>
      </c>
      <c r="E81" s="118">
        <v>13</v>
      </c>
      <c r="F81" s="118">
        <v>9</v>
      </c>
      <c r="G81" s="118">
        <v>22</v>
      </c>
      <c r="H81" s="118">
        <v>4</v>
      </c>
      <c r="I81" s="118">
        <v>1</v>
      </c>
      <c r="J81" s="118">
        <v>5</v>
      </c>
      <c r="K81" s="118">
        <v>16</v>
      </c>
      <c r="L81" s="118">
        <v>15</v>
      </c>
      <c r="M81" s="118">
        <v>31</v>
      </c>
      <c r="N81" s="119">
        <v>56.25</v>
      </c>
      <c r="O81" s="119">
        <v>43.75</v>
      </c>
      <c r="P81" s="119">
        <v>48.4375</v>
      </c>
    </row>
    <row r="82" spans="1:16" ht="30.75" customHeight="1">
      <c r="A82" s="117" t="s">
        <v>604</v>
      </c>
      <c r="B82" s="118">
        <v>27</v>
      </c>
      <c r="C82" s="118">
        <v>31</v>
      </c>
      <c r="D82" s="118">
        <v>58</v>
      </c>
      <c r="E82" s="118">
        <v>2</v>
      </c>
      <c r="F82" s="118">
        <v>5</v>
      </c>
      <c r="G82" s="118">
        <v>7</v>
      </c>
      <c r="H82" s="118">
        <v>2</v>
      </c>
      <c r="I82" s="118">
        <v>0</v>
      </c>
      <c r="J82" s="118">
        <v>2</v>
      </c>
      <c r="K82" s="118">
        <v>8</v>
      </c>
      <c r="L82" s="118">
        <v>8</v>
      </c>
      <c r="M82" s="118">
        <v>16</v>
      </c>
      <c r="N82" s="119">
        <v>46.551724137931039</v>
      </c>
      <c r="O82" s="119">
        <v>53.448275862068968</v>
      </c>
      <c r="P82" s="119">
        <v>27.586206896551726</v>
      </c>
    </row>
    <row r="83" spans="1:16" ht="30.75" customHeight="1">
      <c r="A83" s="117" t="s">
        <v>183</v>
      </c>
      <c r="B83" s="118">
        <v>26</v>
      </c>
      <c r="C83" s="118">
        <v>25</v>
      </c>
      <c r="D83" s="118">
        <v>51</v>
      </c>
      <c r="E83" s="118">
        <v>2</v>
      </c>
      <c r="F83" s="118">
        <v>1</v>
      </c>
      <c r="G83" s="118">
        <v>3</v>
      </c>
      <c r="H83" s="118">
        <v>0</v>
      </c>
      <c r="I83" s="118">
        <v>0</v>
      </c>
      <c r="J83" s="118">
        <v>0</v>
      </c>
      <c r="K83" s="118">
        <v>0</v>
      </c>
      <c r="L83" s="118">
        <v>2</v>
      </c>
      <c r="M83" s="118">
        <v>2</v>
      </c>
      <c r="N83" s="119">
        <v>50.980392156862742</v>
      </c>
      <c r="O83" s="119">
        <v>49.019607843137251</v>
      </c>
      <c r="P83" s="119">
        <v>3.9215686274509802</v>
      </c>
    </row>
    <row r="84" spans="1:16" ht="30.75" customHeight="1">
      <c r="A84" s="117" t="s">
        <v>605</v>
      </c>
      <c r="B84" s="118">
        <v>44</v>
      </c>
      <c r="C84" s="118">
        <v>0</v>
      </c>
      <c r="D84" s="118">
        <v>44</v>
      </c>
      <c r="E84" s="118">
        <v>2</v>
      </c>
      <c r="F84" s="118">
        <v>0</v>
      </c>
      <c r="G84" s="118">
        <v>2</v>
      </c>
      <c r="H84" s="118">
        <v>0</v>
      </c>
      <c r="I84" s="118">
        <v>0</v>
      </c>
      <c r="J84" s="118">
        <v>0</v>
      </c>
      <c r="K84" s="118">
        <v>1</v>
      </c>
      <c r="L84" s="118">
        <v>0</v>
      </c>
      <c r="M84" s="118">
        <v>1</v>
      </c>
      <c r="N84" s="119">
        <v>100</v>
      </c>
      <c r="O84" s="119">
        <v>0</v>
      </c>
      <c r="P84" s="119">
        <v>2.2727272727272729</v>
      </c>
    </row>
    <row r="85" spans="1:16" ht="30.75" customHeight="1">
      <c r="A85" s="117" t="s">
        <v>606</v>
      </c>
      <c r="B85" s="118">
        <v>25</v>
      </c>
      <c r="C85" s="118">
        <v>17</v>
      </c>
      <c r="D85" s="118">
        <v>42</v>
      </c>
      <c r="E85" s="118">
        <v>8</v>
      </c>
      <c r="F85" s="118">
        <v>3</v>
      </c>
      <c r="G85" s="118">
        <v>11</v>
      </c>
      <c r="H85" s="118">
        <v>4</v>
      </c>
      <c r="I85" s="118">
        <v>1</v>
      </c>
      <c r="J85" s="118">
        <v>5</v>
      </c>
      <c r="K85" s="118">
        <v>10</v>
      </c>
      <c r="L85" s="118">
        <v>8</v>
      </c>
      <c r="M85" s="118">
        <v>18</v>
      </c>
      <c r="N85" s="119">
        <v>59.523809523809526</v>
      </c>
      <c r="O85" s="119">
        <v>40.476190476190474</v>
      </c>
      <c r="P85" s="119">
        <v>42.857142857142861</v>
      </c>
    </row>
    <row r="86" spans="1:16" ht="30.75" customHeight="1">
      <c r="A86" s="117" t="s">
        <v>178</v>
      </c>
      <c r="B86" s="118">
        <v>26</v>
      </c>
      <c r="C86" s="118">
        <v>14</v>
      </c>
      <c r="D86" s="118">
        <v>40</v>
      </c>
      <c r="E86" s="118">
        <v>4</v>
      </c>
      <c r="F86" s="118">
        <v>0</v>
      </c>
      <c r="G86" s="118">
        <v>4</v>
      </c>
      <c r="H86" s="118">
        <v>0</v>
      </c>
      <c r="I86" s="118">
        <v>0</v>
      </c>
      <c r="J86" s="118">
        <v>0</v>
      </c>
      <c r="K86" s="118">
        <v>14</v>
      </c>
      <c r="L86" s="118">
        <v>4</v>
      </c>
      <c r="M86" s="118">
        <v>18</v>
      </c>
      <c r="N86" s="119">
        <v>65</v>
      </c>
      <c r="O86" s="119">
        <v>35</v>
      </c>
      <c r="P86" s="119">
        <v>45</v>
      </c>
    </row>
    <row r="87" spans="1:16" ht="30.75" customHeight="1">
      <c r="A87" s="117" t="s">
        <v>172</v>
      </c>
      <c r="B87" s="118">
        <v>29</v>
      </c>
      <c r="C87" s="118">
        <v>9</v>
      </c>
      <c r="D87" s="118">
        <v>38</v>
      </c>
      <c r="E87" s="118">
        <v>5</v>
      </c>
      <c r="F87" s="118">
        <v>1</v>
      </c>
      <c r="G87" s="118">
        <v>6</v>
      </c>
      <c r="H87" s="118">
        <v>1</v>
      </c>
      <c r="I87" s="118">
        <v>1</v>
      </c>
      <c r="J87" s="118">
        <v>2</v>
      </c>
      <c r="K87" s="118">
        <v>12</v>
      </c>
      <c r="L87" s="118">
        <v>1</v>
      </c>
      <c r="M87" s="118">
        <v>13</v>
      </c>
      <c r="N87" s="119">
        <v>76.315789473684205</v>
      </c>
      <c r="O87" s="119">
        <v>23.684210526315788</v>
      </c>
      <c r="P87" s="119">
        <v>34.210526315789473</v>
      </c>
    </row>
    <row r="88" spans="1:16" ht="30.75" customHeight="1">
      <c r="A88" s="117" t="s">
        <v>517</v>
      </c>
      <c r="B88" s="118">
        <v>2957427</v>
      </c>
      <c r="C88" s="118">
        <v>3088841</v>
      </c>
      <c r="D88" s="118">
        <v>6046268</v>
      </c>
      <c r="E88" s="118">
        <v>486503</v>
      </c>
      <c r="F88" s="118">
        <v>450838</v>
      </c>
      <c r="G88" s="118">
        <v>937341</v>
      </c>
      <c r="H88" s="118">
        <v>235604</v>
      </c>
      <c r="I88" s="118">
        <v>196101</v>
      </c>
      <c r="J88" s="118">
        <v>431705</v>
      </c>
      <c r="K88" s="118">
        <v>901799</v>
      </c>
      <c r="L88" s="118">
        <v>969956</v>
      </c>
      <c r="M88" s="118">
        <v>1871755</v>
      </c>
      <c r="N88" s="119">
        <v>48.913263520571697</v>
      </c>
      <c r="O88" s="119">
        <v>51.086736479428303</v>
      </c>
      <c r="P88" s="119">
        <v>30.95719541376598</v>
      </c>
    </row>
    <row r="89" spans="1:16" ht="30.75" customHeight="1">
      <c r="A89" s="117" t="s">
        <v>184</v>
      </c>
      <c r="B89" s="118">
        <v>1377705</v>
      </c>
      <c r="C89" s="118">
        <v>1087425</v>
      </c>
      <c r="D89" s="118">
        <v>2465130</v>
      </c>
      <c r="E89" s="118">
        <v>136617</v>
      </c>
      <c r="F89" s="118">
        <v>101661</v>
      </c>
      <c r="G89" s="118">
        <v>238278</v>
      </c>
      <c r="H89" s="118">
        <v>38361</v>
      </c>
      <c r="I89" s="118">
        <v>26465</v>
      </c>
      <c r="J89" s="118">
        <v>64826</v>
      </c>
      <c r="K89" s="118">
        <v>405411</v>
      </c>
      <c r="L89" s="118">
        <v>329722</v>
      </c>
      <c r="M89" s="118">
        <v>735133</v>
      </c>
      <c r="N89" s="119">
        <v>55.887721945698608</v>
      </c>
      <c r="O89" s="119">
        <v>44.112278054301399</v>
      </c>
      <c r="P89" s="119">
        <v>29.82126703257029</v>
      </c>
    </row>
    <row r="90" spans="1:16" ht="30.75" customHeight="1">
      <c r="A90" s="117" t="s">
        <v>185</v>
      </c>
      <c r="B90" s="118">
        <v>1063777</v>
      </c>
      <c r="C90" s="118">
        <v>1039132</v>
      </c>
      <c r="D90" s="118">
        <v>2102909</v>
      </c>
      <c r="E90" s="118">
        <v>140591</v>
      </c>
      <c r="F90" s="118">
        <v>125151</v>
      </c>
      <c r="G90" s="118">
        <v>265742</v>
      </c>
      <c r="H90" s="118">
        <v>47576</v>
      </c>
      <c r="I90" s="118">
        <v>37986</v>
      </c>
      <c r="J90" s="118">
        <v>85562</v>
      </c>
      <c r="K90" s="118">
        <v>377718</v>
      </c>
      <c r="L90" s="118">
        <v>409429</v>
      </c>
      <c r="M90" s="118">
        <v>787147</v>
      </c>
      <c r="N90" s="119">
        <v>50.963897923679951</v>
      </c>
      <c r="O90" s="119">
        <v>49.036102076320049</v>
      </c>
      <c r="P90" s="119">
        <v>37.431339159231328</v>
      </c>
    </row>
    <row r="91" spans="1:16" ht="30.75" customHeight="1">
      <c r="A91" s="117" t="s">
        <v>186</v>
      </c>
      <c r="B91" s="118">
        <v>1130851</v>
      </c>
      <c r="C91" s="118">
        <v>476146</v>
      </c>
      <c r="D91" s="118">
        <v>1606997</v>
      </c>
      <c r="E91" s="118">
        <v>98262</v>
      </c>
      <c r="F91" s="118">
        <v>39565</v>
      </c>
      <c r="G91" s="118">
        <v>137827</v>
      </c>
      <c r="H91" s="118">
        <v>30299</v>
      </c>
      <c r="I91" s="118">
        <v>10045</v>
      </c>
      <c r="J91" s="118">
        <v>40344</v>
      </c>
      <c r="K91" s="118">
        <v>305114</v>
      </c>
      <c r="L91" s="118">
        <v>142337</v>
      </c>
      <c r="M91" s="118">
        <v>447451</v>
      </c>
      <c r="N91" s="119">
        <v>70.370448731391534</v>
      </c>
      <c r="O91" s="119">
        <v>29.629551268608466</v>
      </c>
      <c r="P91" s="119">
        <v>27.843922546215083</v>
      </c>
    </row>
    <row r="92" spans="1:16" ht="30.75" customHeight="1">
      <c r="A92" s="117" t="s">
        <v>187</v>
      </c>
      <c r="B92" s="118">
        <v>970212</v>
      </c>
      <c r="C92" s="118">
        <v>405128</v>
      </c>
      <c r="D92" s="118">
        <v>1375340</v>
      </c>
      <c r="E92" s="118">
        <v>81567</v>
      </c>
      <c r="F92" s="118">
        <v>35056</v>
      </c>
      <c r="G92" s="118">
        <v>116623</v>
      </c>
      <c r="H92" s="118">
        <v>16239</v>
      </c>
      <c r="I92" s="118">
        <v>6260</v>
      </c>
      <c r="J92" s="118">
        <v>22499</v>
      </c>
      <c r="K92" s="118">
        <v>369011</v>
      </c>
      <c r="L92" s="118">
        <v>167260</v>
      </c>
      <c r="M92" s="118">
        <v>536271</v>
      </c>
      <c r="N92" s="119">
        <v>70.543429261128153</v>
      </c>
      <c r="O92" s="119">
        <v>29.456570738871843</v>
      </c>
      <c r="P92" s="119">
        <v>38.991885642822865</v>
      </c>
    </row>
    <row r="93" spans="1:16" ht="30.75" customHeight="1">
      <c r="A93" s="117" t="s">
        <v>607</v>
      </c>
      <c r="B93" s="118">
        <v>325682</v>
      </c>
      <c r="C93" s="118">
        <v>340154</v>
      </c>
      <c r="D93" s="118">
        <v>665836</v>
      </c>
      <c r="E93" s="118">
        <v>44899</v>
      </c>
      <c r="F93" s="118">
        <v>40698</v>
      </c>
      <c r="G93" s="118">
        <v>85597</v>
      </c>
      <c r="H93" s="118">
        <v>23744</v>
      </c>
      <c r="I93" s="118">
        <v>23556</v>
      </c>
      <c r="J93" s="118">
        <v>47300</v>
      </c>
      <c r="K93" s="118">
        <v>56907</v>
      </c>
      <c r="L93" s="118">
        <v>52556</v>
      </c>
      <c r="M93" s="118">
        <v>109463</v>
      </c>
      <c r="N93" s="119">
        <v>48.913245904396881</v>
      </c>
      <c r="O93" s="119">
        <v>51.086754095603126</v>
      </c>
      <c r="P93" s="119">
        <v>16.43993415796082</v>
      </c>
    </row>
    <row r="94" spans="1:16" ht="30.75" customHeight="1">
      <c r="A94" s="117" t="s">
        <v>188</v>
      </c>
      <c r="B94" s="118">
        <v>170906</v>
      </c>
      <c r="C94" s="118">
        <v>284681</v>
      </c>
      <c r="D94" s="118">
        <v>455587</v>
      </c>
      <c r="E94" s="118">
        <v>35541</v>
      </c>
      <c r="F94" s="118">
        <v>39892</v>
      </c>
      <c r="G94" s="118">
        <v>75433</v>
      </c>
      <c r="H94" s="118">
        <v>13243</v>
      </c>
      <c r="I94" s="118">
        <v>12097</v>
      </c>
      <c r="J94" s="118">
        <v>25340</v>
      </c>
      <c r="K94" s="118">
        <v>61595</v>
      </c>
      <c r="L94" s="118">
        <v>111016</v>
      </c>
      <c r="M94" s="118">
        <v>172611</v>
      </c>
      <c r="N94" s="119">
        <v>37.513361882582252</v>
      </c>
      <c r="O94" s="119">
        <v>62.486638117417748</v>
      </c>
      <c r="P94" s="119">
        <v>37.887604343407517</v>
      </c>
    </row>
    <row r="95" spans="1:16" ht="30.75" customHeight="1">
      <c r="A95" s="117" t="s">
        <v>189</v>
      </c>
      <c r="B95" s="118">
        <v>275268</v>
      </c>
      <c r="C95" s="118">
        <v>140839</v>
      </c>
      <c r="D95" s="118">
        <v>416107</v>
      </c>
      <c r="E95" s="118">
        <v>18433</v>
      </c>
      <c r="F95" s="118">
        <v>11518</v>
      </c>
      <c r="G95" s="118">
        <v>29951</v>
      </c>
      <c r="H95" s="118">
        <v>4377</v>
      </c>
      <c r="I95" s="118">
        <v>2410</v>
      </c>
      <c r="J95" s="118">
        <v>6787</v>
      </c>
      <c r="K95" s="118">
        <v>58591</v>
      </c>
      <c r="L95" s="118">
        <v>46633</v>
      </c>
      <c r="M95" s="118">
        <v>105224</v>
      </c>
      <c r="N95" s="119">
        <v>66.153176947275583</v>
      </c>
      <c r="O95" s="119">
        <v>33.846823052724424</v>
      </c>
      <c r="P95" s="119">
        <v>25.287726474200149</v>
      </c>
    </row>
    <row r="96" spans="1:16" ht="30.75" customHeight="1">
      <c r="A96" s="117" t="s">
        <v>190</v>
      </c>
      <c r="B96" s="118">
        <v>197318</v>
      </c>
      <c r="C96" s="118">
        <v>107756</v>
      </c>
      <c r="D96" s="118">
        <v>305074</v>
      </c>
      <c r="E96" s="118">
        <v>18238</v>
      </c>
      <c r="F96" s="118">
        <v>10371</v>
      </c>
      <c r="G96" s="118">
        <v>28609</v>
      </c>
      <c r="H96" s="118">
        <v>2690</v>
      </c>
      <c r="I96" s="118">
        <v>1461</v>
      </c>
      <c r="J96" s="118">
        <v>4151</v>
      </c>
      <c r="K96" s="118">
        <v>59503</v>
      </c>
      <c r="L96" s="118">
        <v>34697</v>
      </c>
      <c r="M96" s="118">
        <v>94200</v>
      </c>
      <c r="N96" s="119">
        <v>64.678733684286442</v>
      </c>
      <c r="O96" s="119">
        <v>35.321266315713565</v>
      </c>
      <c r="P96" s="119">
        <v>30.877754249788577</v>
      </c>
    </row>
    <row r="97" spans="1:16" ht="30.75" customHeight="1">
      <c r="A97" s="117" t="s">
        <v>608</v>
      </c>
      <c r="B97" s="118">
        <v>117981</v>
      </c>
      <c r="C97" s="118">
        <v>97924</v>
      </c>
      <c r="D97" s="118">
        <v>215905</v>
      </c>
      <c r="E97" s="118">
        <v>12172</v>
      </c>
      <c r="F97" s="118">
        <v>8976</v>
      </c>
      <c r="G97" s="118">
        <v>21148</v>
      </c>
      <c r="H97" s="118">
        <v>5305</v>
      </c>
      <c r="I97" s="118">
        <v>4786</v>
      </c>
      <c r="J97" s="118">
        <v>10091</v>
      </c>
      <c r="K97" s="118">
        <v>22564</v>
      </c>
      <c r="L97" s="118">
        <v>19464</v>
      </c>
      <c r="M97" s="118">
        <v>42028</v>
      </c>
      <c r="N97" s="119">
        <v>54.644866955373885</v>
      </c>
      <c r="O97" s="119">
        <v>45.355133044626108</v>
      </c>
      <c r="P97" s="119">
        <v>19.465968828883071</v>
      </c>
    </row>
    <row r="98" spans="1:16" ht="30.75" customHeight="1">
      <c r="A98" s="117" t="s">
        <v>191</v>
      </c>
      <c r="B98" s="118">
        <v>98836</v>
      </c>
      <c r="C98" s="118">
        <v>45056</v>
      </c>
      <c r="D98" s="118">
        <v>143892</v>
      </c>
      <c r="E98" s="118">
        <v>12992</v>
      </c>
      <c r="F98" s="118">
        <v>4931</v>
      </c>
      <c r="G98" s="118">
        <v>17923</v>
      </c>
      <c r="H98" s="118">
        <v>2867</v>
      </c>
      <c r="I98" s="118">
        <v>1597</v>
      </c>
      <c r="J98" s="118">
        <v>4464</v>
      </c>
      <c r="K98" s="118">
        <v>23979</v>
      </c>
      <c r="L98" s="118">
        <v>7985</v>
      </c>
      <c r="M98" s="118">
        <v>31964</v>
      </c>
      <c r="N98" s="119">
        <v>68.687626831234539</v>
      </c>
      <c r="O98" s="119">
        <v>31.312373168765461</v>
      </c>
      <c r="P98" s="119">
        <v>22.213882634197869</v>
      </c>
    </row>
    <row r="99" spans="1:16" ht="30.75" customHeight="1">
      <c r="A99" s="117" t="s">
        <v>193</v>
      </c>
      <c r="B99" s="118">
        <v>17516</v>
      </c>
      <c r="C99" s="118">
        <v>99901</v>
      </c>
      <c r="D99" s="118">
        <v>117417</v>
      </c>
      <c r="E99" s="118">
        <v>1841</v>
      </c>
      <c r="F99" s="118">
        <v>11290</v>
      </c>
      <c r="G99" s="118">
        <v>13131</v>
      </c>
      <c r="H99" s="118">
        <v>606</v>
      </c>
      <c r="I99" s="118">
        <v>3726</v>
      </c>
      <c r="J99" s="118">
        <v>4332</v>
      </c>
      <c r="K99" s="118">
        <v>3836</v>
      </c>
      <c r="L99" s="118">
        <v>19441</v>
      </c>
      <c r="M99" s="118">
        <v>23277</v>
      </c>
      <c r="N99" s="119">
        <v>14.917771702564364</v>
      </c>
      <c r="O99" s="119">
        <v>85.082228297435634</v>
      </c>
      <c r="P99" s="119">
        <v>19.82421625488643</v>
      </c>
    </row>
    <row r="100" spans="1:16" ht="30.75" customHeight="1">
      <c r="A100" s="117" t="s">
        <v>192</v>
      </c>
      <c r="B100" s="118">
        <v>65159</v>
      </c>
      <c r="C100" s="118">
        <v>50568</v>
      </c>
      <c r="D100" s="118">
        <v>115727</v>
      </c>
      <c r="E100" s="118">
        <v>7876</v>
      </c>
      <c r="F100" s="118">
        <v>6478</v>
      </c>
      <c r="G100" s="118">
        <v>14354</v>
      </c>
      <c r="H100" s="118">
        <v>3013</v>
      </c>
      <c r="I100" s="118">
        <v>2078</v>
      </c>
      <c r="J100" s="118">
        <v>5091</v>
      </c>
      <c r="K100" s="118">
        <v>18534</v>
      </c>
      <c r="L100" s="118">
        <v>14464</v>
      </c>
      <c r="M100" s="118">
        <v>32998</v>
      </c>
      <c r="N100" s="119">
        <v>56.304060418052835</v>
      </c>
      <c r="O100" s="119">
        <v>43.695939581947172</v>
      </c>
      <c r="P100" s="119">
        <v>28.513657141375823</v>
      </c>
    </row>
    <row r="101" spans="1:16" ht="30.75" customHeight="1">
      <c r="A101" s="117" t="s">
        <v>194</v>
      </c>
      <c r="B101" s="118">
        <v>51872</v>
      </c>
      <c r="C101" s="118">
        <v>48189</v>
      </c>
      <c r="D101" s="118">
        <v>100061</v>
      </c>
      <c r="E101" s="118">
        <v>4420</v>
      </c>
      <c r="F101" s="118">
        <v>3765</v>
      </c>
      <c r="G101" s="118">
        <v>8185</v>
      </c>
      <c r="H101" s="118">
        <v>1567</v>
      </c>
      <c r="I101" s="118">
        <v>1391</v>
      </c>
      <c r="J101" s="118">
        <v>2958</v>
      </c>
      <c r="K101" s="118">
        <v>11624</v>
      </c>
      <c r="L101" s="118">
        <v>10964</v>
      </c>
      <c r="M101" s="118">
        <v>22588</v>
      </c>
      <c r="N101" s="119">
        <v>51.840377369804422</v>
      </c>
      <c r="O101" s="119">
        <v>48.159622630195578</v>
      </c>
      <c r="P101" s="119">
        <v>22.574229719870878</v>
      </c>
    </row>
    <row r="102" spans="1:16" ht="30.75" customHeight="1">
      <c r="A102" s="117" t="s">
        <v>195</v>
      </c>
      <c r="B102" s="118">
        <v>55270</v>
      </c>
      <c r="C102" s="118">
        <v>37553</v>
      </c>
      <c r="D102" s="118">
        <v>92823</v>
      </c>
      <c r="E102" s="118">
        <v>4431</v>
      </c>
      <c r="F102" s="118">
        <v>2939</v>
      </c>
      <c r="G102" s="118">
        <v>7370</v>
      </c>
      <c r="H102" s="118">
        <v>1329</v>
      </c>
      <c r="I102" s="118">
        <v>770</v>
      </c>
      <c r="J102" s="118">
        <v>2099</v>
      </c>
      <c r="K102" s="118">
        <v>24262</v>
      </c>
      <c r="L102" s="118">
        <v>17863</v>
      </c>
      <c r="M102" s="118">
        <v>42125</v>
      </c>
      <c r="N102" s="119">
        <v>59.543432123503869</v>
      </c>
      <c r="O102" s="119">
        <v>40.456567876496123</v>
      </c>
      <c r="P102" s="119">
        <v>45.382071253891816</v>
      </c>
    </row>
    <row r="103" spans="1:16" ht="30.75" customHeight="1">
      <c r="A103" s="117" t="s">
        <v>196</v>
      </c>
      <c r="B103" s="118">
        <v>39465</v>
      </c>
      <c r="C103" s="118">
        <v>46197</v>
      </c>
      <c r="D103" s="118">
        <v>85662</v>
      </c>
      <c r="E103" s="118">
        <v>3615</v>
      </c>
      <c r="F103" s="118">
        <v>5098</v>
      </c>
      <c r="G103" s="118">
        <v>8713</v>
      </c>
      <c r="H103" s="118">
        <v>791</v>
      </c>
      <c r="I103" s="118">
        <v>684</v>
      </c>
      <c r="J103" s="118">
        <v>1475</v>
      </c>
      <c r="K103" s="118">
        <v>10972</v>
      </c>
      <c r="L103" s="118">
        <v>20306</v>
      </c>
      <c r="M103" s="118">
        <v>31278</v>
      </c>
      <c r="N103" s="119">
        <v>46.070603067871403</v>
      </c>
      <c r="O103" s="119">
        <v>53.929396932128597</v>
      </c>
      <c r="P103" s="119">
        <v>36.513273096588918</v>
      </c>
    </row>
    <row r="104" spans="1:16" ht="30.75" customHeight="1">
      <c r="A104" s="117" t="s">
        <v>197</v>
      </c>
      <c r="B104" s="118">
        <v>17469</v>
      </c>
      <c r="C104" s="118">
        <v>36583</v>
      </c>
      <c r="D104" s="118">
        <v>54052</v>
      </c>
      <c r="E104" s="118">
        <v>1213</v>
      </c>
      <c r="F104" s="118">
        <v>2294</v>
      </c>
      <c r="G104" s="118">
        <v>3507</v>
      </c>
      <c r="H104" s="118">
        <v>382</v>
      </c>
      <c r="I104" s="118">
        <v>552</v>
      </c>
      <c r="J104" s="118">
        <v>934</v>
      </c>
      <c r="K104" s="118">
        <v>3473</v>
      </c>
      <c r="L104" s="118">
        <v>7576</v>
      </c>
      <c r="M104" s="118">
        <v>11049</v>
      </c>
      <c r="N104" s="119">
        <v>32.318878117368463</v>
      </c>
      <c r="O104" s="119">
        <v>67.681121882631544</v>
      </c>
      <c r="P104" s="119">
        <v>20.441426774217422</v>
      </c>
    </row>
    <row r="105" spans="1:16" ht="30.75" customHeight="1">
      <c r="A105" s="117" t="s">
        <v>198</v>
      </c>
      <c r="B105" s="118">
        <v>35800</v>
      </c>
      <c r="C105" s="118">
        <v>9427</v>
      </c>
      <c r="D105" s="118">
        <v>45227</v>
      </c>
      <c r="E105" s="118">
        <v>6368</v>
      </c>
      <c r="F105" s="118">
        <v>1234</v>
      </c>
      <c r="G105" s="118">
        <v>7602</v>
      </c>
      <c r="H105" s="118">
        <v>1520</v>
      </c>
      <c r="I105" s="118">
        <v>588</v>
      </c>
      <c r="J105" s="118">
        <v>2108</v>
      </c>
      <c r="K105" s="118">
        <v>14553</v>
      </c>
      <c r="L105" s="118">
        <v>3128</v>
      </c>
      <c r="M105" s="118">
        <v>17681</v>
      </c>
      <c r="N105" s="119">
        <v>79.15625621863046</v>
      </c>
      <c r="O105" s="119">
        <v>20.843743781369536</v>
      </c>
      <c r="P105" s="119">
        <v>39.093904083843725</v>
      </c>
    </row>
    <row r="106" spans="1:16" ht="30.75" customHeight="1">
      <c r="A106" s="117" t="s">
        <v>199</v>
      </c>
      <c r="B106" s="118">
        <v>8114</v>
      </c>
      <c r="C106" s="118">
        <v>27965</v>
      </c>
      <c r="D106" s="118">
        <v>36079</v>
      </c>
      <c r="E106" s="118">
        <v>2429</v>
      </c>
      <c r="F106" s="118">
        <v>5923</v>
      </c>
      <c r="G106" s="118">
        <v>8352</v>
      </c>
      <c r="H106" s="118">
        <v>135</v>
      </c>
      <c r="I106" s="118">
        <v>186</v>
      </c>
      <c r="J106" s="118">
        <v>321</v>
      </c>
      <c r="K106" s="118">
        <v>4900</v>
      </c>
      <c r="L106" s="118">
        <v>19378</v>
      </c>
      <c r="M106" s="118">
        <v>24278</v>
      </c>
      <c r="N106" s="119">
        <v>22.489536849690953</v>
      </c>
      <c r="O106" s="119">
        <v>77.510463150309036</v>
      </c>
      <c r="P106" s="119">
        <v>67.291222040522186</v>
      </c>
    </row>
    <row r="107" spans="1:16" ht="30.75" customHeight="1">
      <c r="A107" s="117" t="s">
        <v>203</v>
      </c>
      <c r="B107" s="118">
        <v>13935</v>
      </c>
      <c r="C107" s="118">
        <v>14736</v>
      </c>
      <c r="D107" s="118">
        <v>28671</v>
      </c>
      <c r="E107" s="118">
        <v>721</v>
      </c>
      <c r="F107" s="118">
        <v>549</v>
      </c>
      <c r="G107" s="118">
        <v>1270</v>
      </c>
      <c r="H107" s="118">
        <v>198</v>
      </c>
      <c r="I107" s="118">
        <v>126</v>
      </c>
      <c r="J107" s="118">
        <v>324</v>
      </c>
      <c r="K107" s="118">
        <v>2891</v>
      </c>
      <c r="L107" s="118">
        <v>2404</v>
      </c>
      <c r="M107" s="118">
        <v>5295</v>
      </c>
      <c r="N107" s="119">
        <v>48.603118133305436</v>
      </c>
      <c r="O107" s="119">
        <v>51.396881866694571</v>
      </c>
      <c r="P107" s="119">
        <v>18.468138537197866</v>
      </c>
    </row>
    <row r="108" spans="1:16" ht="30.75" customHeight="1">
      <c r="A108" s="117" t="s">
        <v>201</v>
      </c>
      <c r="B108" s="118">
        <v>9487</v>
      </c>
      <c r="C108" s="118">
        <v>14121</v>
      </c>
      <c r="D108" s="118">
        <v>23608</v>
      </c>
      <c r="E108" s="118">
        <v>989</v>
      </c>
      <c r="F108" s="118">
        <v>1230</v>
      </c>
      <c r="G108" s="118">
        <v>2219</v>
      </c>
      <c r="H108" s="118">
        <v>565</v>
      </c>
      <c r="I108" s="118">
        <v>716</v>
      </c>
      <c r="J108" s="118">
        <v>1281</v>
      </c>
      <c r="K108" s="118">
        <v>2581</v>
      </c>
      <c r="L108" s="118">
        <v>3343</v>
      </c>
      <c r="M108" s="118">
        <v>5924</v>
      </c>
      <c r="N108" s="119">
        <v>40.185530328702136</v>
      </c>
      <c r="O108" s="119">
        <v>59.814469671297864</v>
      </c>
      <c r="P108" s="119">
        <v>25.093188749576413</v>
      </c>
    </row>
    <row r="109" spans="1:16" ht="30.75" customHeight="1">
      <c r="A109" s="117" t="s">
        <v>200</v>
      </c>
      <c r="B109" s="118">
        <v>11212</v>
      </c>
      <c r="C109" s="118">
        <v>11441</v>
      </c>
      <c r="D109" s="118">
        <v>22653</v>
      </c>
      <c r="E109" s="118">
        <v>1149</v>
      </c>
      <c r="F109" s="118">
        <v>886</v>
      </c>
      <c r="G109" s="118">
        <v>2035</v>
      </c>
      <c r="H109" s="118">
        <v>307</v>
      </c>
      <c r="I109" s="118">
        <v>237</v>
      </c>
      <c r="J109" s="118">
        <v>544</v>
      </c>
      <c r="K109" s="118">
        <v>2819</v>
      </c>
      <c r="L109" s="118">
        <v>2597</v>
      </c>
      <c r="M109" s="118">
        <v>5416</v>
      </c>
      <c r="N109" s="119">
        <v>49.494548183463557</v>
      </c>
      <c r="O109" s="119">
        <v>50.505451816536443</v>
      </c>
      <c r="P109" s="119">
        <v>23.908533086125459</v>
      </c>
    </row>
    <row r="110" spans="1:16" ht="30.75" customHeight="1">
      <c r="A110" s="117" t="s">
        <v>204</v>
      </c>
      <c r="B110" s="118">
        <v>5046</v>
      </c>
      <c r="C110" s="118">
        <v>11595</v>
      </c>
      <c r="D110" s="118">
        <v>16641</v>
      </c>
      <c r="E110" s="118">
        <v>582</v>
      </c>
      <c r="F110" s="118">
        <v>932</v>
      </c>
      <c r="G110" s="118">
        <v>1514</v>
      </c>
      <c r="H110" s="118">
        <v>181</v>
      </c>
      <c r="I110" s="118">
        <v>372</v>
      </c>
      <c r="J110" s="118">
        <v>553</v>
      </c>
      <c r="K110" s="118">
        <v>980</v>
      </c>
      <c r="L110" s="118">
        <v>1991</v>
      </c>
      <c r="M110" s="118">
        <v>2971</v>
      </c>
      <c r="N110" s="119">
        <v>30.322696953308096</v>
      </c>
      <c r="O110" s="119">
        <v>69.677303046691904</v>
      </c>
      <c r="P110" s="119">
        <v>17.853494381347275</v>
      </c>
    </row>
    <row r="111" spans="1:16" ht="30.75" customHeight="1">
      <c r="A111" s="117" t="s">
        <v>208</v>
      </c>
      <c r="B111" s="118">
        <v>8139</v>
      </c>
      <c r="C111" s="118">
        <v>6286</v>
      </c>
      <c r="D111" s="118">
        <v>14425</v>
      </c>
      <c r="E111" s="118">
        <v>1169</v>
      </c>
      <c r="F111" s="118">
        <v>911</v>
      </c>
      <c r="G111" s="118">
        <v>2080</v>
      </c>
      <c r="H111" s="118">
        <v>1134</v>
      </c>
      <c r="I111" s="118">
        <v>924</v>
      </c>
      <c r="J111" s="118">
        <v>2058</v>
      </c>
      <c r="K111" s="118">
        <v>2715</v>
      </c>
      <c r="L111" s="118">
        <v>2115</v>
      </c>
      <c r="M111" s="118">
        <v>4830</v>
      </c>
      <c r="N111" s="119">
        <v>56.422876949740036</v>
      </c>
      <c r="O111" s="119">
        <v>43.577123050259964</v>
      </c>
      <c r="P111" s="119">
        <v>33.483535528596185</v>
      </c>
    </row>
    <row r="112" spans="1:16" ht="30.75" customHeight="1">
      <c r="A112" s="117" t="s">
        <v>202</v>
      </c>
      <c r="B112" s="118">
        <v>6096</v>
      </c>
      <c r="C112" s="118">
        <v>8048</v>
      </c>
      <c r="D112" s="118">
        <v>14144</v>
      </c>
      <c r="E112" s="118">
        <v>491</v>
      </c>
      <c r="F112" s="118">
        <v>511</v>
      </c>
      <c r="G112" s="118">
        <v>1002</v>
      </c>
      <c r="H112" s="118">
        <v>216</v>
      </c>
      <c r="I112" s="118">
        <v>286</v>
      </c>
      <c r="J112" s="118">
        <v>502</v>
      </c>
      <c r="K112" s="118">
        <v>1370</v>
      </c>
      <c r="L112" s="118">
        <v>1667</v>
      </c>
      <c r="M112" s="118">
        <v>3037</v>
      </c>
      <c r="N112" s="119">
        <v>43.099547511312217</v>
      </c>
      <c r="O112" s="119">
        <v>56.900452488687783</v>
      </c>
      <c r="P112" s="119">
        <v>21.472002262443439</v>
      </c>
    </row>
    <row r="113" spans="1:16" ht="30.75" customHeight="1">
      <c r="A113" s="117" t="s">
        <v>206</v>
      </c>
      <c r="B113" s="118">
        <v>9888</v>
      </c>
      <c r="C113" s="118">
        <v>3572</v>
      </c>
      <c r="D113" s="118">
        <v>13460</v>
      </c>
      <c r="E113" s="118">
        <v>1907</v>
      </c>
      <c r="F113" s="118">
        <v>572</v>
      </c>
      <c r="G113" s="118">
        <v>2479</v>
      </c>
      <c r="H113" s="118">
        <v>429</v>
      </c>
      <c r="I113" s="118">
        <v>142</v>
      </c>
      <c r="J113" s="118">
        <v>571</v>
      </c>
      <c r="K113" s="118">
        <v>2778</v>
      </c>
      <c r="L113" s="118">
        <v>955</v>
      </c>
      <c r="M113" s="118">
        <v>3733</v>
      </c>
      <c r="N113" s="119">
        <v>73.462109955423486</v>
      </c>
      <c r="O113" s="119">
        <v>26.537890044576525</v>
      </c>
      <c r="P113" s="119">
        <v>27.73402674591382</v>
      </c>
    </row>
    <row r="114" spans="1:16" ht="30.75" customHeight="1">
      <c r="A114" s="117" t="s">
        <v>210</v>
      </c>
      <c r="B114" s="118">
        <v>6394</v>
      </c>
      <c r="C114" s="118">
        <v>5394</v>
      </c>
      <c r="D114" s="118">
        <v>11788</v>
      </c>
      <c r="E114" s="118">
        <v>1204</v>
      </c>
      <c r="F114" s="118">
        <v>483</v>
      </c>
      <c r="G114" s="118">
        <v>1687</v>
      </c>
      <c r="H114" s="118">
        <v>249</v>
      </c>
      <c r="I114" s="118">
        <v>267</v>
      </c>
      <c r="J114" s="118">
        <v>516</v>
      </c>
      <c r="K114" s="118">
        <v>1592</v>
      </c>
      <c r="L114" s="118">
        <v>1050</v>
      </c>
      <c r="M114" s="118">
        <v>2642</v>
      </c>
      <c r="N114" s="119">
        <v>54.24160162877503</v>
      </c>
      <c r="O114" s="119">
        <v>45.758398371224978</v>
      </c>
      <c r="P114" s="119">
        <v>22.412623006447234</v>
      </c>
    </row>
    <row r="115" spans="1:16" ht="30.75" customHeight="1">
      <c r="A115" s="117" t="s">
        <v>216</v>
      </c>
      <c r="B115" s="118">
        <v>6755</v>
      </c>
      <c r="C115" s="118">
        <v>4201</v>
      </c>
      <c r="D115" s="118">
        <v>10956</v>
      </c>
      <c r="E115" s="118">
        <v>546</v>
      </c>
      <c r="F115" s="118">
        <v>179</v>
      </c>
      <c r="G115" s="118">
        <v>725</v>
      </c>
      <c r="H115" s="118">
        <v>73</v>
      </c>
      <c r="I115" s="118">
        <v>46</v>
      </c>
      <c r="J115" s="118">
        <v>119</v>
      </c>
      <c r="K115" s="118">
        <v>571</v>
      </c>
      <c r="L115" s="118">
        <v>206</v>
      </c>
      <c r="M115" s="118">
        <v>777</v>
      </c>
      <c r="N115" s="119">
        <v>61.655713764147499</v>
      </c>
      <c r="O115" s="119">
        <v>38.344286235852501</v>
      </c>
      <c r="P115" s="119">
        <v>7.0920043811610078</v>
      </c>
    </row>
    <row r="116" spans="1:16" ht="30.75" customHeight="1">
      <c r="A116" s="117" t="s">
        <v>244</v>
      </c>
      <c r="B116" s="118">
        <v>2000</v>
      </c>
      <c r="C116" s="118">
        <v>8620</v>
      </c>
      <c r="D116" s="118">
        <v>10620</v>
      </c>
      <c r="E116" s="118">
        <v>81</v>
      </c>
      <c r="F116" s="118">
        <v>362</v>
      </c>
      <c r="G116" s="118">
        <v>443</v>
      </c>
      <c r="H116" s="118">
        <v>21</v>
      </c>
      <c r="I116" s="118">
        <v>83</v>
      </c>
      <c r="J116" s="118">
        <v>104</v>
      </c>
      <c r="K116" s="118">
        <v>255</v>
      </c>
      <c r="L116" s="118">
        <v>1019</v>
      </c>
      <c r="M116" s="118">
        <v>1274</v>
      </c>
      <c r="N116" s="119">
        <v>18.832391713747647</v>
      </c>
      <c r="O116" s="119">
        <v>81.167608286252346</v>
      </c>
      <c r="P116" s="119">
        <v>11.996233521657251</v>
      </c>
    </row>
    <row r="117" spans="1:16" ht="30.75" customHeight="1">
      <c r="A117" s="117" t="s">
        <v>209</v>
      </c>
      <c r="B117" s="118">
        <v>7312</v>
      </c>
      <c r="C117" s="118">
        <v>3155</v>
      </c>
      <c r="D117" s="118">
        <v>10467</v>
      </c>
      <c r="E117" s="118">
        <v>726</v>
      </c>
      <c r="F117" s="118">
        <v>318</v>
      </c>
      <c r="G117" s="118">
        <v>1044</v>
      </c>
      <c r="H117" s="118">
        <v>430</v>
      </c>
      <c r="I117" s="118">
        <v>181</v>
      </c>
      <c r="J117" s="118">
        <v>611</v>
      </c>
      <c r="K117" s="118">
        <v>1811</v>
      </c>
      <c r="L117" s="118">
        <v>757</v>
      </c>
      <c r="M117" s="118">
        <v>2568</v>
      </c>
      <c r="N117" s="119">
        <v>69.857647845610018</v>
      </c>
      <c r="O117" s="119">
        <v>30.142352154389986</v>
      </c>
      <c r="P117" s="119">
        <v>24.534250501576384</v>
      </c>
    </row>
    <row r="118" spans="1:16" ht="30.75" customHeight="1">
      <c r="A118" s="117" t="s">
        <v>225</v>
      </c>
      <c r="B118" s="118">
        <v>6277</v>
      </c>
      <c r="C118" s="118">
        <v>4166</v>
      </c>
      <c r="D118" s="118">
        <v>10443</v>
      </c>
      <c r="E118" s="118">
        <v>376</v>
      </c>
      <c r="F118" s="118">
        <v>256</v>
      </c>
      <c r="G118" s="118">
        <v>632</v>
      </c>
      <c r="H118" s="118">
        <v>34</v>
      </c>
      <c r="I118" s="118">
        <v>35</v>
      </c>
      <c r="J118" s="118">
        <v>69</v>
      </c>
      <c r="K118" s="118">
        <v>985</v>
      </c>
      <c r="L118" s="118">
        <v>573</v>
      </c>
      <c r="M118" s="118">
        <v>1558</v>
      </c>
      <c r="N118" s="119">
        <v>60.107248874844387</v>
      </c>
      <c r="O118" s="119">
        <v>39.892751125155606</v>
      </c>
      <c r="P118" s="119">
        <v>14.919084554246863</v>
      </c>
    </row>
    <row r="119" spans="1:16" ht="30.75" customHeight="1">
      <c r="A119" s="117" t="s">
        <v>214</v>
      </c>
      <c r="B119" s="118">
        <v>7187</v>
      </c>
      <c r="C119" s="118">
        <v>1870</v>
      </c>
      <c r="D119" s="118">
        <v>9057</v>
      </c>
      <c r="E119" s="118">
        <v>1127</v>
      </c>
      <c r="F119" s="118">
        <v>265</v>
      </c>
      <c r="G119" s="118">
        <v>1392</v>
      </c>
      <c r="H119" s="118">
        <v>265</v>
      </c>
      <c r="I119" s="118">
        <v>51</v>
      </c>
      <c r="J119" s="118">
        <v>316</v>
      </c>
      <c r="K119" s="118">
        <v>1063</v>
      </c>
      <c r="L119" s="118">
        <v>304</v>
      </c>
      <c r="M119" s="118">
        <v>1367</v>
      </c>
      <c r="N119" s="119">
        <v>79.352986640167828</v>
      </c>
      <c r="O119" s="119">
        <v>20.647013359832176</v>
      </c>
      <c r="P119" s="119">
        <v>15.093298001545767</v>
      </c>
    </row>
    <row r="120" spans="1:16" ht="30.75" customHeight="1">
      <c r="A120" s="117" t="s">
        <v>207</v>
      </c>
      <c r="B120" s="118">
        <v>3798</v>
      </c>
      <c r="C120" s="118">
        <v>4814</v>
      </c>
      <c r="D120" s="118">
        <v>8612</v>
      </c>
      <c r="E120" s="118">
        <v>341</v>
      </c>
      <c r="F120" s="118">
        <v>424</v>
      </c>
      <c r="G120" s="118">
        <v>765</v>
      </c>
      <c r="H120" s="118">
        <v>214</v>
      </c>
      <c r="I120" s="118">
        <v>246</v>
      </c>
      <c r="J120" s="118">
        <v>460</v>
      </c>
      <c r="K120" s="118">
        <v>810</v>
      </c>
      <c r="L120" s="118">
        <v>1138</v>
      </c>
      <c r="M120" s="118">
        <v>1948</v>
      </c>
      <c r="N120" s="119">
        <v>44.101254064096608</v>
      </c>
      <c r="O120" s="119">
        <v>55.898745935903385</v>
      </c>
      <c r="P120" s="119">
        <v>22.619600557361821</v>
      </c>
    </row>
    <row r="121" spans="1:16" ht="30.75" customHeight="1">
      <c r="A121" s="117" t="s">
        <v>212</v>
      </c>
      <c r="B121" s="118">
        <v>4658</v>
      </c>
      <c r="C121" s="118">
        <v>3381</v>
      </c>
      <c r="D121" s="118">
        <v>8039</v>
      </c>
      <c r="E121" s="118">
        <v>521</v>
      </c>
      <c r="F121" s="118">
        <v>432</v>
      </c>
      <c r="G121" s="118">
        <v>953</v>
      </c>
      <c r="H121" s="118">
        <v>219</v>
      </c>
      <c r="I121" s="118">
        <v>114</v>
      </c>
      <c r="J121" s="118">
        <v>333</v>
      </c>
      <c r="K121" s="118">
        <v>1402</v>
      </c>
      <c r="L121" s="118">
        <v>932</v>
      </c>
      <c r="M121" s="118">
        <v>2334</v>
      </c>
      <c r="N121" s="119">
        <v>57.942530165443465</v>
      </c>
      <c r="O121" s="119">
        <v>42.057469834556535</v>
      </c>
      <c r="P121" s="119">
        <v>29.033461873367333</v>
      </c>
    </row>
    <row r="122" spans="1:16" ht="30.75" customHeight="1">
      <c r="A122" s="117" t="s">
        <v>215</v>
      </c>
      <c r="B122" s="118">
        <v>6303</v>
      </c>
      <c r="C122" s="118">
        <v>1057</v>
      </c>
      <c r="D122" s="118">
        <v>7360</v>
      </c>
      <c r="E122" s="118">
        <v>280</v>
      </c>
      <c r="F122" s="118">
        <v>58</v>
      </c>
      <c r="G122" s="118">
        <v>338</v>
      </c>
      <c r="H122" s="118">
        <v>46</v>
      </c>
      <c r="I122" s="118">
        <v>19</v>
      </c>
      <c r="J122" s="118">
        <v>65</v>
      </c>
      <c r="K122" s="118">
        <v>983</v>
      </c>
      <c r="L122" s="118">
        <v>83</v>
      </c>
      <c r="M122" s="118">
        <v>1066</v>
      </c>
      <c r="N122" s="119">
        <v>85.638586956521749</v>
      </c>
      <c r="O122" s="119">
        <v>14.361413043478262</v>
      </c>
      <c r="P122" s="119">
        <v>14.483695652173914</v>
      </c>
    </row>
    <row r="123" spans="1:16" ht="30.75" customHeight="1">
      <c r="A123" s="117" t="s">
        <v>213</v>
      </c>
      <c r="B123" s="118">
        <v>5834</v>
      </c>
      <c r="C123" s="118">
        <v>508</v>
      </c>
      <c r="D123" s="118">
        <v>6342</v>
      </c>
      <c r="E123" s="118">
        <v>461</v>
      </c>
      <c r="F123" s="118">
        <v>51</v>
      </c>
      <c r="G123" s="118">
        <v>512</v>
      </c>
      <c r="H123" s="118">
        <v>87</v>
      </c>
      <c r="I123" s="118">
        <v>4</v>
      </c>
      <c r="J123" s="118">
        <v>91</v>
      </c>
      <c r="K123" s="118">
        <v>1398</v>
      </c>
      <c r="L123" s="118">
        <v>95</v>
      </c>
      <c r="M123" s="118">
        <v>1493</v>
      </c>
      <c r="N123" s="119">
        <v>91.989908546199928</v>
      </c>
      <c r="O123" s="119">
        <v>8.0100914538000634</v>
      </c>
      <c r="P123" s="119">
        <v>23.541469567959634</v>
      </c>
    </row>
    <row r="124" spans="1:16" ht="30.75" customHeight="1">
      <c r="A124" s="117" t="s">
        <v>230</v>
      </c>
      <c r="B124" s="118">
        <v>1917</v>
      </c>
      <c r="C124" s="118">
        <v>1779</v>
      </c>
      <c r="D124" s="118">
        <v>3696</v>
      </c>
      <c r="E124" s="118">
        <v>210</v>
      </c>
      <c r="F124" s="118">
        <v>191</v>
      </c>
      <c r="G124" s="118">
        <v>401</v>
      </c>
      <c r="H124" s="118">
        <v>19</v>
      </c>
      <c r="I124" s="118">
        <v>13</v>
      </c>
      <c r="J124" s="118">
        <v>32</v>
      </c>
      <c r="K124" s="118">
        <v>231</v>
      </c>
      <c r="L124" s="118">
        <v>162</v>
      </c>
      <c r="M124" s="118">
        <v>393</v>
      </c>
      <c r="N124" s="119">
        <v>51.866883116883116</v>
      </c>
      <c r="O124" s="119">
        <v>48.133116883116884</v>
      </c>
      <c r="P124" s="119">
        <v>10.633116883116882</v>
      </c>
    </row>
    <row r="125" spans="1:16" ht="30.75" customHeight="1">
      <c r="A125" s="117" t="s">
        <v>218</v>
      </c>
      <c r="B125" s="118">
        <v>2195</v>
      </c>
      <c r="C125" s="118">
        <v>1239</v>
      </c>
      <c r="D125" s="118">
        <v>3434</v>
      </c>
      <c r="E125" s="118">
        <v>5</v>
      </c>
      <c r="F125" s="118">
        <v>5</v>
      </c>
      <c r="G125" s="118">
        <v>10</v>
      </c>
      <c r="H125" s="118">
        <v>3</v>
      </c>
      <c r="I125" s="118">
        <v>1</v>
      </c>
      <c r="J125" s="118">
        <v>4</v>
      </c>
      <c r="K125" s="118">
        <v>530</v>
      </c>
      <c r="L125" s="118">
        <v>372</v>
      </c>
      <c r="M125" s="118">
        <v>902</v>
      </c>
      <c r="N125" s="119">
        <v>63.919627256843327</v>
      </c>
      <c r="O125" s="119">
        <v>36.080372743156666</v>
      </c>
      <c r="P125" s="119">
        <v>26.266744321490972</v>
      </c>
    </row>
    <row r="126" spans="1:16" ht="30.75" customHeight="1">
      <c r="A126" s="117" t="s">
        <v>221</v>
      </c>
      <c r="B126" s="118">
        <v>983</v>
      </c>
      <c r="C126" s="118">
        <v>2325</v>
      </c>
      <c r="D126" s="118">
        <v>3308</v>
      </c>
      <c r="E126" s="118">
        <v>113</v>
      </c>
      <c r="F126" s="118">
        <v>124</v>
      </c>
      <c r="G126" s="118">
        <v>237</v>
      </c>
      <c r="H126" s="118">
        <v>37</v>
      </c>
      <c r="I126" s="118">
        <v>67</v>
      </c>
      <c r="J126" s="118">
        <v>104</v>
      </c>
      <c r="K126" s="118">
        <v>171</v>
      </c>
      <c r="L126" s="118">
        <v>299</v>
      </c>
      <c r="M126" s="118">
        <v>470</v>
      </c>
      <c r="N126" s="119">
        <v>29.715840386940751</v>
      </c>
      <c r="O126" s="119">
        <v>70.284159613059259</v>
      </c>
      <c r="P126" s="119">
        <v>14.207980652962515</v>
      </c>
    </row>
    <row r="127" spans="1:16" ht="30.75" customHeight="1">
      <c r="A127" s="117" t="s">
        <v>217</v>
      </c>
      <c r="B127" s="118">
        <v>1730</v>
      </c>
      <c r="C127" s="118">
        <v>1057</v>
      </c>
      <c r="D127" s="118">
        <v>2787</v>
      </c>
      <c r="E127" s="118">
        <v>242</v>
      </c>
      <c r="F127" s="118">
        <v>123</v>
      </c>
      <c r="G127" s="118">
        <v>365</v>
      </c>
      <c r="H127" s="118">
        <v>286</v>
      </c>
      <c r="I127" s="118">
        <v>108</v>
      </c>
      <c r="J127" s="118">
        <v>394</v>
      </c>
      <c r="K127" s="118">
        <v>464</v>
      </c>
      <c r="L127" s="118">
        <v>395</v>
      </c>
      <c r="M127" s="118">
        <v>859</v>
      </c>
      <c r="N127" s="119">
        <v>62.073914603516322</v>
      </c>
      <c r="O127" s="119">
        <v>37.926085396483671</v>
      </c>
      <c r="P127" s="119">
        <v>30.821672048797989</v>
      </c>
    </row>
    <row r="128" spans="1:16" ht="30.75" customHeight="1">
      <c r="A128" s="117" t="s">
        <v>242</v>
      </c>
      <c r="B128" s="118">
        <v>1644</v>
      </c>
      <c r="C128" s="118">
        <v>1014</v>
      </c>
      <c r="D128" s="118">
        <v>2658</v>
      </c>
      <c r="E128" s="118">
        <v>438</v>
      </c>
      <c r="F128" s="118">
        <v>240</v>
      </c>
      <c r="G128" s="118">
        <v>678</v>
      </c>
      <c r="H128" s="118">
        <v>0</v>
      </c>
      <c r="I128" s="118">
        <v>0</v>
      </c>
      <c r="J128" s="118">
        <v>0</v>
      </c>
      <c r="K128" s="118">
        <v>41</v>
      </c>
      <c r="L128" s="118">
        <v>23</v>
      </c>
      <c r="M128" s="118">
        <v>64</v>
      </c>
      <c r="N128" s="119">
        <v>61.851015801354407</v>
      </c>
      <c r="O128" s="119">
        <v>38.1489841986456</v>
      </c>
      <c r="P128" s="119">
        <v>2.4078254326561326</v>
      </c>
    </row>
    <row r="129" spans="1:16" ht="30.75" customHeight="1">
      <c r="A129" s="117" t="s">
        <v>220</v>
      </c>
      <c r="B129" s="118">
        <v>935</v>
      </c>
      <c r="C129" s="118">
        <v>1491</v>
      </c>
      <c r="D129" s="118">
        <v>2426</v>
      </c>
      <c r="E129" s="118">
        <v>122</v>
      </c>
      <c r="F129" s="118">
        <v>160</v>
      </c>
      <c r="G129" s="118">
        <v>282</v>
      </c>
      <c r="H129" s="118">
        <v>11</v>
      </c>
      <c r="I129" s="118">
        <v>24</v>
      </c>
      <c r="J129" s="118">
        <v>35</v>
      </c>
      <c r="K129" s="118">
        <v>188</v>
      </c>
      <c r="L129" s="118">
        <v>202</v>
      </c>
      <c r="M129" s="118">
        <v>390</v>
      </c>
      <c r="N129" s="119">
        <v>38.54080791426216</v>
      </c>
      <c r="O129" s="119">
        <v>61.459192085737833</v>
      </c>
      <c r="P129" s="119">
        <v>16.075845012366035</v>
      </c>
    </row>
    <row r="130" spans="1:16" ht="30.75" customHeight="1">
      <c r="A130" s="117" t="s">
        <v>222</v>
      </c>
      <c r="B130" s="118">
        <v>976</v>
      </c>
      <c r="C130" s="118">
        <v>1395</v>
      </c>
      <c r="D130" s="118">
        <v>2371</v>
      </c>
      <c r="E130" s="118">
        <v>149</v>
      </c>
      <c r="F130" s="118">
        <v>106</v>
      </c>
      <c r="G130" s="118">
        <v>255</v>
      </c>
      <c r="H130" s="118">
        <v>90</v>
      </c>
      <c r="I130" s="118">
        <v>36</v>
      </c>
      <c r="J130" s="118">
        <v>126</v>
      </c>
      <c r="K130" s="118">
        <v>329</v>
      </c>
      <c r="L130" s="118">
        <v>260</v>
      </c>
      <c r="M130" s="118">
        <v>589</v>
      </c>
      <c r="N130" s="119">
        <v>41.164065795023198</v>
      </c>
      <c r="O130" s="119">
        <v>58.835934204976802</v>
      </c>
      <c r="P130" s="119">
        <v>24.841838886545759</v>
      </c>
    </row>
    <row r="131" spans="1:16" ht="30.75" customHeight="1">
      <c r="A131" s="117" t="s">
        <v>205</v>
      </c>
      <c r="B131" s="118">
        <v>746</v>
      </c>
      <c r="C131" s="118">
        <v>1478</v>
      </c>
      <c r="D131" s="118">
        <v>2224</v>
      </c>
      <c r="E131" s="118">
        <v>60</v>
      </c>
      <c r="F131" s="118">
        <v>64</v>
      </c>
      <c r="G131" s="118">
        <v>124</v>
      </c>
      <c r="H131" s="118">
        <v>9</v>
      </c>
      <c r="I131" s="118">
        <v>15</v>
      </c>
      <c r="J131" s="118">
        <v>24</v>
      </c>
      <c r="K131" s="118">
        <v>167</v>
      </c>
      <c r="L131" s="118">
        <v>873</v>
      </c>
      <c r="M131" s="118">
        <v>1040</v>
      </c>
      <c r="N131" s="119">
        <v>33.543165467625904</v>
      </c>
      <c r="O131" s="119">
        <v>66.456834532374103</v>
      </c>
      <c r="P131" s="119">
        <v>46.762589928057558</v>
      </c>
    </row>
    <row r="132" spans="1:16" ht="30.75" customHeight="1">
      <c r="A132" s="117" t="s">
        <v>211</v>
      </c>
      <c r="B132" s="118">
        <v>964</v>
      </c>
      <c r="C132" s="118">
        <v>931</v>
      </c>
      <c r="D132" s="118">
        <v>1895</v>
      </c>
      <c r="E132" s="118">
        <v>21</v>
      </c>
      <c r="F132" s="118">
        <v>58</v>
      </c>
      <c r="G132" s="118">
        <v>79</v>
      </c>
      <c r="H132" s="118">
        <v>7</v>
      </c>
      <c r="I132" s="118">
        <v>12</v>
      </c>
      <c r="J132" s="118">
        <v>19</v>
      </c>
      <c r="K132" s="118">
        <v>62</v>
      </c>
      <c r="L132" s="118">
        <v>95</v>
      </c>
      <c r="M132" s="118">
        <v>157</v>
      </c>
      <c r="N132" s="119">
        <v>50.870712401055414</v>
      </c>
      <c r="O132" s="119">
        <v>49.129287598944593</v>
      </c>
      <c r="P132" s="119">
        <v>8.2849604221635893</v>
      </c>
    </row>
    <row r="133" spans="1:16" ht="30.75" customHeight="1">
      <c r="A133" s="117" t="s">
        <v>219</v>
      </c>
      <c r="B133" s="118">
        <v>1287</v>
      </c>
      <c r="C133" s="118">
        <v>293</v>
      </c>
      <c r="D133" s="118">
        <v>1580</v>
      </c>
      <c r="E133" s="118">
        <v>180</v>
      </c>
      <c r="F133" s="118">
        <v>45</v>
      </c>
      <c r="G133" s="118">
        <v>225</v>
      </c>
      <c r="H133" s="118">
        <v>32</v>
      </c>
      <c r="I133" s="118">
        <v>16</v>
      </c>
      <c r="J133" s="118">
        <v>48</v>
      </c>
      <c r="K133" s="118">
        <v>242</v>
      </c>
      <c r="L133" s="118">
        <v>110</v>
      </c>
      <c r="M133" s="118">
        <v>352</v>
      </c>
      <c r="N133" s="119">
        <v>81.455696202531641</v>
      </c>
      <c r="O133" s="119">
        <v>18.544303797468352</v>
      </c>
      <c r="P133" s="119">
        <v>22.278481012658226</v>
      </c>
    </row>
    <row r="134" spans="1:16" ht="30.75" customHeight="1">
      <c r="A134" s="117" t="s">
        <v>227</v>
      </c>
      <c r="B134" s="118">
        <v>936</v>
      </c>
      <c r="C134" s="118">
        <v>548</v>
      </c>
      <c r="D134" s="118">
        <v>1484</v>
      </c>
      <c r="E134" s="118">
        <v>22</v>
      </c>
      <c r="F134" s="118">
        <v>26</v>
      </c>
      <c r="G134" s="118">
        <v>48</v>
      </c>
      <c r="H134" s="118">
        <v>10</v>
      </c>
      <c r="I134" s="118">
        <v>14</v>
      </c>
      <c r="J134" s="118">
        <v>24</v>
      </c>
      <c r="K134" s="118">
        <v>53</v>
      </c>
      <c r="L134" s="118">
        <v>121</v>
      </c>
      <c r="M134" s="118">
        <v>174</v>
      </c>
      <c r="N134" s="119">
        <v>63.072776280323453</v>
      </c>
      <c r="O134" s="119">
        <v>36.927223719676547</v>
      </c>
      <c r="P134" s="119">
        <v>11.725067385444744</v>
      </c>
    </row>
    <row r="135" spans="1:16" ht="30.75" customHeight="1">
      <c r="A135" s="117" t="s">
        <v>229</v>
      </c>
      <c r="B135" s="118">
        <v>820</v>
      </c>
      <c r="C135" s="118">
        <v>653</v>
      </c>
      <c r="D135" s="118">
        <v>1473</v>
      </c>
      <c r="E135" s="118">
        <v>77</v>
      </c>
      <c r="F135" s="118">
        <v>70</v>
      </c>
      <c r="G135" s="118">
        <v>147</v>
      </c>
      <c r="H135" s="118">
        <v>18</v>
      </c>
      <c r="I135" s="118">
        <v>21</v>
      </c>
      <c r="J135" s="118">
        <v>39</v>
      </c>
      <c r="K135" s="118">
        <v>89</v>
      </c>
      <c r="L135" s="118">
        <v>75</v>
      </c>
      <c r="M135" s="118">
        <v>164</v>
      </c>
      <c r="N135" s="119">
        <v>55.668703326544467</v>
      </c>
      <c r="O135" s="119">
        <v>44.331296673455533</v>
      </c>
      <c r="P135" s="119">
        <v>11.133740665308894</v>
      </c>
    </row>
    <row r="136" spans="1:16" ht="30.75" customHeight="1">
      <c r="A136" s="117" t="s">
        <v>249</v>
      </c>
      <c r="B136" s="118">
        <v>349</v>
      </c>
      <c r="C136" s="118">
        <v>1075</v>
      </c>
      <c r="D136" s="118">
        <v>1424</v>
      </c>
      <c r="E136" s="118">
        <v>106</v>
      </c>
      <c r="F136" s="118">
        <v>213</v>
      </c>
      <c r="G136" s="118">
        <v>319</v>
      </c>
      <c r="H136" s="118">
        <v>4</v>
      </c>
      <c r="I136" s="118">
        <v>7</v>
      </c>
      <c r="J136" s="118">
        <v>11</v>
      </c>
      <c r="K136" s="118">
        <v>181</v>
      </c>
      <c r="L136" s="118">
        <v>605</v>
      </c>
      <c r="M136" s="118">
        <v>786</v>
      </c>
      <c r="N136" s="119">
        <v>24.508426966292134</v>
      </c>
      <c r="O136" s="119">
        <v>75.491573033707866</v>
      </c>
      <c r="P136" s="119">
        <v>55.196629213483142</v>
      </c>
    </row>
    <row r="137" spans="1:16" ht="30.75" customHeight="1">
      <c r="A137" s="117" t="s">
        <v>226</v>
      </c>
      <c r="B137" s="118">
        <v>992</v>
      </c>
      <c r="C137" s="118">
        <v>410</v>
      </c>
      <c r="D137" s="118">
        <v>1402</v>
      </c>
      <c r="E137" s="118">
        <v>169</v>
      </c>
      <c r="F137" s="118">
        <v>112</v>
      </c>
      <c r="G137" s="118">
        <v>281</v>
      </c>
      <c r="H137" s="118">
        <v>135</v>
      </c>
      <c r="I137" s="118">
        <v>13</v>
      </c>
      <c r="J137" s="118">
        <v>148</v>
      </c>
      <c r="K137" s="118">
        <v>463</v>
      </c>
      <c r="L137" s="118">
        <v>146</v>
      </c>
      <c r="M137" s="118">
        <v>609</v>
      </c>
      <c r="N137" s="119">
        <v>70.756062767475044</v>
      </c>
      <c r="O137" s="119">
        <v>29.243937232524964</v>
      </c>
      <c r="P137" s="119">
        <v>43.437945791726108</v>
      </c>
    </row>
    <row r="138" spans="1:16" ht="30.75" customHeight="1">
      <c r="A138" s="117" t="s">
        <v>228</v>
      </c>
      <c r="B138" s="118">
        <v>1022</v>
      </c>
      <c r="C138" s="118">
        <v>282</v>
      </c>
      <c r="D138" s="118">
        <v>1304</v>
      </c>
      <c r="E138" s="118">
        <v>148</v>
      </c>
      <c r="F138" s="118">
        <v>36</v>
      </c>
      <c r="G138" s="118">
        <v>184</v>
      </c>
      <c r="H138" s="118">
        <v>59</v>
      </c>
      <c r="I138" s="118">
        <v>41</v>
      </c>
      <c r="J138" s="118">
        <v>100</v>
      </c>
      <c r="K138" s="118">
        <v>182</v>
      </c>
      <c r="L138" s="118">
        <v>53</v>
      </c>
      <c r="M138" s="118">
        <v>235</v>
      </c>
      <c r="N138" s="119">
        <v>78.374233128834362</v>
      </c>
      <c r="O138" s="119">
        <v>21.625766871165645</v>
      </c>
      <c r="P138" s="119">
        <v>18.021472392638039</v>
      </c>
    </row>
    <row r="139" spans="1:16" ht="30.75" customHeight="1">
      <c r="A139" s="117" t="s">
        <v>232</v>
      </c>
      <c r="B139" s="118">
        <v>1042</v>
      </c>
      <c r="C139" s="118">
        <v>189</v>
      </c>
      <c r="D139" s="118">
        <v>1231</v>
      </c>
      <c r="E139" s="118">
        <v>84</v>
      </c>
      <c r="F139" s="118">
        <v>18</v>
      </c>
      <c r="G139" s="118">
        <v>102</v>
      </c>
      <c r="H139" s="118">
        <v>30</v>
      </c>
      <c r="I139" s="118">
        <v>9</v>
      </c>
      <c r="J139" s="118">
        <v>39</v>
      </c>
      <c r="K139" s="118">
        <v>278</v>
      </c>
      <c r="L139" s="118">
        <v>61</v>
      </c>
      <c r="M139" s="118">
        <v>339</v>
      </c>
      <c r="N139" s="119">
        <v>84.646628757108033</v>
      </c>
      <c r="O139" s="119">
        <v>15.353371242891956</v>
      </c>
      <c r="P139" s="119">
        <v>27.538586515028431</v>
      </c>
    </row>
    <row r="140" spans="1:16" ht="30.75" customHeight="1">
      <c r="A140" s="117" t="s">
        <v>224</v>
      </c>
      <c r="B140" s="118">
        <v>436</v>
      </c>
      <c r="C140" s="118">
        <v>771</v>
      </c>
      <c r="D140" s="118">
        <v>1207</v>
      </c>
      <c r="E140" s="118">
        <v>30</v>
      </c>
      <c r="F140" s="118">
        <v>42</v>
      </c>
      <c r="G140" s="118">
        <v>72</v>
      </c>
      <c r="H140" s="118">
        <v>6</v>
      </c>
      <c r="I140" s="118">
        <v>5</v>
      </c>
      <c r="J140" s="118">
        <v>11</v>
      </c>
      <c r="K140" s="118">
        <v>91</v>
      </c>
      <c r="L140" s="118">
        <v>202</v>
      </c>
      <c r="M140" s="118">
        <v>293</v>
      </c>
      <c r="N140" s="119">
        <v>36.122618061309026</v>
      </c>
      <c r="O140" s="119">
        <v>63.877381938690966</v>
      </c>
      <c r="P140" s="119">
        <v>24.275062137531069</v>
      </c>
    </row>
    <row r="141" spans="1:16" ht="30.75" customHeight="1">
      <c r="A141" s="117" t="s">
        <v>247</v>
      </c>
      <c r="B141" s="118">
        <v>508</v>
      </c>
      <c r="C141" s="118">
        <v>661</v>
      </c>
      <c r="D141" s="118">
        <v>1169</v>
      </c>
      <c r="E141" s="118">
        <v>20</v>
      </c>
      <c r="F141" s="118">
        <v>26</v>
      </c>
      <c r="G141" s="118">
        <v>46</v>
      </c>
      <c r="H141" s="118">
        <v>27</v>
      </c>
      <c r="I141" s="118">
        <v>13</v>
      </c>
      <c r="J141" s="118">
        <v>40</v>
      </c>
      <c r="K141" s="118">
        <v>78</v>
      </c>
      <c r="L141" s="118">
        <v>68</v>
      </c>
      <c r="M141" s="118">
        <v>146</v>
      </c>
      <c r="N141" s="119">
        <v>43.455945252352443</v>
      </c>
      <c r="O141" s="119">
        <v>56.544054747647564</v>
      </c>
      <c r="P141" s="119">
        <v>12.489307100085544</v>
      </c>
    </row>
    <row r="142" spans="1:16" ht="30.75" customHeight="1">
      <c r="A142" s="117" t="s">
        <v>235</v>
      </c>
      <c r="B142" s="118">
        <v>669</v>
      </c>
      <c r="C142" s="118">
        <v>456</v>
      </c>
      <c r="D142" s="118">
        <v>1125</v>
      </c>
      <c r="E142" s="118">
        <v>100</v>
      </c>
      <c r="F142" s="118">
        <v>70</v>
      </c>
      <c r="G142" s="118">
        <v>170</v>
      </c>
      <c r="H142" s="118">
        <v>4</v>
      </c>
      <c r="I142" s="118">
        <v>4</v>
      </c>
      <c r="J142" s="118">
        <v>8</v>
      </c>
      <c r="K142" s="118">
        <v>65</v>
      </c>
      <c r="L142" s="118">
        <v>66</v>
      </c>
      <c r="M142" s="118">
        <v>131</v>
      </c>
      <c r="N142" s="119">
        <v>59.466666666666669</v>
      </c>
      <c r="O142" s="119">
        <v>40.533333333333331</v>
      </c>
      <c r="P142" s="119">
        <v>11.644444444444444</v>
      </c>
    </row>
    <row r="143" spans="1:16" ht="30.75" customHeight="1">
      <c r="A143" s="117" t="s">
        <v>239</v>
      </c>
      <c r="B143" s="118">
        <v>276</v>
      </c>
      <c r="C143" s="118">
        <v>581</v>
      </c>
      <c r="D143" s="118">
        <v>857</v>
      </c>
      <c r="E143" s="118">
        <v>26</v>
      </c>
      <c r="F143" s="118">
        <v>33</v>
      </c>
      <c r="G143" s="118">
        <v>59</v>
      </c>
      <c r="H143" s="118">
        <v>3</v>
      </c>
      <c r="I143" s="118">
        <v>2</v>
      </c>
      <c r="J143" s="118">
        <v>5</v>
      </c>
      <c r="K143" s="118">
        <v>39</v>
      </c>
      <c r="L143" s="118">
        <v>66</v>
      </c>
      <c r="M143" s="118">
        <v>105</v>
      </c>
      <c r="N143" s="119">
        <v>32.205367561260211</v>
      </c>
      <c r="O143" s="119">
        <v>67.794632438739782</v>
      </c>
      <c r="P143" s="119">
        <v>12.252042007001167</v>
      </c>
    </row>
    <row r="144" spans="1:16" ht="30.75" customHeight="1">
      <c r="A144" s="117" t="s">
        <v>609</v>
      </c>
      <c r="B144" s="118">
        <v>221</v>
      </c>
      <c r="C144" s="118">
        <v>543</v>
      </c>
      <c r="D144" s="118">
        <v>764</v>
      </c>
      <c r="E144" s="118">
        <v>53</v>
      </c>
      <c r="F144" s="118">
        <v>90</v>
      </c>
      <c r="G144" s="118">
        <v>143</v>
      </c>
      <c r="H144" s="118">
        <v>8</v>
      </c>
      <c r="I144" s="118">
        <v>30</v>
      </c>
      <c r="J144" s="118">
        <v>38</v>
      </c>
      <c r="K144" s="118">
        <v>63</v>
      </c>
      <c r="L144" s="118">
        <v>133</v>
      </c>
      <c r="M144" s="118">
        <v>196</v>
      </c>
      <c r="N144" s="119">
        <v>28.926701570680631</v>
      </c>
      <c r="O144" s="119">
        <v>71.073298429319379</v>
      </c>
      <c r="P144" s="119">
        <v>25.654450261780106</v>
      </c>
    </row>
    <row r="145" spans="1:16" ht="30.75" customHeight="1">
      <c r="A145" s="117" t="s">
        <v>241</v>
      </c>
      <c r="B145" s="118">
        <v>278</v>
      </c>
      <c r="C145" s="118">
        <v>456</v>
      </c>
      <c r="D145" s="118">
        <v>734</v>
      </c>
      <c r="E145" s="118">
        <v>19</v>
      </c>
      <c r="F145" s="118">
        <v>52</v>
      </c>
      <c r="G145" s="118">
        <v>71</v>
      </c>
      <c r="H145" s="118">
        <v>5</v>
      </c>
      <c r="I145" s="118">
        <v>12</v>
      </c>
      <c r="J145" s="118">
        <v>17</v>
      </c>
      <c r="K145" s="118">
        <v>50</v>
      </c>
      <c r="L145" s="118">
        <v>102</v>
      </c>
      <c r="M145" s="118">
        <v>152</v>
      </c>
      <c r="N145" s="119">
        <v>37.874659400544957</v>
      </c>
      <c r="O145" s="119">
        <v>62.125340599455043</v>
      </c>
      <c r="P145" s="119">
        <v>20.708446866485016</v>
      </c>
    </row>
    <row r="146" spans="1:16" ht="30.75" customHeight="1">
      <c r="A146" s="117" t="s">
        <v>236</v>
      </c>
      <c r="B146" s="118">
        <v>421</v>
      </c>
      <c r="C146" s="118">
        <v>263</v>
      </c>
      <c r="D146" s="118">
        <v>684</v>
      </c>
      <c r="E146" s="118">
        <v>35</v>
      </c>
      <c r="F146" s="118">
        <v>24</v>
      </c>
      <c r="G146" s="118">
        <v>59</v>
      </c>
      <c r="H146" s="118">
        <v>59</v>
      </c>
      <c r="I146" s="118">
        <v>47</v>
      </c>
      <c r="J146" s="118">
        <v>106</v>
      </c>
      <c r="K146" s="118">
        <v>188</v>
      </c>
      <c r="L146" s="118">
        <v>70</v>
      </c>
      <c r="M146" s="118">
        <v>258</v>
      </c>
      <c r="N146" s="119">
        <v>61.549707602339183</v>
      </c>
      <c r="O146" s="119">
        <v>38.450292397660817</v>
      </c>
      <c r="P146" s="119">
        <v>37.719298245614034</v>
      </c>
    </row>
    <row r="147" spans="1:16" ht="30.75" customHeight="1">
      <c r="A147" s="117" t="s">
        <v>234</v>
      </c>
      <c r="B147" s="118">
        <v>602</v>
      </c>
      <c r="C147" s="118">
        <v>45</v>
      </c>
      <c r="D147" s="118">
        <v>647</v>
      </c>
      <c r="E147" s="118">
        <v>148</v>
      </c>
      <c r="F147" s="118">
        <v>9</v>
      </c>
      <c r="G147" s="118">
        <v>157</v>
      </c>
      <c r="H147" s="118">
        <v>32</v>
      </c>
      <c r="I147" s="118">
        <v>5</v>
      </c>
      <c r="J147" s="118">
        <v>37</v>
      </c>
      <c r="K147" s="118">
        <v>66</v>
      </c>
      <c r="L147" s="118">
        <v>8</v>
      </c>
      <c r="M147" s="118">
        <v>74</v>
      </c>
      <c r="N147" s="119">
        <v>93.044822256568779</v>
      </c>
      <c r="O147" s="119">
        <v>6.9551777434312214</v>
      </c>
      <c r="P147" s="119">
        <v>11.437403400309119</v>
      </c>
    </row>
    <row r="148" spans="1:16" ht="30.75" customHeight="1">
      <c r="A148" s="117" t="s">
        <v>610</v>
      </c>
      <c r="B148" s="118">
        <v>474</v>
      </c>
      <c r="C148" s="118">
        <v>154</v>
      </c>
      <c r="D148" s="118">
        <v>628</v>
      </c>
      <c r="E148" s="118">
        <v>1</v>
      </c>
      <c r="F148" s="118">
        <v>3</v>
      </c>
      <c r="G148" s="118">
        <v>4</v>
      </c>
      <c r="H148" s="118">
        <v>3</v>
      </c>
      <c r="I148" s="118">
        <v>2</v>
      </c>
      <c r="J148" s="118">
        <v>5</v>
      </c>
      <c r="K148" s="118">
        <v>5</v>
      </c>
      <c r="L148" s="118">
        <v>1</v>
      </c>
      <c r="M148" s="118">
        <v>6</v>
      </c>
      <c r="N148" s="119">
        <v>75.477707006369428</v>
      </c>
      <c r="O148" s="119">
        <v>24.522292993630572</v>
      </c>
      <c r="P148" s="119">
        <v>0.95541401273885351</v>
      </c>
    </row>
    <row r="149" spans="1:16" ht="30.75" customHeight="1">
      <c r="A149" s="117" t="s">
        <v>223</v>
      </c>
      <c r="B149" s="118">
        <v>260</v>
      </c>
      <c r="C149" s="118">
        <v>290</v>
      </c>
      <c r="D149" s="118">
        <v>550</v>
      </c>
      <c r="E149" s="118">
        <v>17</v>
      </c>
      <c r="F149" s="118">
        <v>59</v>
      </c>
      <c r="G149" s="118">
        <v>76</v>
      </c>
      <c r="H149" s="118">
        <v>0</v>
      </c>
      <c r="I149" s="118">
        <v>13</v>
      </c>
      <c r="J149" s="118">
        <v>13</v>
      </c>
      <c r="K149" s="118">
        <v>47</v>
      </c>
      <c r="L149" s="118">
        <v>79</v>
      </c>
      <c r="M149" s="118">
        <v>126</v>
      </c>
      <c r="N149" s="119">
        <v>47.272727272727273</v>
      </c>
      <c r="O149" s="119">
        <v>52.727272727272727</v>
      </c>
      <c r="P149" s="119">
        <v>22.90909090909091</v>
      </c>
    </row>
    <row r="150" spans="1:16" ht="30.75" customHeight="1">
      <c r="A150" s="117" t="s">
        <v>231</v>
      </c>
      <c r="B150" s="118">
        <v>297</v>
      </c>
      <c r="C150" s="118">
        <v>217</v>
      </c>
      <c r="D150" s="118">
        <v>514</v>
      </c>
      <c r="E150" s="118">
        <v>36</v>
      </c>
      <c r="F150" s="118">
        <v>34</v>
      </c>
      <c r="G150" s="118">
        <v>70</v>
      </c>
      <c r="H150" s="118">
        <v>29</v>
      </c>
      <c r="I150" s="118">
        <v>17</v>
      </c>
      <c r="J150" s="118">
        <v>46</v>
      </c>
      <c r="K150" s="118">
        <v>47</v>
      </c>
      <c r="L150" s="118">
        <v>37</v>
      </c>
      <c r="M150" s="118">
        <v>84</v>
      </c>
      <c r="N150" s="119">
        <v>57.782101167315176</v>
      </c>
      <c r="O150" s="119">
        <v>42.217898832684824</v>
      </c>
      <c r="P150" s="119">
        <v>16.34241245136187</v>
      </c>
    </row>
    <row r="151" spans="1:16" ht="30.75" customHeight="1">
      <c r="A151" s="117" t="s">
        <v>611</v>
      </c>
      <c r="B151" s="118">
        <v>229</v>
      </c>
      <c r="C151" s="118">
        <v>243</v>
      </c>
      <c r="D151" s="118">
        <v>472</v>
      </c>
      <c r="E151" s="118">
        <v>7</v>
      </c>
      <c r="F151" s="118">
        <v>18</v>
      </c>
      <c r="G151" s="118">
        <v>25</v>
      </c>
      <c r="H151" s="118">
        <v>0</v>
      </c>
      <c r="I151" s="118">
        <v>7</v>
      </c>
      <c r="J151" s="118">
        <v>7</v>
      </c>
      <c r="K151" s="118">
        <v>80</v>
      </c>
      <c r="L151" s="118">
        <v>48</v>
      </c>
      <c r="M151" s="118">
        <v>128</v>
      </c>
      <c r="N151" s="119">
        <v>48.516949152542374</v>
      </c>
      <c r="O151" s="119">
        <v>51.483050847457633</v>
      </c>
      <c r="P151" s="119">
        <v>27.118644067796613</v>
      </c>
    </row>
    <row r="152" spans="1:16" ht="30.75" customHeight="1">
      <c r="A152" s="117" t="s">
        <v>237</v>
      </c>
      <c r="B152" s="118">
        <v>232</v>
      </c>
      <c r="C152" s="118">
        <v>213</v>
      </c>
      <c r="D152" s="118">
        <v>445</v>
      </c>
      <c r="E152" s="118">
        <v>21</v>
      </c>
      <c r="F152" s="118">
        <v>4</v>
      </c>
      <c r="G152" s="118">
        <v>25</v>
      </c>
      <c r="H152" s="118">
        <v>4</v>
      </c>
      <c r="I152" s="118">
        <v>3</v>
      </c>
      <c r="J152" s="118">
        <v>7</v>
      </c>
      <c r="K152" s="118">
        <v>34</v>
      </c>
      <c r="L152" s="118">
        <v>14</v>
      </c>
      <c r="M152" s="118">
        <v>48</v>
      </c>
      <c r="N152" s="119">
        <v>52.134831460674157</v>
      </c>
      <c r="O152" s="119">
        <v>47.865168539325843</v>
      </c>
      <c r="P152" s="119">
        <v>10.786516853932584</v>
      </c>
    </row>
    <row r="153" spans="1:16" ht="30.75" customHeight="1">
      <c r="A153" s="117" t="s">
        <v>245</v>
      </c>
      <c r="B153" s="118">
        <v>256</v>
      </c>
      <c r="C153" s="118">
        <v>151</v>
      </c>
      <c r="D153" s="118">
        <v>407</v>
      </c>
      <c r="E153" s="118">
        <v>39</v>
      </c>
      <c r="F153" s="118">
        <v>14</v>
      </c>
      <c r="G153" s="118">
        <v>53</v>
      </c>
      <c r="H153" s="118">
        <v>18</v>
      </c>
      <c r="I153" s="118">
        <v>5</v>
      </c>
      <c r="J153" s="118">
        <v>23</v>
      </c>
      <c r="K153" s="118">
        <v>63</v>
      </c>
      <c r="L153" s="118">
        <v>28</v>
      </c>
      <c r="M153" s="118">
        <v>91</v>
      </c>
      <c r="N153" s="119">
        <v>62.899262899262894</v>
      </c>
      <c r="O153" s="119">
        <v>37.100737100737099</v>
      </c>
      <c r="P153" s="119">
        <v>22.358722358722357</v>
      </c>
    </row>
    <row r="154" spans="1:16" ht="30.75" customHeight="1">
      <c r="A154" s="117" t="s">
        <v>238</v>
      </c>
      <c r="B154" s="118">
        <v>278</v>
      </c>
      <c r="C154" s="118">
        <v>75</v>
      </c>
      <c r="D154" s="118">
        <v>353</v>
      </c>
      <c r="E154" s="118">
        <v>65</v>
      </c>
      <c r="F154" s="118">
        <v>13</v>
      </c>
      <c r="G154" s="118">
        <v>78</v>
      </c>
      <c r="H154" s="118">
        <v>14</v>
      </c>
      <c r="I154" s="118">
        <v>9</v>
      </c>
      <c r="J154" s="118">
        <v>23</v>
      </c>
      <c r="K154" s="118">
        <v>8</v>
      </c>
      <c r="L154" s="118">
        <v>5</v>
      </c>
      <c r="M154" s="118">
        <v>13</v>
      </c>
      <c r="N154" s="119">
        <v>78.753541076487252</v>
      </c>
      <c r="O154" s="119">
        <v>21.246458923512748</v>
      </c>
      <c r="P154" s="119">
        <v>3.6827195467422098</v>
      </c>
    </row>
    <row r="155" spans="1:16" ht="30.75" customHeight="1">
      <c r="A155" s="117" t="s">
        <v>233</v>
      </c>
      <c r="B155" s="118">
        <v>137</v>
      </c>
      <c r="C155" s="118">
        <v>179</v>
      </c>
      <c r="D155" s="118">
        <v>316</v>
      </c>
      <c r="E155" s="118">
        <v>21</v>
      </c>
      <c r="F155" s="118">
        <v>37</v>
      </c>
      <c r="G155" s="118">
        <v>58</v>
      </c>
      <c r="H155" s="118">
        <v>1</v>
      </c>
      <c r="I155" s="118">
        <v>6</v>
      </c>
      <c r="J155" s="118">
        <v>7</v>
      </c>
      <c r="K155" s="118">
        <v>25</v>
      </c>
      <c r="L155" s="118">
        <v>79</v>
      </c>
      <c r="M155" s="118">
        <v>104</v>
      </c>
      <c r="N155" s="119">
        <v>43.35443037974683</v>
      </c>
      <c r="O155" s="119">
        <v>56.645569620253163</v>
      </c>
      <c r="P155" s="119">
        <v>32.911392405063289</v>
      </c>
    </row>
    <row r="156" spans="1:16" ht="30.75" customHeight="1">
      <c r="A156" s="117" t="s">
        <v>243</v>
      </c>
      <c r="B156" s="118">
        <v>45</v>
      </c>
      <c r="C156" s="118">
        <v>266</v>
      </c>
      <c r="D156" s="118">
        <v>311</v>
      </c>
      <c r="E156" s="118">
        <v>9</v>
      </c>
      <c r="F156" s="118">
        <v>14</v>
      </c>
      <c r="G156" s="118">
        <v>23</v>
      </c>
      <c r="H156" s="118">
        <v>0</v>
      </c>
      <c r="I156" s="118">
        <v>2</v>
      </c>
      <c r="J156" s="118">
        <v>2</v>
      </c>
      <c r="K156" s="118">
        <v>18</v>
      </c>
      <c r="L156" s="118">
        <v>60</v>
      </c>
      <c r="M156" s="118">
        <v>78</v>
      </c>
      <c r="N156" s="119">
        <v>14.469453376205788</v>
      </c>
      <c r="O156" s="119">
        <v>85.530546623794223</v>
      </c>
      <c r="P156" s="119">
        <v>25.080385852090032</v>
      </c>
    </row>
    <row r="157" spans="1:16" ht="30.75" customHeight="1">
      <c r="A157" s="117" t="s">
        <v>612</v>
      </c>
      <c r="B157" s="118">
        <v>117</v>
      </c>
      <c r="C157" s="118">
        <v>167</v>
      </c>
      <c r="D157" s="118">
        <v>284</v>
      </c>
      <c r="E157" s="118">
        <v>14</v>
      </c>
      <c r="F157" s="118">
        <v>27</v>
      </c>
      <c r="G157" s="118">
        <v>41</v>
      </c>
      <c r="H157" s="118">
        <v>26</v>
      </c>
      <c r="I157" s="118">
        <v>27</v>
      </c>
      <c r="J157" s="118">
        <v>53</v>
      </c>
      <c r="K157" s="118">
        <v>13</v>
      </c>
      <c r="L157" s="118">
        <v>53</v>
      </c>
      <c r="M157" s="118">
        <v>66</v>
      </c>
      <c r="N157" s="119">
        <v>41.197183098591552</v>
      </c>
      <c r="O157" s="119">
        <v>58.802816901408455</v>
      </c>
      <c r="P157" s="119">
        <v>23.239436619718312</v>
      </c>
    </row>
    <row r="158" spans="1:16" ht="30.75" customHeight="1">
      <c r="A158" s="117" t="s">
        <v>248</v>
      </c>
      <c r="B158" s="118">
        <v>153</v>
      </c>
      <c r="C158" s="118">
        <v>28</v>
      </c>
      <c r="D158" s="118">
        <v>181</v>
      </c>
      <c r="E158" s="118">
        <v>16</v>
      </c>
      <c r="F158" s="118">
        <v>0</v>
      </c>
      <c r="G158" s="118">
        <v>16</v>
      </c>
      <c r="H158" s="118">
        <v>0</v>
      </c>
      <c r="I158" s="118">
        <v>0</v>
      </c>
      <c r="J158" s="118">
        <v>0</v>
      </c>
      <c r="K158" s="118">
        <v>20</v>
      </c>
      <c r="L158" s="118">
        <v>2</v>
      </c>
      <c r="M158" s="118">
        <v>22</v>
      </c>
      <c r="N158" s="119">
        <v>84.530386740331494</v>
      </c>
      <c r="O158" s="119">
        <v>15.469613259668508</v>
      </c>
      <c r="P158" s="119">
        <v>12.154696132596685</v>
      </c>
    </row>
    <row r="159" spans="1:16" ht="30.75" customHeight="1">
      <c r="A159" s="117" t="s">
        <v>613</v>
      </c>
      <c r="B159" s="118">
        <v>170</v>
      </c>
      <c r="C159" s="118">
        <v>0</v>
      </c>
      <c r="D159" s="118">
        <v>170</v>
      </c>
      <c r="E159" s="118">
        <v>46</v>
      </c>
      <c r="F159" s="118">
        <v>0</v>
      </c>
      <c r="G159" s="118">
        <v>46</v>
      </c>
      <c r="H159" s="118">
        <v>2</v>
      </c>
      <c r="I159" s="118">
        <v>0</v>
      </c>
      <c r="J159" s="118">
        <v>2</v>
      </c>
      <c r="K159" s="118">
        <v>88</v>
      </c>
      <c r="L159" s="118">
        <v>0</v>
      </c>
      <c r="M159" s="118">
        <v>88</v>
      </c>
      <c r="N159" s="119">
        <v>100</v>
      </c>
      <c r="O159" s="119">
        <v>0</v>
      </c>
      <c r="P159" s="119">
        <v>51.764705882352942</v>
      </c>
    </row>
    <row r="160" spans="1:16" ht="30.75" customHeight="1">
      <c r="A160" s="117" t="s">
        <v>246</v>
      </c>
      <c r="B160" s="118">
        <v>104</v>
      </c>
      <c r="C160" s="118">
        <v>49</v>
      </c>
      <c r="D160" s="118">
        <v>153</v>
      </c>
      <c r="E160" s="118">
        <v>25</v>
      </c>
      <c r="F160" s="118">
        <v>11</v>
      </c>
      <c r="G160" s="118">
        <v>36</v>
      </c>
      <c r="H160" s="118">
        <v>0</v>
      </c>
      <c r="I160" s="118">
        <v>0</v>
      </c>
      <c r="J160" s="118">
        <v>0</v>
      </c>
      <c r="K160" s="118">
        <v>23</v>
      </c>
      <c r="L160" s="118">
        <v>11</v>
      </c>
      <c r="M160" s="118">
        <v>34</v>
      </c>
      <c r="N160" s="119">
        <v>67.973856209150327</v>
      </c>
      <c r="O160" s="119">
        <v>32.026143790849673</v>
      </c>
      <c r="P160" s="119">
        <v>22.222222222222221</v>
      </c>
    </row>
    <row r="161" spans="1:16" ht="30.75" customHeight="1">
      <c r="A161" s="117" t="s">
        <v>240</v>
      </c>
      <c r="B161" s="118">
        <v>34</v>
      </c>
      <c r="C161" s="118">
        <v>74</v>
      </c>
      <c r="D161" s="118">
        <v>108</v>
      </c>
      <c r="E161" s="118">
        <v>6</v>
      </c>
      <c r="F161" s="118">
        <v>9</v>
      </c>
      <c r="G161" s="118">
        <v>15</v>
      </c>
      <c r="H161" s="118">
        <v>3</v>
      </c>
      <c r="I161" s="118">
        <v>3</v>
      </c>
      <c r="J161" s="118">
        <v>6</v>
      </c>
      <c r="K161" s="118">
        <v>12</v>
      </c>
      <c r="L161" s="118">
        <v>9</v>
      </c>
      <c r="M161" s="118">
        <v>21</v>
      </c>
      <c r="N161" s="119">
        <v>31.481481481481481</v>
      </c>
      <c r="O161" s="119">
        <v>68.518518518518519</v>
      </c>
      <c r="P161" s="119">
        <v>19.444444444444443</v>
      </c>
    </row>
    <row r="162" spans="1:16" ht="30.75" customHeight="1">
      <c r="A162" s="117" t="s">
        <v>614</v>
      </c>
      <c r="B162" s="118">
        <v>19</v>
      </c>
      <c r="C162" s="118">
        <v>72</v>
      </c>
      <c r="D162" s="118">
        <v>91</v>
      </c>
      <c r="E162" s="118">
        <v>6</v>
      </c>
      <c r="F162" s="118">
        <v>22</v>
      </c>
      <c r="G162" s="118">
        <v>28</v>
      </c>
      <c r="H162" s="118">
        <v>0</v>
      </c>
      <c r="I162" s="118">
        <v>0</v>
      </c>
      <c r="J162" s="118">
        <v>0</v>
      </c>
      <c r="K162" s="118">
        <v>13</v>
      </c>
      <c r="L162" s="118">
        <v>47</v>
      </c>
      <c r="M162" s="118">
        <v>60</v>
      </c>
      <c r="N162" s="119">
        <v>20.87912087912088</v>
      </c>
      <c r="O162" s="119">
        <v>79.120879120879124</v>
      </c>
      <c r="P162" s="119">
        <v>65.934065934065927</v>
      </c>
    </row>
    <row r="163" spans="1:16" ht="30.75" customHeight="1">
      <c r="A163" s="117" t="s">
        <v>251</v>
      </c>
      <c r="B163" s="118">
        <v>10</v>
      </c>
      <c r="C163" s="118">
        <v>9</v>
      </c>
      <c r="D163" s="118">
        <v>19</v>
      </c>
      <c r="E163" s="118">
        <v>2</v>
      </c>
      <c r="F163" s="118">
        <v>1</v>
      </c>
      <c r="G163" s="118">
        <v>3</v>
      </c>
      <c r="H163" s="118">
        <v>0</v>
      </c>
      <c r="I163" s="118">
        <v>0</v>
      </c>
      <c r="J163" s="118">
        <v>0</v>
      </c>
      <c r="K163" s="118">
        <v>4</v>
      </c>
      <c r="L163" s="118">
        <v>2</v>
      </c>
      <c r="M163" s="118">
        <v>6</v>
      </c>
      <c r="N163" s="119">
        <v>52.631578947368418</v>
      </c>
      <c r="O163" s="119">
        <v>47.368421052631575</v>
      </c>
      <c r="P163" s="119">
        <v>31.578947368421051</v>
      </c>
    </row>
    <row r="164" spans="1:16" ht="30.75" customHeight="1">
      <c r="A164" s="117" t="s">
        <v>250</v>
      </c>
      <c r="B164" s="118">
        <v>1</v>
      </c>
      <c r="C164" s="118">
        <v>0</v>
      </c>
      <c r="D164" s="118">
        <v>1</v>
      </c>
      <c r="E164" s="118">
        <v>1</v>
      </c>
      <c r="F164" s="118">
        <v>0</v>
      </c>
      <c r="G164" s="118">
        <v>1</v>
      </c>
      <c r="H164" s="118">
        <v>0</v>
      </c>
      <c r="I164" s="118">
        <v>0</v>
      </c>
      <c r="J164" s="118">
        <v>0</v>
      </c>
      <c r="K164" s="118">
        <v>0</v>
      </c>
      <c r="L164" s="118">
        <v>0</v>
      </c>
      <c r="M164" s="118">
        <v>0</v>
      </c>
      <c r="N164" s="119">
        <v>100</v>
      </c>
      <c r="O164" s="119">
        <v>0</v>
      </c>
      <c r="P164" s="119">
        <v>0</v>
      </c>
    </row>
    <row r="165" spans="1:16" ht="30.75" customHeight="1">
      <c r="A165" s="117" t="s">
        <v>519</v>
      </c>
      <c r="B165" s="118">
        <v>14446</v>
      </c>
      <c r="C165" s="118">
        <v>8522</v>
      </c>
      <c r="D165" s="118">
        <v>22968</v>
      </c>
      <c r="E165" s="118">
        <v>1886</v>
      </c>
      <c r="F165" s="118">
        <v>905</v>
      </c>
      <c r="G165" s="118">
        <v>2791</v>
      </c>
      <c r="H165" s="118">
        <v>356</v>
      </c>
      <c r="I165" s="118">
        <v>255</v>
      </c>
      <c r="J165" s="118">
        <v>611</v>
      </c>
      <c r="K165" s="118">
        <v>2940</v>
      </c>
      <c r="L165" s="118">
        <v>1419</v>
      </c>
      <c r="M165" s="118">
        <v>4359</v>
      </c>
      <c r="N165" s="119">
        <v>62.896203413444788</v>
      </c>
      <c r="O165" s="119">
        <v>37.103796586555205</v>
      </c>
      <c r="P165" s="119">
        <v>18.978578892371996</v>
      </c>
    </row>
    <row r="166" spans="1:16" ht="30.75" customHeight="1">
      <c r="A166" s="117" t="s">
        <v>615</v>
      </c>
      <c r="B166" s="118">
        <v>9175</v>
      </c>
      <c r="C166" s="118">
        <v>5923</v>
      </c>
      <c r="D166" s="118">
        <v>15098</v>
      </c>
      <c r="E166" s="118">
        <v>493</v>
      </c>
      <c r="F166" s="118">
        <v>326</v>
      </c>
      <c r="G166" s="118">
        <v>819</v>
      </c>
      <c r="H166" s="118">
        <v>147</v>
      </c>
      <c r="I166" s="118">
        <v>109</v>
      </c>
      <c r="J166" s="118">
        <v>256</v>
      </c>
      <c r="K166" s="118">
        <v>1813</v>
      </c>
      <c r="L166" s="118">
        <v>1251</v>
      </c>
      <c r="M166" s="118">
        <v>3064</v>
      </c>
      <c r="N166" s="119">
        <v>60.769638362697052</v>
      </c>
      <c r="O166" s="119">
        <v>39.230361637302956</v>
      </c>
      <c r="P166" s="119">
        <v>20.294078685918667</v>
      </c>
    </row>
    <row r="167" spans="1:16" ht="30.75" customHeight="1">
      <c r="A167" s="117" t="s">
        <v>523</v>
      </c>
      <c r="B167" s="118">
        <v>8216</v>
      </c>
      <c r="C167" s="118">
        <v>2741</v>
      </c>
      <c r="D167" s="118">
        <v>10957</v>
      </c>
      <c r="E167" s="118">
        <v>822</v>
      </c>
      <c r="F167" s="118">
        <v>217</v>
      </c>
      <c r="G167" s="118">
        <v>1039</v>
      </c>
      <c r="H167" s="118">
        <v>299</v>
      </c>
      <c r="I167" s="118">
        <v>68</v>
      </c>
      <c r="J167" s="118">
        <v>367</v>
      </c>
      <c r="K167" s="118">
        <v>1266</v>
      </c>
      <c r="L167" s="118">
        <v>350</v>
      </c>
      <c r="M167" s="118">
        <v>1616</v>
      </c>
      <c r="N167" s="119">
        <v>74.984028474947522</v>
      </c>
      <c r="O167" s="119">
        <v>25.015971525052478</v>
      </c>
      <c r="P167" s="119">
        <v>14.748562562745278</v>
      </c>
    </row>
    <row r="168" spans="1:16" ht="30.75" customHeight="1">
      <c r="A168" s="117" t="s">
        <v>616</v>
      </c>
      <c r="B168" s="118">
        <v>4054</v>
      </c>
      <c r="C168" s="118">
        <v>2636</v>
      </c>
      <c r="D168" s="118">
        <v>6690</v>
      </c>
      <c r="E168" s="118">
        <v>419</v>
      </c>
      <c r="F168" s="118">
        <v>291</v>
      </c>
      <c r="G168" s="118">
        <v>710</v>
      </c>
      <c r="H168" s="118">
        <v>112</v>
      </c>
      <c r="I168" s="118">
        <v>62</v>
      </c>
      <c r="J168" s="118">
        <v>174</v>
      </c>
      <c r="K168" s="118">
        <v>1549</v>
      </c>
      <c r="L168" s="118">
        <v>687</v>
      </c>
      <c r="M168" s="118">
        <v>2236</v>
      </c>
      <c r="N168" s="119">
        <v>60.597907324364719</v>
      </c>
      <c r="O168" s="119">
        <v>39.402092675635274</v>
      </c>
      <c r="P168" s="119">
        <v>33.423019431988038</v>
      </c>
    </row>
    <row r="169" spans="1:16" ht="30.75" customHeight="1">
      <c r="A169" s="117" t="s">
        <v>617</v>
      </c>
      <c r="B169" s="118">
        <v>1711</v>
      </c>
      <c r="C169" s="118">
        <v>1181</v>
      </c>
      <c r="D169" s="118">
        <v>2892</v>
      </c>
      <c r="E169" s="118">
        <v>231</v>
      </c>
      <c r="F169" s="118">
        <v>127</v>
      </c>
      <c r="G169" s="118">
        <v>358</v>
      </c>
      <c r="H169" s="118">
        <v>115</v>
      </c>
      <c r="I169" s="118">
        <v>75</v>
      </c>
      <c r="J169" s="118">
        <v>190</v>
      </c>
      <c r="K169" s="118">
        <v>417</v>
      </c>
      <c r="L169" s="118">
        <v>293</v>
      </c>
      <c r="M169" s="118">
        <v>710</v>
      </c>
      <c r="N169" s="119">
        <v>59.163208852005532</v>
      </c>
      <c r="O169" s="119">
        <v>40.836791147994468</v>
      </c>
      <c r="P169" s="119">
        <v>24.550484094052557</v>
      </c>
    </row>
    <row r="170" spans="1:16" ht="30.75" customHeight="1">
      <c r="A170" s="117" t="s">
        <v>618</v>
      </c>
      <c r="B170" s="118">
        <v>1183</v>
      </c>
      <c r="C170" s="118">
        <v>1551</v>
      </c>
      <c r="D170" s="118">
        <v>2734</v>
      </c>
      <c r="E170" s="118">
        <v>226</v>
      </c>
      <c r="F170" s="118">
        <v>160</v>
      </c>
      <c r="G170" s="118">
        <v>386</v>
      </c>
      <c r="H170" s="118">
        <v>194</v>
      </c>
      <c r="I170" s="118">
        <v>153</v>
      </c>
      <c r="J170" s="118">
        <v>347</v>
      </c>
      <c r="K170" s="118">
        <v>327</v>
      </c>
      <c r="L170" s="118">
        <v>564</v>
      </c>
      <c r="M170" s="118">
        <v>891</v>
      </c>
      <c r="N170" s="119">
        <v>43.269934162399416</v>
      </c>
      <c r="O170" s="119">
        <v>56.730065837600584</v>
      </c>
      <c r="P170" s="119">
        <v>32.589612289685441</v>
      </c>
    </row>
    <row r="171" spans="1:16" ht="30.75" customHeight="1">
      <c r="A171" s="117" t="s">
        <v>619</v>
      </c>
      <c r="B171" s="118">
        <v>1302</v>
      </c>
      <c r="C171" s="118">
        <v>815</v>
      </c>
      <c r="D171" s="118">
        <v>2117</v>
      </c>
      <c r="E171" s="118">
        <v>80</v>
      </c>
      <c r="F171" s="118">
        <v>45</v>
      </c>
      <c r="G171" s="118">
        <v>125</v>
      </c>
      <c r="H171" s="118">
        <v>14</v>
      </c>
      <c r="I171" s="118">
        <v>15</v>
      </c>
      <c r="J171" s="118">
        <v>29</v>
      </c>
      <c r="K171" s="118">
        <v>193</v>
      </c>
      <c r="L171" s="118">
        <v>80</v>
      </c>
      <c r="M171" s="118">
        <v>273</v>
      </c>
      <c r="N171" s="119">
        <v>61.502125649504009</v>
      </c>
      <c r="O171" s="119">
        <v>38.497874350495984</v>
      </c>
      <c r="P171" s="119">
        <v>12.895606991025035</v>
      </c>
    </row>
    <row r="172" spans="1:16" ht="30.75" customHeight="1">
      <c r="A172" s="117" t="s">
        <v>620</v>
      </c>
      <c r="B172" s="118">
        <v>942</v>
      </c>
      <c r="C172" s="118">
        <v>1008</v>
      </c>
      <c r="D172" s="118">
        <v>1950</v>
      </c>
      <c r="E172" s="118">
        <v>128</v>
      </c>
      <c r="F172" s="118">
        <v>69</v>
      </c>
      <c r="G172" s="118">
        <v>197</v>
      </c>
      <c r="H172" s="118">
        <v>62</v>
      </c>
      <c r="I172" s="118">
        <v>44</v>
      </c>
      <c r="J172" s="118">
        <v>106</v>
      </c>
      <c r="K172" s="118">
        <v>211</v>
      </c>
      <c r="L172" s="118">
        <v>177</v>
      </c>
      <c r="M172" s="118">
        <v>388</v>
      </c>
      <c r="N172" s="119">
        <v>48.307692307692307</v>
      </c>
      <c r="O172" s="119">
        <v>51.692307692307693</v>
      </c>
      <c r="P172" s="119">
        <v>19.897435897435898</v>
      </c>
    </row>
    <row r="173" spans="1:16" ht="30.75" customHeight="1">
      <c r="A173" s="117" t="s">
        <v>524</v>
      </c>
      <c r="B173" s="118">
        <v>956</v>
      </c>
      <c r="C173" s="118">
        <v>790</v>
      </c>
      <c r="D173" s="118">
        <v>1746</v>
      </c>
      <c r="E173" s="118">
        <v>78</v>
      </c>
      <c r="F173" s="118">
        <v>40</v>
      </c>
      <c r="G173" s="118">
        <v>118</v>
      </c>
      <c r="H173" s="118">
        <v>29</v>
      </c>
      <c r="I173" s="118">
        <v>11</v>
      </c>
      <c r="J173" s="118">
        <v>40</v>
      </c>
      <c r="K173" s="118">
        <v>228</v>
      </c>
      <c r="L173" s="118">
        <v>159</v>
      </c>
      <c r="M173" s="118">
        <v>387</v>
      </c>
      <c r="N173" s="119">
        <v>54.753722794959906</v>
      </c>
      <c r="O173" s="119">
        <v>45.246277205040087</v>
      </c>
      <c r="P173" s="119">
        <v>22.164948453608247</v>
      </c>
    </row>
    <row r="174" spans="1:16" ht="30.75" customHeight="1">
      <c r="A174" s="117" t="s">
        <v>621</v>
      </c>
      <c r="B174" s="118">
        <v>656</v>
      </c>
      <c r="C174" s="118">
        <v>436</v>
      </c>
      <c r="D174" s="118">
        <v>1092</v>
      </c>
      <c r="E174" s="118">
        <v>47</v>
      </c>
      <c r="F174" s="118">
        <v>40</v>
      </c>
      <c r="G174" s="118">
        <v>87</v>
      </c>
      <c r="H174" s="118">
        <v>2</v>
      </c>
      <c r="I174" s="118">
        <v>7</v>
      </c>
      <c r="J174" s="118">
        <v>9</v>
      </c>
      <c r="K174" s="118">
        <v>189</v>
      </c>
      <c r="L174" s="118">
        <v>131</v>
      </c>
      <c r="M174" s="118">
        <v>320</v>
      </c>
      <c r="N174" s="119">
        <v>60.073260073260073</v>
      </c>
      <c r="O174" s="119">
        <v>39.926739926739927</v>
      </c>
      <c r="P174" s="119">
        <v>29.304029304029303</v>
      </c>
    </row>
    <row r="175" spans="1:16" ht="30.75" customHeight="1">
      <c r="A175" s="117" t="s">
        <v>622</v>
      </c>
      <c r="B175" s="118">
        <v>357</v>
      </c>
      <c r="C175" s="118">
        <v>687</v>
      </c>
      <c r="D175" s="118">
        <v>1044</v>
      </c>
      <c r="E175" s="118">
        <v>60</v>
      </c>
      <c r="F175" s="118">
        <v>77</v>
      </c>
      <c r="G175" s="118">
        <v>137</v>
      </c>
      <c r="H175" s="118">
        <v>12</v>
      </c>
      <c r="I175" s="118">
        <v>22</v>
      </c>
      <c r="J175" s="118">
        <v>34</v>
      </c>
      <c r="K175" s="118">
        <v>110</v>
      </c>
      <c r="L175" s="118">
        <v>235</v>
      </c>
      <c r="M175" s="118">
        <v>345</v>
      </c>
      <c r="N175" s="119">
        <v>34.195402298850574</v>
      </c>
      <c r="O175" s="119">
        <v>65.804597701149433</v>
      </c>
      <c r="P175" s="119">
        <v>33.045977011494251</v>
      </c>
    </row>
    <row r="176" spans="1:16" ht="30.75" customHeight="1">
      <c r="A176" s="117" t="s">
        <v>623</v>
      </c>
      <c r="B176" s="118">
        <v>446</v>
      </c>
      <c r="C176" s="118">
        <v>420</v>
      </c>
      <c r="D176" s="118">
        <v>866</v>
      </c>
      <c r="E176" s="118">
        <v>15</v>
      </c>
      <c r="F176" s="118">
        <v>13</v>
      </c>
      <c r="G176" s="118">
        <v>28</v>
      </c>
      <c r="H176" s="118">
        <v>5</v>
      </c>
      <c r="I176" s="118">
        <v>5</v>
      </c>
      <c r="J176" s="118">
        <v>10</v>
      </c>
      <c r="K176" s="118">
        <v>16</v>
      </c>
      <c r="L176" s="118">
        <v>21</v>
      </c>
      <c r="M176" s="118">
        <v>37</v>
      </c>
      <c r="N176" s="119">
        <v>51.501154734411088</v>
      </c>
      <c r="O176" s="119">
        <v>48.498845265588912</v>
      </c>
      <c r="P176" s="119">
        <v>4.2725173210161662</v>
      </c>
    </row>
    <row r="177" spans="1:16" ht="30.75" customHeight="1">
      <c r="A177" s="117" t="s">
        <v>624</v>
      </c>
      <c r="B177" s="118">
        <v>84</v>
      </c>
      <c r="C177" s="118">
        <v>106</v>
      </c>
      <c r="D177" s="118">
        <v>190</v>
      </c>
      <c r="E177" s="118">
        <v>6</v>
      </c>
      <c r="F177" s="118">
        <v>6</v>
      </c>
      <c r="G177" s="118">
        <v>12</v>
      </c>
      <c r="H177" s="118">
        <v>0</v>
      </c>
      <c r="I177" s="118">
        <v>0</v>
      </c>
      <c r="J177" s="118">
        <v>0</v>
      </c>
      <c r="K177" s="118">
        <v>10</v>
      </c>
      <c r="L177" s="118">
        <v>11</v>
      </c>
      <c r="M177" s="118">
        <v>21</v>
      </c>
      <c r="N177" s="119">
        <v>44.210526315789473</v>
      </c>
      <c r="O177" s="119">
        <v>55.789473684210527</v>
      </c>
      <c r="P177" s="119">
        <v>11.052631578947368</v>
      </c>
    </row>
    <row r="178" spans="1:16" ht="30.75" customHeight="1">
      <c r="A178" s="117" t="s">
        <v>625</v>
      </c>
      <c r="B178" s="118">
        <v>31</v>
      </c>
      <c r="C178" s="118">
        <v>138</v>
      </c>
      <c r="D178" s="118">
        <v>169</v>
      </c>
      <c r="E178" s="118">
        <v>9</v>
      </c>
      <c r="F178" s="118">
        <v>20</v>
      </c>
      <c r="G178" s="118">
        <v>29</v>
      </c>
      <c r="H178" s="118">
        <v>0</v>
      </c>
      <c r="I178" s="118">
        <v>0</v>
      </c>
      <c r="J178" s="118">
        <v>0</v>
      </c>
      <c r="K178" s="118">
        <v>10</v>
      </c>
      <c r="L178" s="118">
        <v>49</v>
      </c>
      <c r="M178" s="118">
        <v>59</v>
      </c>
      <c r="N178" s="119">
        <v>18.34319526627219</v>
      </c>
      <c r="O178" s="119">
        <v>81.65680473372781</v>
      </c>
      <c r="P178" s="119">
        <v>34.911242603550299</v>
      </c>
    </row>
    <row r="179" spans="1:16" ht="30.75" customHeight="1">
      <c r="A179" s="117" t="s">
        <v>626</v>
      </c>
      <c r="B179" s="118">
        <v>70</v>
      </c>
      <c r="C179" s="118">
        <v>72</v>
      </c>
      <c r="D179" s="118">
        <v>142</v>
      </c>
      <c r="E179" s="118">
        <v>6</v>
      </c>
      <c r="F179" s="118">
        <v>1</v>
      </c>
      <c r="G179" s="118">
        <v>7</v>
      </c>
      <c r="H179" s="118">
        <v>3</v>
      </c>
      <c r="I179" s="118">
        <v>3</v>
      </c>
      <c r="J179" s="118">
        <v>6</v>
      </c>
      <c r="K179" s="118">
        <v>43</v>
      </c>
      <c r="L179" s="118">
        <v>24</v>
      </c>
      <c r="M179" s="118">
        <v>67</v>
      </c>
      <c r="N179" s="119">
        <v>49.295774647887328</v>
      </c>
      <c r="O179" s="119">
        <v>50.70422535211268</v>
      </c>
      <c r="P179" s="119">
        <v>47.183098591549296</v>
      </c>
    </row>
    <row r="180" spans="1:16" ht="30.75" customHeight="1">
      <c r="A180" s="117" t="s">
        <v>531</v>
      </c>
      <c r="B180" s="118">
        <v>66</v>
      </c>
      <c r="C180" s="118">
        <v>71</v>
      </c>
      <c r="D180" s="118">
        <v>137</v>
      </c>
      <c r="E180" s="118">
        <v>10</v>
      </c>
      <c r="F180" s="118">
        <v>6</v>
      </c>
      <c r="G180" s="118">
        <v>16</v>
      </c>
      <c r="H180" s="118">
        <v>1</v>
      </c>
      <c r="I180" s="118">
        <v>3</v>
      </c>
      <c r="J180" s="118">
        <v>4</v>
      </c>
      <c r="K180" s="118">
        <v>1</v>
      </c>
      <c r="L180" s="118">
        <v>0</v>
      </c>
      <c r="M180" s="118">
        <v>1</v>
      </c>
      <c r="N180" s="119">
        <v>48.175182481751818</v>
      </c>
      <c r="O180" s="119">
        <v>51.824817518248175</v>
      </c>
      <c r="P180" s="119">
        <v>0.72992700729927007</v>
      </c>
    </row>
  </sheetData>
  <mergeCells count="7">
    <mergeCell ref="B1:G1"/>
    <mergeCell ref="H1:M1"/>
    <mergeCell ref="A2:A3"/>
    <mergeCell ref="B2:D2"/>
    <mergeCell ref="E2:G2"/>
    <mergeCell ref="H2:J2"/>
    <mergeCell ref="K2:M2"/>
  </mergeCells>
  <conditionalFormatting sqref="N1:N1048576 O5:O180">
    <cfRule type="cellIs" dxfId="20" priority="3" operator="greaterThan">
      <formula>25</formula>
    </cfRule>
  </conditionalFormatting>
  <conditionalFormatting sqref="O1:O1048576">
    <cfRule type="cellIs" dxfId="19" priority="2" operator="greaterThan">
      <formula>15</formula>
    </cfRule>
  </conditionalFormatting>
  <conditionalFormatting sqref="P1:P1048576">
    <cfRule type="cellIs" dxfId="18" priority="1" operator="greaterThan">
      <formula>40</formula>
    </cfRule>
  </conditionalFormatting>
  <pageMargins left="0.77" right="0.24" top="0.59" bottom="0.61" header="0.3" footer="0.3"/>
  <pageSetup paperSize="9" firstPageNumber="28" pageOrder="overThenDown" orientation="portrait" useFirstPageNumber="1" r:id="rId1"/>
  <headerFooter>
    <oddFooter>&amp;L&amp;"Arial,Italic"&amp;9AISHE 2011-12&amp;CT-&amp;P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7" tint="-0.499984740745262"/>
  </sheetPr>
  <dimension ref="A1:P71"/>
  <sheetViews>
    <sheetView view="pageBreakPreview" zoomScaleSheetLayoutView="100" workbookViewId="0">
      <selection activeCell="E5" sqref="A1:P71"/>
    </sheetView>
  </sheetViews>
  <sheetFormatPr defaultRowHeight="15"/>
  <cols>
    <col min="1" max="1" width="31.5703125" style="110" customWidth="1"/>
    <col min="2" max="4" width="10" style="111" customWidth="1"/>
    <col min="5" max="7" width="9.5703125" style="111" customWidth="1"/>
    <col min="8" max="10" width="9.28515625" style="111" customWidth="1"/>
    <col min="11" max="13" width="10.42578125" style="111" customWidth="1"/>
    <col min="14" max="16384" width="9.140625" style="111"/>
  </cols>
  <sheetData>
    <row r="1" spans="1:16" s="157" customFormat="1" ht="34.5" customHeight="1">
      <c r="A1" s="108" t="s">
        <v>627</v>
      </c>
      <c r="B1" s="566" t="s">
        <v>1495</v>
      </c>
      <c r="C1" s="567"/>
      <c r="D1" s="567"/>
      <c r="E1" s="567"/>
      <c r="F1" s="567"/>
      <c r="G1" s="567"/>
      <c r="H1" s="566" t="s">
        <v>1495</v>
      </c>
      <c r="I1" s="568"/>
      <c r="J1" s="568"/>
      <c r="K1" s="568"/>
      <c r="L1" s="568"/>
      <c r="M1" s="568"/>
    </row>
    <row r="2" spans="1:16" ht="19.5" customHeight="1">
      <c r="A2" s="569" t="s">
        <v>111</v>
      </c>
      <c r="B2" s="570" t="s">
        <v>112</v>
      </c>
      <c r="C2" s="570"/>
      <c r="D2" s="570"/>
      <c r="E2" s="570" t="s">
        <v>113</v>
      </c>
      <c r="F2" s="570"/>
      <c r="G2" s="570"/>
      <c r="H2" s="570" t="s">
        <v>114</v>
      </c>
      <c r="I2" s="570"/>
      <c r="J2" s="570"/>
      <c r="K2" s="570" t="s">
        <v>115</v>
      </c>
      <c r="L2" s="570"/>
      <c r="M2" s="570"/>
    </row>
    <row r="3" spans="1:16" s="110" customFormat="1" ht="19.5" customHeight="1">
      <c r="A3" s="569"/>
      <c r="B3" s="296" t="s">
        <v>102</v>
      </c>
      <c r="C3" s="296" t="s">
        <v>103</v>
      </c>
      <c r="D3" s="296" t="s">
        <v>12</v>
      </c>
      <c r="E3" s="296" t="s">
        <v>102</v>
      </c>
      <c r="F3" s="296" t="s">
        <v>103</v>
      </c>
      <c r="G3" s="296" t="s">
        <v>12</v>
      </c>
      <c r="H3" s="296" t="s">
        <v>102</v>
      </c>
      <c r="I3" s="296" t="s">
        <v>103</v>
      </c>
      <c r="J3" s="296" t="s">
        <v>12</v>
      </c>
      <c r="K3" s="296" t="s">
        <v>102</v>
      </c>
      <c r="L3" s="296" t="s">
        <v>103</v>
      </c>
      <c r="M3" s="296" t="s">
        <v>12</v>
      </c>
    </row>
    <row r="4" spans="1:16" s="116" customFormat="1" ht="11.25" customHeight="1">
      <c r="A4" s="114">
        <v>1</v>
      </c>
      <c r="B4" s="115">
        <v>2</v>
      </c>
      <c r="C4" s="114">
        <v>3</v>
      </c>
      <c r="D4" s="115">
        <v>4</v>
      </c>
      <c r="E4" s="114">
        <v>5</v>
      </c>
      <c r="F4" s="115">
        <v>6</v>
      </c>
      <c r="G4" s="114">
        <v>7</v>
      </c>
      <c r="H4" s="115">
        <v>8</v>
      </c>
      <c r="I4" s="114">
        <v>9</v>
      </c>
      <c r="J4" s="115">
        <v>10</v>
      </c>
      <c r="K4" s="114">
        <v>11</v>
      </c>
      <c r="L4" s="115">
        <v>12</v>
      </c>
      <c r="M4" s="114">
        <v>13</v>
      </c>
    </row>
    <row r="5" spans="1:16" ht="30.75" customHeight="1">
      <c r="A5" s="117" t="s">
        <v>126</v>
      </c>
      <c r="B5" s="120">
        <v>258757</v>
      </c>
      <c r="C5" s="120">
        <v>304252</v>
      </c>
      <c r="D5" s="118">
        <v>563009</v>
      </c>
      <c r="E5" s="120">
        <v>36475</v>
      </c>
      <c r="F5" s="120">
        <v>35759</v>
      </c>
      <c r="G5" s="118">
        <v>72234</v>
      </c>
      <c r="H5" s="120">
        <v>16051</v>
      </c>
      <c r="I5" s="120">
        <v>13970</v>
      </c>
      <c r="J5" s="118">
        <v>30021</v>
      </c>
      <c r="K5" s="120">
        <v>69532</v>
      </c>
      <c r="L5" s="120">
        <v>80129</v>
      </c>
      <c r="M5" s="118">
        <v>149661</v>
      </c>
      <c r="N5" s="119">
        <v>12.829990284347142</v>
      </c>
      <c r="O5" s="119">
        <v>5.3322415805075938</v>
      </c>
      <c r="P5" s="119">
        <v>26.582345930526866</v>
      </c>
    </row>
    <row r="6" spans="1:16" ht="30.75" customHeight="1">
      <c r="A6" s="117" t="s">
        <v>127</v>
      </c>
      <c r="B6" s="118">
        <v>125023</v>
      </c>
      <c r="C6" s="118">
        <v>56272</v>
      </c>
      <c r="D6" s="118">
        <v>181295</v>
      </c>
      <c r="E6" s="118">
        <v>9716</v>
      </c>
      <c r="F6" s="118">
        <v>4749</v>
      </c>
      <c r="G6" s="118">
        <v>14465</v>
      </c>
      <c r="H6" s="118">
        <v>1718</v>
      </c>
      <c r="I6" s="118">
        <v>3452</v>
      </c>
      <c r="J6" s="118">
        <v>5170</v>
      </c>
      <c r="K6" s="118">
        <v>35733</v>
      </c>
      <c r="L6" s="118">
        <v>18691</v>
      </c>
      <c r="M6" s="118">
        <v>54424</v>
      </c>
      <c r="N6" s="119">
        <v>7.9787087343831873</v>
      </c>
      <c r="O6" s="119">
        <v>2.8517057833917097</v>
      </c>
      <c r="P6" s="119">
        <v>30.019581345321161</v>
      </c>
    </row>
    <row r="7" spans="1:16" ht="30.75" customHeight="1">
      <c r="A7" s="117" t="s">
        <v>128</v>
      </c>
      <c r="B7" s="118">
        <v>58969</v>
      </c>
      <c r="C7" s="118">
        <v>52149</v>
      </c>
      <c r="D7" s="118">
        <v>111118</v>
      </c>
      <c r="E7" s="118">
        <v>6969</v>
      </c>
      <c r="F7" s="118">
        <v>4996</v>
      </c>
      <c r="G7" s="118">
        <v>11965</v>
      </c>
      <c r="H7" s="118">
        <v>2131</v>
      </c>
      <c r="I7" s="118">
        <v>901</v>
      </c>
      <c r="J7" s="118">
        <v>3032</v>
      </c>
      <c r="K7" s="118">
        <v>17196</v>
      </c>
      <c r="L7" s="118">
        <v>20566</v>
      </c>
      <c r="M7" s="118">
        <v>37762</v>
      </c>
      <c r="N7" s="119">
        <v>10.767832394391547</v>
      </c>
      <c r="O7" s="119">
        <v>2.7286308248888567</v>
      </c>
      <c r="P7" s="119">
        <v>33.983693011033317</v>
      </c>
    </row>
    <row r="8" spans="1:16" ht="30.75" customHeight="1">
      <c r="A8" s="117" t="s">
        <v>130</v>
      </c>
      <c r="B8" s="118">
        <v>40210</v>
      </c>
      <c r="C8" s="118">
        <v>40434</v>
      </c>
      <c r="D8" s="118">
        <v>80644</v>
      </c>
      <c r="E8" s="118">
        <v>4132</v>
      </c>
      <c r="F8" s="118">
        <v>4242</v>
      </c>
      <c r="G8" s="118">
        <v>8374</v>
      </c>
      <c r="H8" s="118">
        <v>1436</v>
      </c>
      <c r="I8" s="118">
        <v>1291</v>
      </c>
      <c r="J8" s="118">
        <v>2727</v>
      </c>
      <c r="K8" s="118">
        <v>10543</v>
      </c>
      <c r="L8" s="118">
        <v>11489</v>
      </c>
      <c r="M8" s="118">
        <v>22032</v>
      </c>
      <c r="N8" s="119">
        <v>10.383909528297206</v>
      </c>
      <c r="O8" s="119">
        <v>3.3815286940131934</v>
      </c>
      <c r="P8" s="119">
        <v>27.320073409057088</v>
      </c>
    </row>
    <row r="9" spans="1:16" ht="30.75" customHeight="1">
      <c r="A9" s="117" t="s">
        <v>129</v>
      </c>
      <c r="B9" s="118">
        <v>20129</v>
      </c>
      <c r="C9" s="118">
        <v>13195</v>
      </c>
      <c r="D9" s="118">
        <v>33324</v>
      </c>
      <c r="E9" s="118">
        <v>1235</v>
      </c>
      <c r="F9" s="118">
        <v>663</v>
      </c>
      <c r="G9" s="118">
        <v>1898</v>
      </c>
      <c r="H9" s="118">
        <v>131</v>
      </c>
      <c r="I9" s="118">
        <v>75</v>
      </c>
      <c r="J9" s="118">
        <v>206</v>
      </c>
      <c r="K9" s="118">
        <v>3432</v>
      </c>
      <c r="L9" s="118">
        <v>2551</v>
      </c>
      <c r="M9" s="118">
        <v>5983</v>
      </c>
      <c r="N9" s="119">
        <v>5.6955947665346294</v>
      </c>
      <c r="O9" s="119">
        <v>0.61817308846477015</v>
      </c>
      <c r="P9" s="119">
        <v>17.954027127595726</v>
      </c>
    </row>
    <row r="10" spans="1:16" ht="30.75" customHeight="1">
      <c r="A10" s="117" t="s">
        <v>131</v>
      </c>
      <c r="B10" s="118">
        <v>306</v>
      </c>
      <c r="C10" s="118">
        <v>59</v>
      </c>
      <c r="D10" s="118">
        <v>365</v>
      </c>
      <c r="E10" s="118">
        <v>0</v>
      </c>
      <c r="F10" s="118">
        <v>0</v>
      </c>
      <c r="G10" s="118">
        <v>0</v>
      </c>
      <c r="H10" s="118">
        <v>0</v>
      </c>
      <c r="I10" s="118">
        <v>0</v>
      </c>
      <c r="J10" s="118">
        <v>0</v>
      </c>
      <c r="K10" s="118">
        <v>1</v>
      </c>
      <c r="L10" s="118">
        <v>0</v>
      </c>
      <c r="M10" s="118">
        <v>1</v>
      </c>
      <c r="N10" s="119">
        <v>0</v>
      </c>
      <c r="O10" s="119">
        <v>0</v>
      </c>
      <c r="P10" s="119">
        <v>0.27397260273972601</v>
      </c>
    </row>
    <row r="11" spans="1:16" ht="30.75" customHeight="1">
      <c r="A11" s="117" t="s">
        <v>132</v>
      </c>
      <c r="B11" s="118">
        <v>10614</v>
      </c>
      <c r="C11" s="118">
        <v>6406</v>
      </c>
      <c r="D11" s="118">
        <v>17020</v>
      </c>
      <c r="E11" s="118">
        <v>1816</v>
      </c>
      <c r="F11" s="118">
        <v>640</v>
      </c>
      <c r="G11" s="118">
        <v>2456</v>
      </c>
      <c r="H11" s="118">
        <v>1064</v>
      </c>
      <c r="I11" s="118">
        <v>635</v>
      </c>
      <c r="J11" s="118">
        <v>1699</v>
      </c>
      <c r="K11" s="118">
        <v>1965</v>
      </c>
      <c r="L11" s="118">
        <v>1023</v>
      </c>
      <c r="M11" s="118">
        <v>2988</v>
      </c>
      <c r="N11" s="119">
        <v>14.430082256169214</v>
      </c>
      <c r="O11" s="119">
        <v>9.9823736780258532</v>
      </c>
      <c r="P11" s="119">
        <v>17.555816686251472</v>
      </c>
    </row>
    <row r="12" spans="1:16" ht="30.75" customHeight="1">
      <c r="A12" s="117" t="s">
        <v>525</v>
      </c>
      <c r="B12" s="118">
        <v>6101</v>
      </c>
      <c r="C12" s="118">
        <v>2653</v>
      </c>
      <c r="D12" s="118">
        <v>8754</v>
      </c>
      <c r="E12" s="118">
        <v>392</v>
      </c>
      <c r="F12" s="118">
        <v>269</v>
      </c>
      <c r="G12" s="118">
        <v>661</v>
      </c>
      <c r="H12" s="118">
        <v>158</v>
      </c>
      <c r="I12" s="118">
        <v>127</v>
      </c>
      <c r="J12" s="118">
        <v>285</v>
      </c>
      <c r="K12" s="118">
        <v>4288</v>
      </c>
      <c r="L12" s="118">
        <v>389</v>
      </c>
      <c r="M12" s="118">
        <v>4677</v>
      </c>
      <c r="N12" s="119">
        <v>7.5508339045007995</v>
      </c>
      <c r="O12" s="119">
        <v>3.2556545579163809</v>
      </c>
      <c r="P12" s="119">
        <v>53.42700479780671</v>
      </c>
    </row>
    <row r="13" spans="1:16" ht="30.75" customHeight="1">
      <c r="A13" s="117" t="s">
        <v>136</v>
      </c>
      <c r="B13" s="118">
        <v>3287</v>
      </c>
      <c r="C13" s="118">
        <v>1526</v>
      </c>
      <c r="D13" s="118">
        <v>4813</v>
      </c>
      <c r="E13" s="118">
        <v>382</v>
      </c>
      <c r="F13" s="118">
        <v>170</v>
      </c>
      <c r="G13" s="118">
        <v>552</v>
      </c>
      <c r="H13" s="118">
        <v>68</v>
      </c>
      <c r="I13" s="118">
        <v>40</v>
      </c>
      <c r="J13" s="118">
        <v>108</v>
      </c>
      <c r="K13" s="118">
        <v>890</v>
      </c>
      <c r="L13" s="118">
        <v>445</v>
      </c>
      <c r="M13" s="118">
        <v>1335</v>
      </c>
      <c r="N13" s="119">
        <v>11.468938292125493</v>
      </c>
      <c r="O13" s="119">
        <v>2.2439227093289009</v>
      </c>
      <c r="P13" s="119">
        <v>27.737377934760023</v>
      </c>
    </row>
    <row r="14" spans="1:16" ht="30.75" customHeight="1">
      <c r="A14" s="117" t="s">
        <v>135</v>
      </c>
      <c r="B14" s="118">
        <v>520</v>
      </c>
      <c r="C14" s="118">
        <v>251</v>
      </c>
      <c r="D14" s="118">
        <v>771</v>
      </c>
      <c r="E14" s="118">
        <v>29</v>
      </c>
      <c r="F14" s="118">
        <v>8</v>
      </c>
      <c r="G14" s="118">
        <v>37</v>
      </c>
      <c r="H14" s="118">
        <v>10</v>
      </c>
      <c r="I14" s="118">
        <v>5</v>
      </c>
      <c r="J14" s="118">
        <v>15</v>
      </c>
      <c r="K14" s="118">
        <v>76</v>
      </c>
      <c r="L14" s="118">
        <v>37</v>
      </c>
      <c r="M14" s="118">
        <v>113</v>
      </c>
      <c r="N14" s="119">
        <v>4.7989623865110245</v>
      </c>
      <c r="O14" s="119">
        <v>1.9455252918287937</v>
      </c>
      <c r="P14" s="119">
        <v>14.656290531776913</v>
      </c>
    </row>
    <row r="15" spans="1:16" ht="30.75" customHeight="1">
      <c r="A15" s="117" t="s">
        <v>599</v>
      </c>
      <c r="B15" s="118">
        <v>5</v>
      </c>
      <c r="C15" s="118">
        <v>4</v>
      </c>
      <c r="D15" s="118">
        <v>9</v>
      </c>
      <c r="E15" s="118">
        <v>0</v>
      </c>
      <c r="F15" s="118">
        <v>1</v>
      </c>
      <c r="G15" s="118">
        <v>1</v>
      </c>
      <c r="H15" s="118">
        <v>0</v>
      </c>
      <c r="I15" s="118">
        <v>0</v>
      </c>
      <c r="J15" s="118">
        <v>0</v>
      </c>
      <c r="K15" s="118">
        <v>2</v>
      </c>
      <c r="L15" s="118">
        <v>0</v>
      </c>
      <c r="M15" s="118">
        <v>2</v>
      </c>
      <c r="N15" s="119">
        <v>11.111111111111111</v>
      </c>
      <c r="O15" s="119">
        <v>0</v>
      </c>
      <c r="P15" s="119">
        <v>22.222222222222221</v>
      </c>
    </row>
    <row r="16" spans="1:16" ht="30.75" customHeight="1">
      <c r="A16" s="117" t="s">
        <v>137</v>
      </c>
      <c r="B16" s="118">
        <v>960</v>
      </c>
      <c r="C16" s="118">
        <v>237</v>
      </c>
      <c r="D16" s="118">
        <v>1197</v>
      </c>
      <c r="E16" s="118">
        <v>77</v>
      </c>
      <c r="F16" s="118">
        <v>12</v>
      </c>
      <c r="G16" s="118">
        <v>89</v>
      </c>
      <c r="H16" s="118">
        <v>16</v>
      </c>
      <c r="I16" s="118">
        <v>2</v>
      </c>
      <c r="J16" s="118">
        <v>18</v>
      </c>
      <c r="K16" s="118">
        <v>332</v>
      </c>
      <c r="L16" s="118">
        <v>79</v>
      </c>
      <c r="M16" s="118">
        <v>411</v>
      </c>
      <c r="N16" s="119">
        <v>7.4352548036758561</v>
      </c>
      <c r="O16" s="119">
        <v>1.5037593984962405</v>
      </c>
      <c r="P16" s="119">
        <v>34.335839598997495</v>
      </c>
    </row>
    <row r="17" spans="1:16" ht="30.75" customHeight="1">
      <c r="A17" s="117" t="s">
        <v>138</v>
      </c>
      <c r="B17" s="118">
        <v>57</v>
      </c>
      <c r="C17" s="118">
        <v>10</v>
      </c>
      <c r="D17" s="118">
        <v>67</v>
      </c>
      <c r="E17" s="118">
        <v>0</v>
      </c>
      <c r="F17" s="118">
        <v>0</v>
      </c>
      <c r="G17" s="118">
        <v>0</v>
      </c>
      <c r="H17" s="118">
        <v>0</v>
      </c>
      <c r="I17" s="118">
        <v>1</v>
      </c>
      <c r="J17" s="118">
        <v>1</v>
      </c>
      <c r="K17" s="118">
        <v>4</v>
      </c>
      <c r="L17" s="118">
        <v>1</v>
      </c>
      <c r="M17" s="118">
        <v>5</v>
      </c>
      <c r="N17" s="119">
        <v>0</v>
      </c>
      <c r="O17" s="119">
        <v>1.4925373134328357</v>
      </c>
      <c r="P17" s="119">
        <v>7.4626865671641784</v>
      </c>
    </row>
    <row r="18" spans="1:16" ht="30.75" customHeight="1">
      <c r="A18" s="117" t="s">
        <v>141</v>
      </c>
      <c r="B18" s="118">
        <v>1701</v>
      </c>
      <c r="C18" s="118">
        <v>1949</v>
      </c>
      <c r="D18" s="118">
        <v>3650</v>
      </c>
      <c r="E18" s="118">
        <v>218</v>
      </c>
      <c r="F18" s="118">
        <v>170</v>
      </c>
      <c r="G18" s="118">
        <v>388</v>
      </c>
      <c r="H18" s="118">
        <v>34</v>
      </c>
      <c r="I18" s="118">
        <v>21</v>
      </c>
      <c r="J18" s="118">
        <v>55</v>
      </c>
      <c r="K18" s="118">
        <v>608</v>
      </c>
      <c r="L18" s="118">
        <v>639</v>
      </c>
      <c r="M18" s="118">
        <v>1247</v>
      </c>
      <c r="N18" s="119">
        <v>10.63013698630137</v>
      </c>
      <c r="O18" s="119">
        <v>1.5068493150684932</v>
      </c>
      <c r="P18" s="119">
        <v>34.164383561643838</v>
      </c>
    </row>
    <row r="19" spans="1:16" ht="30.75" customHeight="1">
      <c r="A19" s="117" t="s">
        <v>139</v>
      </c>
      <c r="B19" s="118">
        <v>69</v>
      </c>
      <c r="C19" s="118">
        <v>23</v>
      </c>
      <c r="D19" s="118">
        <v>92</v>
      </c>
      <c r="E19" s="118">
        <v>6</v>
      </c>
      <c r="F19" s="118">
        <v>1</v>
      </c>
      <c r="G19" s="118">
        <v>7</v>
      </c>
      <c r="H19" s="118">
        <v>1</v>
      </c>
      <c r="I19" s="118">
        <v>0</v>
      </c>
      <c r="J19" s="118">
        <v>1</v>
      </c>
      <c r="K19" s="118">
        <v>27</v>
      </c>
      <c r="L19" s="118">
        <v>7</v>
      </c>
      <c r="M19" s="118">
        <v>34</v>
      </c>
      <c r="N19" s="119">
        <v>7.6086956521739131</v>
      </c>
      <c r="O19" s="119">
        <v>1.0869565217391304</v>
      </c>
      <c r="P19" s="119">
        <v>36.95652173913043</v>
      </c>
    </row>
    <row r="20" spans="1:16" ht="30.75" customHeight="1">
      <c r="A20" s="117" t="s">
        <v>142</v>
      </c>
      <c r="B20" s="118">
        <v>1661</v>
      </c>
      <c r="C20" s="118">
        <v>1340</v>
      </c>
      <c r="D20" s="118">
        <v>3001</v>
      </c>
      <c r="E20" s="118">
        <v>26</v>
      </c>
      <c r="F20" s="118">
        <v>28</v>
      </c>
      <c r="G20" s="118">
        <v>54</v>
      </c>
      <c r="H20" s="118">
        <v>9</v>
      </c>
      <c r="I20" s="118">
        <v>20</v>
      </c>
      <c r="J20" s="118">
        <v>29</v>
      </c>
      <c r="K20" s="118">
        <v>575</v>
      </c>
      <c r="L20" s="118">
        <v>256</v>
      </c>
      <c r="M20" s="118">
        <v>831</v>
      </c>
      <c r="N20" s="119">
        <v>1.7994001999333555</v>
      </c>
      <c r="O20" s="119">
        <v>0.96634455181606127</v>
      </c>
      <c r="P20" s="119">
        <v>27.690769743418858</v>
      </c>
    </row>
    <row r="21" spans="1:16" ht="30.75" customHeight="1">
      <c r="A21" s="117" t="s">
        <v>600</v>
      </c>
      <c r="B21" s="118">
        <v>761</v>
      </c>
      <c r="C21" s="118">
        <v>63</v>
      </c>
      <c r="D21" s="118">
        <v>824</v>
      </c>
      <c r="E21" s="118">
        <v>0</v>
      </c>
      <c r="F21" s="118">
        <v>0</v>
      </c>
      <c r="G21" s="118">
        <v>0</v>
      </c>
      <c r="H21" s="118">
        <v>0</v>
      </c>
      <c r="I21" s="118">
        <v>0</v>
      </c>
      <c r="J21" s="118">
        <v>0</v>
      </c>
      <c r="K21" s="118">
        <v>0</v>
      </c>
      <c r="L21" s="118">
        <v>0</v>
      </c>
      <c r="M21" s="118">
        <v>0</v>
      </c>
      <c r="N21" s="119">
        <v>0</v>
      </c>
      <c r="O21" s="119">
        <v>0</v>
      </c>
      <c r="P21" s="119">
        <v>0</v>
      </c>
    </row>
    <row r="22" spans="1:16" ht="30.75" customHeight="1">
      <c r="A22" s="117" t="s">
        <v>151</v>
      </c>
      <c r="B22" s="118">
        <v>33</v>
      </c>
      <c r="C22" s="118">
        <v>13</v>
      </c>
      <c r="D22" s="118">
        <v>46</v>
      </c>
      <c r="E22" s="118">
        <v>3</v>
      </c>
      <c r="F22" s="118">
        <v>0</v>
      </c>
      <c r="G22" s="118">
        <v>3</v>
      </c>
      <c r="H22" s="118">
        <v>0</v>
      </c>
      <c r="I22" s="118">
        <v>0</v>
      </c>
      <c r="J22" s="118">
        <v>0</v>
      </c>
      <c r="K22" s="118">
        <v>5</v>
      </c>
      <c r="L22" s="118">
        <v>3</v>
      </c>
      <c r="M22" s="118">
        <v>8</v>
      </c>
      <c r="N22" s="119">
        <v>6.5217391304347823</v>
      </c>
      <c r="O22" s="119">
        <v>0</v>
      </c>
      <c r="P22" s="119">
        <v>17.391304347826086</v>
      </c>
    </row>
    <row r="23" spans="1:16" ht="30.75" customHeight="1">
      <c r="A23" s="117" t="s">
        <v>147</v>
      </c>
      <c r="B23" s="118">
        <v>549</v>
      </c>
      <c r="C23" s="118">
        <v>188</v>
      </c>
      <c r="D23" s="118">
        <v>737</v>
      </c>
      <c r="E23" s="118">
        <v>37</v>
      </c>
      <c r="F23" s="118">
        <v>7</v>
      </c>
      <c r="G23" s="118">
        <v>44</v>
      </c>
      <c r="H23" s="118">
        <v>3</v>
      </c>
      <c r="I23" s="118">
        <v>1</v>
      </c>
      <c r="J23" s="118">
        <v>4</v>
      </c>
      <c r="K23" s="118">
        <v>125</v>
      </c>
      <c r="L23" s="118">
        <v>24</v>
      </c>
      <c r="M23" s="118">
        <v>149</v>
      </c>
      <c r="N23" s="119">
        <v>5.9701492537313428</v>
      </c>
      <c r="O23" s="119">
        <v>0.54274084124830391</v>
      </c>
      <c r="P23" s="119">
        <v>20.217096336499321</v>
      </c>
    </row>
    <row r="24" spans="1:16" ht="30.75" customHeight="1">
      <c r="A24" s="117" t="s">
        <v>144</v>
      </c>
      <c r="B24" s="118">
        <v>245</v>
      </c>
      <c r="C24" s="118">
        <v>38</v>
      </c>
      <c r="D24" s="118">
        <v>283</v>
      </c>
      <c r="E24" s="118">
        <v>0</v>
      </c>
      <c r="F24" s="118">
        <v>0</v>
      </c>
      <c r="G24" s="118">
        <v>0</v>
      </c>
      <c r="H24" s="118">
        <v>0</v>
      </c>
      <c r="I24" s="118">
        <v>0</v>
      </c>
      <c r="J24" s="118">
        <v>0</v>
      </c>
      <c r="K24" s="118">
        <v>0</v>
      </c>
      <c r="L24" s="118">
        <v>0</v>
      </c>
      <c r="M24" s="118">
        <v>0</v>
      </c>
      <c r="N24" s="119">
        <v>0</v>
      </c>
      <c r="O24" s="119">
        <v>0</v>
      </c>
      <c r="P24" s="119">
        <v>0</v>
      </c>
    </row>
    <row r="25" spans="1:16" ht="30.75" customHeight="1">
      <c r="A25" s="117" t="s">
        <v>148</v>
      </c>
      <c r="B25" s="118">
        <v>495</v>
      </c>
      <c r="C25" s="118">
        <v>366</v>
      </c>
      <c r="D25" s="118">
        <v>861</v>
      </c>
      <c r="E25" s="118">
        <v>45</v>
      </c>
      <c r="F25" s="118">
        <v>30</v>
      </c>
      <c r="G25" s="118">
        <v>75</v>
      </c>
      <c r="H25" s="118">
        <v>11</v>
      </c>
      <c r="I25" s="118">
        <v>9</v>
      </c>
      <c r="J25" s="118">
        <v>20</v>
      </c>
      <c r="K25" s="118">
        <v>197</v>
      </c>
      <c r="L25" s="118">
        <v>103</v>
      </c>
      <c r="M25" s="118">
        <v>300</v>
      </c>
      <c r="N25" s="119">
        <v>8.7108013937282234</v>
      </c>
      <c r="O25" s="119">
        <v>2.3228803716608595</v>
      </c>
      <c r="P25" s="119">
        <v>34.843205574912893</v>
      </c>
    </row>
    <row r="26" spans="1:16" ht="30.75" customHeight="1">
      <c r="A26" s="117" t="s">
        <v>156</v>
      </c>
      <c r="B26" s="118">
        <v>824</v>
      </c>
      <c r="C26" s="118">
        <v>544</v>
      </c>
      <c r="D26" s="118">
        <v>1368</v>
      </c>
      <c r="E26" s="118">
        <v>16</v>
      </c>
      <c r="F26" s="118">
        <v>10</v>
      </c>
      <c r="G26" s="118">
        <v>26</v>
      </c>
      <c r="H26" s="118">
        <v>1</v>
      </c>
      <c r="I26" s="118">
        <v>2</v>
      </c>
      <c r="J26" s="118">
        <v>3</v>
      </c>
      <c r="K26" s="118">
        <v>16</v>
      </c>
      <c r="L26" s="118">
        <v>15</v>
      </c>
      <c r="M26" s="118">
        <v>31</v>
      </c>
      <c r="N26" s="119">
        <v>1.9005847953216375</v>
      </c>
      <c r="O26" s="119">
        <v>0.2192982456140351</v>
      </c>
      <c r="P26" s="119">
        <v>2.2660818713450293</v>
      </c>
    </row>
    <row r="27" spans="1:16" ht="30.75" customHeight="1">
      <c r="A27" s="117" t="s">
        <v>149</v>
      </c>
      <c r="B27" s="118">
        <v>98</v>
      </c>
      <c r="C27" s="118">
        <v>108</v>
      </c>
      <c r="D27" s="118">
        <v>206</v>
      </c>
      <c r="E27" s="118">
        <v>2</v>
      </c>
      <c r="F27" s="118">
        <v>2</v>
      </c>
      <c r="G27" s="118">
        <v>4</v>
      </c>
      <c r="H27" s="118">
        <v>2</v>
      </c>
      <c r="I27" s="118">
        <v>0</v>
      </c>
      <c r="J27" s="118">
        <v>2</v>
      </c>
      <c r="K27" s="118">
        <v>1</v>
      </c>
      <c r="L27" s="118">
        <v>3</v>
      </c>
      <c r="M27" s="118">
        <v>4</v>
      </c>
      <c r="N27" s="119">
        <v>1.941747572815534</v>
      </c>
      <c r="O27" s="119">
        <v>0.970873786407767</v>
      </c>
      <c r="P27" s="119">
        <v>1.941747572815534</v>
      </c>
    </row>
    <row r="28" spans="1:16" ht="30.75" customHeight="1">
      <c r="A28" s="117" t="s">
        <v>155</v>
      </c>
      <c r="B28" s="118">
        <v>291</v>
      </c>
      <c r="C28" s="118">
        <v>35</v>
      </c>
      <c r="D28" s="118">
        <v>326</v>
      </c>
      <c r="E28" s="118">
        <v>0</v>
      </c>
      <c r="F28" s="118">
        <v>1</v>
      </c>
      <c r="G28" s="118">
        <v>1</v>
      </c>
      <c r="H28" s="118">
        <v>0</v>
      </c>
      <c r="I28" s="118">
        <v>0</v>
      </c>
      <c r="J28" s="118">
        <v>0</v>
      </c>
      <c r="K28" s="118">
        <v>267</v>
      </c>
      <c r="L28" s="118">
        <v>6</v>
      </c>
      <c r="M28" s="118">
        <v>273</v>
      </c>
      <c r="N28" s="119">
        <v>0.30674846625766872</v>
      </c>
      <c r="O28" s="119">
        <v>0</v>
      </c>
      <c r="P28" s="119">
        <v>83.742331288343564</v>
      </c>
    </row>
    <row r="29" spans="1:16" ht="30.75" customHeight="1">
      <c r="A29" s="117" t="s">
        <v>159</v>
      </c>
      <c r="B29" s="118">
        <v>5</v>
      </c>
      <c r="C29" s="118">
        <v>1</v>
      </c>
      <c r="D29" s="118">
        <v>6</v>
      </c>
      <c r="E29" s="118">
        <v>1</v>
      </c>
      <c r="F29" s="118">
        <v>0</v>
      </c>
      <c r="G29" s="118">
        <v>1</v>
      </c>
      <c r="H29" s="118">
        <v>0</v>
      </c>
      <c r="I29" s="118">
        <v>0</v>
      </c>
      <c r="J29" s="118">
        <v>0</v>
      </c>
      <c r="K29" s="118">
        <v>0</v>
      </c>
      <c r="L29" s="118">
        <v>0</v>
      </c>
      <c r="M29" s="118">
        <v>0</v>
      </c>
      <c r="N29" s="119">
        <v>16.666666666666668</v>
      </c>
      <c r="O29" s="119">
        <v>0</v>
      </c>
      <c r="P29" s="119">
        <v>0</v>
      </c>
    </row>
    <row r="30" spans="1:16" ht="30.75" customHeight="1">
      <c r="A30" s="117" t="s">
        <v>160</v>
      </c>
      <c r="B30" s="118">
        <v>424</v>
      </c>
      <c r="C30" s="118">
        <v>127</v>
      </c>
      <c r="D30" s="118">
        <v>551</v>
      </c>
      <c r="E30" s="118">
        <v>33</v>
      </c>
      <c r="F30" s="118">
        <v>7</v>
      </c>
      <c r="G30" s="118">
        <v>40</v>
      </c>
      <c r="H30" s="118">
        <v>3</v>
      </c>
      <c r="I30" s="118">
        <v>0</v>
      </c>
      <c r="J30" s="118">
        <v>3</v>
      </c>
      <c r="K30" s="118">
        <v>214</v>
      </c>
      <c r="L30" s="118">
        <v>51</v>
      </c>
      <c r="M30" s="118">
        <v>265</v>
      </c>
      <c r="N30" s="119">
        <v>7.2595281306715069</v>
      </c>
      <c r="O30" s="119">
        <v>0.54446460980036304</v>
      </c>
      <c r="P30" s="119">
        <v>48.094373865698735</v>
      </c>
    </row>
    <row r="31" spans="1:16" ht="30.75" customHeight="1">
      <c r="A31" s="117" t="s">
        <v>154</v>
      </c>
      <c r="B31" s="118">
        <v>451</v>
      </c>
      <c r="C31" s="118">
        <v>106</v>
      </c>
      <c r="D31" s="118">
        <v>557</v>
      </c>
      <c r="E31" s="118">
        <v>35</v>
      </c>
      <c r="F31" s="118">
        <v>7</v>
      </c>
      <c r="G31" s="118">
        <v>42</v>
      </c>
      <c r="H31" s="118">
        <v>0</v>
      </c>
      <c r="I31" s="118">
        <v>0</v>
      </c>
      <c r="J31" s="118">
        <v>0</v>
      </c>
      <c r="K31" s="118">
        <v>129</v>
      </c>
      <c r="L31" s="118">
        <v>14</v>
      </c>
      <c r="M31" s="118">
        <v>143</v>
      </c>
      <c r="N31" s="119">
        <v>7.5403949730700175</v>
      </c>
      <c r="O31" s="119">
        <v>0</v>
      </c>
      <c r="P31" s="119">
        <v>25.673249551166965</v>
      </c>
    </row>
    <row r="32" spans="1:16" ht="30.75" customHeight="1">
      <c r="A32" s="117" t="s">
        <v>162</v>
      </c>
      <c r="B32" s="118">
        <v>58</v>
      </c>
      <c r="C32" s="118">
        <v>79</v>
      </c>
      <c r="D32" s="118">
        <v>137</v>
      </c>
      <c r="E32" s="118">
        <v>1</v>
      </c>
      <c r="F32" s="118">
        <v>3</v>
      </c>
      <c r="G32" s="118">
        <v>4</v>
      </c>
      <c r="H32" s="118">
        <v>0</v>
      </c>
      <c r="I32" s="118">
        <v>0</v>
      </c>
      <c r="J32" s="118">
        <v>0</v>
      </c>
      <c r="K32" s="118">
        <v>0</v>
      </c>
      <c r="L32" s="118">
        <v>4</v>
      </c>
      <c r="M32" s="118">
        <v>4</v>
      </c>
      <c r="N32" s="119">
        <v>2.9197080291970803</v>
      </c>
      <c r="O32" s="119">
        <v>0</v>
      </c>
      <c r="P32" s="119">
        <v>2.9197080291970803</v>
      </c>
    </row>
    <row r="33" spans="1:16" ht="30.75" customHeight="1">
      <c r="A33" s="117" t="s">
        <v>527</v>
      </c>
      <c r="B33" s="118">
        <v>30</v>
      </c>
      <c r="C33" s="118">
        <v>33</v>
      </c>
      <c r="D33" s="118">
        <v>63</v>
      </c>
      <c r="E33" s="118">
        <v>8</v>
      </c>
      <c r="F33" s="118">
        <v>7</v>
      </c>
      <c r="G33" s="118">
        <v>15</v>
      </c>
      <c r="H33" s="118">
        <v>0</v>
      </c>
      <c r="I33" s="118">
        <v>0</v>
      </c>
      <c r="J33" s="118">
        <v>0</v>
      </c>
      <c r="K33" s="118">
        <v>10</v>
      </c>
      <c r="L33" s="118">
        <v>8</v>
      </c>
      <c r="M33" s="118">
        <v>18</v>
      </c>
      <c r="N33" s="119">
        <v>23.80952380952381</v>
      </c>
      <c r="O33" s="119">
        <v>0</v>
      </c>
      <c r="P33" s="119">
        <v>28.571428571428573</v>
      </c>
    </row>
    <row r="34" spans="1:16" ht="30.75" customHeight="1">
      <c r="A34" s="117" t="s">
        <v>165</v>
      </c>
      <c r="B34" s="118">
        <v>14</v>
      </c>
      <c r="C34" s="118">
        <v>1</v>
      </c>
      <c r="D34" s="118">
        <v>15</v>
      </c>
      <c r="E34" s="118">
        <v>2</v>
      </c>
      <c r="F34" s="118">
        <v>0</v>
      </c>
      <c r="G34" s="118">
        <v>2</v>
      </c>
      <c r="H34" s="118">
        <v>0</v>
      </c>
      <c r="I34" s="118">
        <v>0</v>
      </c>
      <c r="J34" s="118">
        <v>0</v>
      </c>
      <c r="K34" s="118">
        <v>1</v>
      </c>
      <c r="L34" s="118">
        <v>0</v>
      </c>
      <c r="M34" s="118">
        <v>1</v>
      </c>
      <c r="N34" s="119">
        <v>13.333333333333334</v>
      </c>
      <c r="O34" s="119">
        <v>0</v>
      </c>
      <c r="P34" s="119">
        <v>6.666666666666667</v>
      </c>
    </row>
    <row r="35" spans="1:16" ht="30.75" customHeight="1">
      <c r="A35" s="117" t="s">
        <v>526</v>
      </c>
      <c r="B35" s="118">
        <v>30</v>
      </c>
      <c r="C35" s="118">
        <v>14</v>
      </c>
      <c r="D35" s="118">
        <v>44</v>
      </c>
      <c r="E35" s="118">
        <v>6</v>
      </c>
      <c r="F35" s="118">
        <v>2</v>
      </c>
      <c r="G35" s="118">
        <v>8</v>
      </c>
      <c r="H35" s="118">
        <v>4</v>
      </c>
      <c r="I35" s="118">
        <v>2</v>
      </c>
      <c r="J35" s="118">
        <v>6</v>
      </c>
      <c r="K35" s="118">
        <v>16</v>
      </c>
      <c r="L35" s="118">
        <v>4</v>
      </c>
      <c r="M35" s="118">
        <v>20</v>
      </c>
      <c r="N35" s="119">
        <v>18.181818181818183</v>
      </c>
      <c r="O35" s="119">
        <v>13.636363636363637</v>
      </c>
      <c r="P35" s="119">
        <v>45.454545454545453</v>
      </c>
    </row>
    <row r="36" spans="1:16" ht="30.75" customHeight="1">
      <c r="A36" s="117" t="s">
        <v>602</v>
      </c>
      <c r="B36" s="118">
        <v>152</v>
      </c>
      <c r="C36" s="118">
        <v>39</v>
      </c>
      <c r="D36" s="118">
        <v>191</v>
      </c>
      <c r="E36" s="118"/>
      <c r="F36" s="118"/>
      <c r="G36" s="118">
        <v>0</v>
      </c>
      <c r="H36" s="118"/>
      <c r="I36" s="118"/>
      <c r="J36" s="118">
        <v>0</v>
      </c>
      <c r="K36" s="118"/>
      <c r="L36" s="118"/>
      <c r="M36" s="118">
        <v>0</v>
      </c>
      <c r="N36" s="119">
        <v>0</v>
      </c>
      <c r="O36" s="119">
        <v>0</v>
      </c>
      <c r="P36" s="119">
        <v>0</v>
      </c>
    </row>
    <row r="37" spans="1:16" ht="30.75" customHeight="1">
      <c r="A37" s="117" t="s">
        <v>157</v>
      </c>
      <c r="B37" s="118">
        <v>13</v>
      </c>
      <c r="C37" s="118">
        <v>86</v>
      </c>
      <c r="D37" s="118">
        <v>99</v>
      </c>
      <c r="E37" s="118">
        <v>2</v>
      </c>
      <c r="F37" s="118">
        <v>5</v>
      </c>
      <c r="G37" s="118">
        <v>7</v>
      </c>
      <c r="H37" s="118">
        <v>0</v>
      </c>
      <c r="I37" s="118">
        <v>0</v>
      </c>
      <c r="J37" s="118">
        <v>0</v>
      </c>
      <c r="K37" s="118">
        <v>6</v>
      </c>
      <c r="L37" s="118">
        <v>21</v>
      </c>
      <c r="M37" s="118">
        <v>27</v>
      </c>
      <c r="N37" s="119">
        <v>7.0707070707070709</v>
      </c>
      <c r="O37" s="119">
        <v>0</v>
      </c>
      <c r="P37" s="119">
        <v>27.272727272727273</v>
      </c>
    </row>
    <row r="38" spans="1:16" ht="30.75" customHeight="1">
      <c r="A38" s="117" t="s">
        <v>179</v>
      </c>
      <c r="B38" s="118">
        <v>33</v>
      </c>
      <c r="C38" s="118">
        <v>8</v>
      </c>
      <c r="D38" s="118">
        <v>41</v>
      </c>
      <c r="E38" s="118"/>
      <c r="F38" s="118"/>
      <c r="G38" s="118">
        <v>0</v>
      </c>
      <c r="H38" s="118"/>
      <c r="I38" s="118"/>
      <c r="J38" s="118">
        <v>0</v>
      </c>
      <c r="K38" s="118"/>
      <c r="L38" s="118"/>
      <c r="M38" s="118">
        <v>0</v>
      </c>
      <c r="N38" s="119">
        <v>0</v>
      </c>
      <c r="O38" s="119">
        <v>0</v>
      </c>
      <c r="P38" s="119">
        <v>0</v>
      </c>
    </row>
    <row r="39" spans="1:16" ht="30.75" customHeight="1">
      <c r="A39" s="117" t="s">
        <v>606</v>
      </c>
      <c r="B39" s="118">
        <v>25</v>
      </c>
      <c r="C39" s="118">
        <v>17</v>
      </c>
      <c r="D39" s="118">
        <v>42</v>
      </c>
      <c r="E39" s="118">
        <v>8</v>
      </c>
      <c r="F39" s="118">
        <v>3</v>
      </c>
      <c r="G39" s="118">
        <v>11</v>
      </c>
      <c r="H39" s="118">
        <v>4</v>
      </c>
      <c r="I39" s="118">
        <v>1</v>
      </c>
      <c r="J39" s="118">
        <v>5</v>
      </c>
      <c r="K39" s="118">
        <v>10</v>
      </c>
      <c r="L39" s="118">
        <v>8</v>
      </c>
      <c r="M39" s="118">
        <v>18</v>
      </c>
      <c r="N39" s="119">
        <v>26.19047619047619</v>
      </c>
      <c r="O39" s="119">
        <v>11.904761904761905</v>
      </c>
      <c r="P39" s="119">
        <v>42.857142857142861</v>
      </c>
    </row>
    <row r="40" spans="1:16" ht="30.75" customHeight="1">
      <c r="A40" s="117" t="s">
        <v>517</v>
      </c>
      <c r="B40" s="118">
        <v>730613</v>
      </c>
      <c r="C40" s="118">
        <v>606618</v>
      </c>
      <c r="D40" s="118">
        <v>1337231</v>
      </c>
      <c r="E40" s="118">
        <v>102245</v>
      </c>
      <c r="F40" s="118">
        <v>78536</v>
      </c>
      <c r="G40" s="118">
        <v>180781</v>
      </c>
      <c r="H40" s="118">
        <v>48763</v>
      </c>
      <c r="I40" s="118">
        <v>30675</v>
      </c>
      <c r="J40" s="118">
        <v>79438</v>
      </c>
      <c r="K40" s="118">
        <v>218081</v>
      </c>
      <c r="L40" s="118">
        <v>185829</v>
      </c>
      <c r="M40" s="118">
        <v>403910</v>
      </c>
      <c r="N40" s="119">
        <v>13.519055421239861</v>
      </c>
      <c r="O40" s="119">
        <v>5.9404844787475017</v>
      </c>
      <c r="P40" s="119">
        <v>30.20495337006097</v>
      </c>
    </row>
    <row r="41" spans="1:16" ht="30.75" customHeight="1">
      <c r="A41" s="117" t="s">
        <v>184</v>
      </c>
      <c r="B41" s="118">
        <v>218786</v>
      </c>
      <c r="C41" s="118">
        <v>127646</v>
      </c>
      <c r="D41" s="118">
        <v>346432</v>
      </c>
      <c r="E41" s="118">
        <v>17225</v>
      </c>
      <c r="F41" s="118">
        <v>10145</v>
      </c>
      <c r="G41" s="118">
        <v>27370</v>
      </c>
      <c r="H41" s="118">
        <v>3351</v>
      </c>
      <c r="I41" s="118">
        <v>1968</v>
      </c>
      <c r="J41" s="118">
        <v>5319</v>
      </c>
      <c r="K41" s="118">
        <v>48252</v>
      </c>
      <c r="L41" s="118">
        <v>30555</v>
      </c>
      <c r="M41" s="118">
        <v>78807</v>
      </c>
      <c r="N41" s="119">
        <v>7.9005403657860702</v>
      </c>
      <c r="O41" s="119">
        <v>1.5353662479216701</v>
      </c>
      <c r="P41" s="119">
        <v>22.748187234435616</v>
      </c>
    </row>
    <row r="42" spans="1:16" ht="30.75" customHeight="1">
      <c r="A42" s="117" t="s">
        <v>185</v>
      </c>
      <c r="B42" s="118">
        <v>94476</v>
      </c>
      <c r="C42" s="118">
        <v>50654</v>
      </c>
      <c r="D42" s="118">
        <v>145130</v>
      </c>
      <c r="E42" s="118">
        <v>9881</v>
      </c>
      <c r="F42" s="118">
        <v>6086</v>
      </c>
      <c r="G42" s="118">
        <v>15967</v>
      </c>
      <c r="H42" s="118">
        <v>3437</v>
      </c>
      <c r="I42" s="118">
        <v>1494</v>
      </c>
      <c r="J42" s="118">
        <v>4931</v>
      </c>
      <c r="K42" s="118">
        <v>28420</v>
      </c>
      <c r="L42" s="118">
        <v>20730</v>
      </c>
      <c r="M42" s="118">
        <v>49150</v>
      </c>
      <c r="N42" s="119">
        <v>11.001860401019776</v>
      </c>
      <c r="O42" s="119">
        <v>3.3976434920416181</v>
      </c>
      <c r="P42" s="119">
        <v>33.866188934059117</v>
      </c>
    </row>
    <row r="43" spans="1:16" ht="30.75" customHeight="1">
      <c r="A43" s="117" t="s">
        <v>186</v>
      </c>
      <c r="B43" s="118">
        <v>6611</v>
      </c>
      <c r="C43" s="118">
        <v>274</v>
      </c>
      <c r="D43" s="118">
        <v>6885</v>
      </c>
      <c r="E43" s="118">
        <v>403</v>
      </c>
      <c r="F43" s="118">
        <v>6</v>
      </c>
      <c r="G43" s="118">
        <v>409</v>
      </c>
      <c r="H43" s="118">
        <v>62</v>
      </c>
      <c r="I43" s="118">
        <v>3</v>
      </c>
      <c r="J43" s="118">
        <v>65</v>
      </c>
      <c r="K43" s="118">
        <v>1494</v>
      </c>
      <c r="L43" s="118">
        <v>70</v>
      </c>
      <c r="M43" s="118">
        <v>1564</v>
      </c>
      <c r="N43" s="119">
        <v>5.9404502541757447</v>
      </c>
      <c r="O43" s="119">
        <v>0.94408133623819901</v>
      </c>
      <c r="P43" s="119">
        <v>22.716049382716051</v>
      </c>
    </row>
    <row r="44" spans="1:16" ht="30.75" customHeight="1">
      <c r="A44" s="117" t="s">
        <v>187</v>
      </c>
      <c r="B44" s="118">
        <v>984</v>
      </c>
      <c r="C44" s="118">
        <v>65</v>
      </c>
      <c r="D44" s="118">
        <v>1049</v>
      </c>
      <c r="E44" s="118">
        <v>117</v>
      </c>
      <c r="F44" s="118">
        <v>7</v>
      </c>
      <c r="G44" s="118">
        <v>124</v>
      </c>
      <c r="H44" s="118">
        <v>11</v>
      </c>
      <c r="I44" s="118">
        <v>0</v>
      </c>
      <c r="J44" s="118">
        <v>11</v>
      </c>
      <c r="K44" s="118">
        <v>17</v>
      </c>
      <c r="L44" s="118">
        <v>2</v>
      </c>
      <c r="M44" s="118">
        <v>19</v>
      </c>
      <c r="N44" s="119">
        <v>11.820781696854146</v>
      </c>
      <c r="O44" s="119">
        <v>1.0486177311725453</v>
      </c>
      <c r="P44" s="119">
        <v>1.8112488083889418</v>
      </c>
    </row>
    <row r="45" spans="1:16" ht="30.75" customHeight="1">
      <c r="A45" s="117" t="s">
        <v>607</v>
      </c>
      <c r="B45" s="118">
        <v>8927</v>
      </c>
      <c r="C45" s="118">
        <v>7089</v>
      </c>
      <c r="D45" s="118">
        <v>16016</v>
      </c>
      <c r="E45" s="118">
        <v>1101</v>
      </c>
      <c r="F45" s="118">
        <v>775</v>
      </c>
      <c r="G45" s="118">
        <v>1876</v>
      </c>
      <c r="H45" s="118">
        <v>221</v>
      </c>
      <c r="I45" s="118">
        <v>113</v>
      </c>
      <c r="J45" s="118">
        <v>334</v>
      </c>
      <c r="K45" s="118">
        <v>2155</v>
      </c>
      <c r="L45" s="118">
        <v>1097</v>
      </c>
      <c r="M45" s="118">
        <v>3252</v>
      </c>
      <c r="N45" s="119">
        <v>11.713286713286713</v>
      </c>
      <c r="O45" s="119">
        <v>2.0854145854145854</v>
      </c>
      <c r="P45" s="119">
        <v>20.304695304695304</v>
      </c>
    </row>
    <row r="46" spans="1:16" ht="30.75" customHeight="1">
      <c r="A46" s="117" t="s">
        <v>188</v>
      </c>
      <c r="B46" s="118">
        <v>29200</v>
      </c>
      <c r="C46" s="118">
        <v>34864</v>
      </c>
      <c r="D46" s="118">
        <v>64064</v>
      </c>
      <c r="E46" s="118">
        <v>4378</v>
      </c>
      <c r="F46" s="118">
        <v>3986</v>
      </c>
      <c r="G46" s="118">
        <v>8364</v>
      </c>
      <c r="H46" s="118">
        <v>2016</v>
      </c>
      <c r="I46" s="118">
        <v>1628</v>
      </c>
      <c r="J46" s="118">
        <v>3644</v>
      </c>
      <c r="K46" s="118">
        <v>11296</v>
      </c>
      <c r="L46" s="118">
        <v>15090</v>
      </c>
      <c r="M46" s="118">
        <v>26386</v>
      </c>
      <c r="N46" s="119">
        <v>13.055694305694306</v>
      </c>
      <c r="O46" s="119">
        <v>5.6880619380619386</v>
      </c>
      <c r="P46" s="119">
        <v>41.186938061938065</v>
      </c>
    </row>
    <row r="47" spans="1:16" ht="30.75" customHeight="1">
      <c r="A47" s="117" t="s">
        <v>189</v>
      </c>
      <c r="B47" s="118">
        <v>60194</v>
      </c>
      <c r="C47" s="118">
        <v>15752</v>
      </c>
      <c r="D47" s="118">
        <v>75946</v>
      </c>
      <c r="E47" s="118">
        <v>2420</v>
      </c>
      <c r="F47" s="118">
        <v>908</v>
      </c>
      <c r="G47" s="118">
        <v>3328</v>
      </c>
      <c r="H47" s="118">
        <v>685</v>
      </c>
      <c r="I47" s="118">
        <v>309</v>
      </c>
      <c r="J47" s="118">
        <v>994</v>
      </c>
      <c r="K47" s="118">
        <v>7642</v>
      </c>
      <c r="L47" s="118">
        <v>3336</v>
      </c>
      <c r="M47" s="118">
        <v>10978</v>
      </c>
      <c r="N47" s="119">
        <v>4.3820609380349191</v>
      </c>
      <c r="O47" s="119">
        <v>1.3088246912279777</v>
      </c>
      <c r="P47" s="119">
        <v>14.455007505332736</v>
      </c>
    </row>
    <row r="48" spans="1:16" ht="30.75" customHeight="1">
      <c r="A48" s="117" t="s">
        <v>190</v>
      </c>
      <c r="B48" s="118">
        <v>51672</v>
      </c>
      <c r="C48" s="118">
        <v>16396</v>
      </c>
      <c r="D48" s="118">
        <v>68068</v>
      </c>
      <c r="E48" s="118">
        <v>4828</v>
      </c>
      <c r="F48" s="118">
        <v>2108</v>
      </c>
      <c r="G48" s="118">
        <v>6936</v>
      </c>
      <c r="H48" s="118">
        <v>179</v>
      </c>
      <c r="I48" s="118">
        <v>82</v>
      </c>
      <c r="J48" s="118">
        <v>261</v>
      </c>
      <c r="K48" s="118">
        <v>17947</v>
      </c>
      <c r="L48" s="118">
        <v>7097</v>
      </c>
      <c r="M48" s="118">
        <v>25044</v>
      </c>
      <c r="N48" s="119">
        <v>10.18981018981019</v>
      </c>
      <c r="O48" s="119">
        <v>0.38344008932244228</v>
      </c>
      <c r="P48" s="119">
        <v>36.792619145560323</v>
      </c>
    </row>
    <row r="49" spans="1:16" ht="30.75" customHeight="1">
      <c r="A49" s="117" t="s">
        <v>608</v>
      </c>
      <c r="B49" s="118">
        <v>817</v>
      </c>
      <c r="C49" s="118">
        <v>552</v>
      </c>
      <c r="D49" s="118">
        <v>1369</v>
      </c>
      <c r="E49" s="118">
        <v>50</v>
      </c>
      <c r="F49" s="118">
        <v>19</v>
      </c>
      <c r="G49" s="118">
        <v>69</v>
      </c>
      <c r="H49" s="118">
        <v>16</v>
      </c>
      <c r="I49" s="118">
        <v>2</v>
      </c>
      <c r="J49" s="118">
        <v>18</v>
      </c>
      <c r="K49" s="118">
        <v>255</v>
      </c>
      <c r="L49" s="118">
        <v>129</v>
      </c>
      <c r="M49" s="118">
        <v>384</v>
      </c>
      <c r="N49" s="119">
        <v>5.0401753104455809</v>
      </c>
      <c r="O49" s="119">
        <v>1.314828341855369</v>
      </c>
      <c r="P49" s="119">
        <v>28.049671292914539</v>
      </c>
    </row>
    <row r="50" spans="1:16" ht="30.75" customHeight="1">
      <c r="A50" s="117" t="s">
        <v>191</v>
      </c>
      <c r="B50" s="118">
        <v>1298</v>
      </c>
      <c r="C50" s="118">
        <v>372</v>
      </c>
      <c r="D50" s="118">
        <v>1670</v>
      </c>
      <c r="E50" s="118">
        <v>141</v>
      </c>
      <c r="F50" s="118">
        <v>30</v>
      </c>
      <c r="G50" s="118">
        <v>171</v>
      </c>
      <c r="H50" s="118">
        <v>17</v>
      </c>
      <c r="I50" s="118">
        <v>4</v>
      </c>
      <c r="J50" s="118">
        <v>21</v>
      </c>
      <c r="K50" s="118">
        <v>533</v>
      </c>
      <c r="L50" s="118">
        <v>116</v>
      </c>
      <c r="M50" s="118">
        <v>649</v>
      </c>
      <c r="N50" s="119">
        <v>10.239520958083833</v>
      </c>
      <c r="O50" s="119">
        <v>1.2574850299401199</v>
      </c>
      <c r="P50" s="119">
        <v>38.862275449101801</v>
      </c>
    </row>
    <row r="51" spans="1:16" ht="30.75" customHeight="1">
      <c r="A51" s="117" t="s">
        <v>193</v>
      </c>
      <c r="B51" s="118">
        <v>464</v>
      </c>
      <c r="C51" s="118">
        <v>1803</v>
      </c>
      <c r="D51" s="118">
        <v>2267</v>
      </c>
      <c r="E51" s="118">
        <v>34</v>
      </c>
      <c r="F51" s="118">
        <v>215</v>
      </c>
      <c r="G51" s="118">
        <v>249</v>
      </c>
      <c r="H51" s="118">
        <v>17</v>
      </c>
      <c r="I51" s="118">
        <v>52</v>
      </c>
      <c r="J51" s="118">
        <v>69</v>
      </c>
      <c r="K51" s="118">
        <v>131</v>
      </c>
      <c r="L51" s="118">
        <v>276</v>
      </c>
      <c r="M51" s="118">
        <v>407</v>
      </c>
      <c r="N51" s="119">
        <v>10.9836788707543</v>
      </c>
      <c r="O51" s="119">
        <v>3.0436700485222761</v>
      </c>
      <c r="P51" s="119">
        <v>17.953242170269078</v>
      </c>
    </row>
    <row r="52" spans="1:16" ht="30.75" customHeight="1">
      <c r="A52" s="117" t="s">
        <v>195</v>
      </c>
      <c r="B52" s="118">
        <v>1961</v>
      </c>
      <c r="C52" s="118">
        <v>1058</v>
      </c>
      <c r="D52" s="118">
        <v>3019</v>
      </c>
      <c r="E52" s="118">
        <v>142</v>
      </c>
      <c r="F52" s="118">
        <v>80</v>
      </c>
      <c r="G52" s="118">
        <v>222</v>
      </c>
      <c r="H52" s="118">
        <v>39</v>
      </c>
      <c r="I52" s="118">
        <v>11</v>
      </c>
      <c r="J52" s="118">
        <v>50</v>
      </c>
      <c r="K52" s="118">
        <v>691</v>
      </c>
      <c r="L52" s="118">
        <v>392</v>
      </c>
      <c r="M52" s="118">
        <v>1083</v>
      </c>
      <c r="N52" s="119">
        <v>7.3534282875124211</v>
      </c>
      <c r="O52" s="119">
        <v>1.6561775422325273</v>
      </c>
      <c r="P52" s="119">
        <v>35.87280556475654</v>
      </c>
    </row>
    <row r="53" spans="1:16" ht="30.75" customHeight="1">
      <c r="A53" s="117" t="s">
        <v>196</v>
      </c>
      <c r="B53" s="118">
        <v>110</v>
      </c>
      <c r="C53" s="118">
        <v>58</v>
      </c>
      <c r="D53" s="118">
        <v>168</v>
      </c>
      <c r="E53" s="118">
        <v>29</v>
      </c>
      <c r="F53" s="118">
        <v>35</v>
      </c>
      <c r="G53" s="118">
        <v>64</v>
      </c>
      <c r="H53" s="118">
        <v>4</v>
      </c>
      <c r="I53" s="118">
        <v>1</v>
      </c>
      <c r="J53" s="118">
        <v>5</v>
      </c>
      <c r="K53" s="118">
        <v>12</v>
      </c>
      <c r="L53" s="118">
        <v>5</v>
      </c>
      <c r="M53" s="118">
        <v>17</v>
      </c>
      <c r="N53" s="119">
        <v>38.095238095238095</v>
      </c>
      <c r="O53" s="119">
        <v>2.9761904761904763</v>
      </c>
      <c r="P53" s="119">
        <v>10.119047619047619</v>
      </c>
    </row>
    <row r="54" spans="1:16" ht="30.75" customHeight="1">
      <c r="A54" s="117" t="s">
        <v>199</v>
      </c>
      <c r="B54" s="118">
        <v>6976</v>
      </c>
      <c r="C54" s="118">
        <v>24545</v>
      </c>
      <c r="D54" s="118">
        <v>31521</v>
      </c>
      <c r="E54" s="118">
        <v>2093</v>
      </c>
      <c r="F54" s="118">
        <v>4881</v>
      </c>
      <c r="G54" s="118">
        <v>6974</v>
      </c>
      <c r="H54" s="118">
        <v>78</v>
      </c>
      <c r="I54" s="118">
        <v>112</v>
      </c>
      <c r="J54" s="118">
        <v>190</v>
      </c>
      <c r="K54" s="118">
        <v>4456</v>
      </c>
      <c r="L54" s="118">
        <v>17695</v>
      </c>
      <c r="M54" s="118">
        <v>22151</v>
      </c>
      <c r="N54" s="119">
        <v>22.124932584626123</v>
      </c>
      <c r="O54" s="119">
        <v>0.60277275467148894</v>
      </c>
      <c r="P54" s="119">
        <v>70.273785730148163</v>
      </c>
    </row>
    <row r="55" spans="1:16" ht="30.75" customHeight="1">
      <c r="A55" s="117" t="s">
        <v>203</v>
      </c>
      <c r="B55" s="118">
        <v>845</v>
      </c>
      <c r="C55" s="118">
        <v>350</v>
      </c>
      <c r="D55" s="118">
        <v>1195</v>
      </c>
      <c r="E55" s="118">
        <v>11</v>
      </c>
      <c r="F55" s="118">
        <v>7</v>
      </c>
      <c r="G55" s="118">
        <v>18</v>
      </c>
      <c r="H55" s="118">
        <v>3</v>
      </c>
      <c r="I55" s="118">
        <v>4</v>
      </c>
      <c r="J55" s="118">
        <v>7</v>
      </c>
      <c r="K55" s="118">
        <v>274</v>
      </c>
      <c r="L55" s="118">
        <v>16</v>
      </c>
      <c r="M55" s="118">
        <v>290</v>
      </c>
      <c r="N55" s="119">
        <v>1.5062761506276152</v>
      </c>
      <c r="O55" s="119">
        <v>0.58577405857740594</v>
      </c>
      <c r="P55" s="119">
        <v>24.267782426778243</v>
      </c>
    </row>
    <row r="56" spans="1:16" ht="30.75" customHeight="1">
      <c r="A56" s="117" t="s">
        <v>200</v>
      </c>
      <c r="B56" s="118">
        <v>9669</v>
      </c>
      <c r="C56" s="118">
        <v>9801</v>
      </c>
      <c r="D56" s="118">
        <v>19470</v>
      </c>
      <c r="E56" s="118">
        <v>944</v>
      </c>
      <c r="F56" s="118">
        <v>684</v>
      </c>
      <c r="G56" s="118">
        <v>1628</v>
      </c>
      <c r="H56" s="118">
        <v>257</v>
      </c>
      <c r="I56" s="118">
        <v>188</v>
      </c>
      <c r="J56" s="118">
        <v>445</v>
      </c>
      <c r="K56" s="118">
        <v>2592</v>
      </c>
      <c r="L56" s="118">
        <v>2291</v>
      </c>
      <c r="M56" s="118">
        <v>4883</v>
      </c>
      <c r="N56" s="119">
        <v>8.361581920903955</v>
      </c>
      <c r="O56" s="119">
        <v>2.2855675398048279</v>
      </c>
      <c r="P56" s="119">
        <v>25.079609655880844</v>
      </c>
    </row>
    <row r="57" spans="1:16" ht="30.75" customHeight="1">
      <c r="A57" s="117" t="s">
        <v>204</v>
      </c>
      <c r="B57" s="118">
        <v>4</v>
      </c>
      <c r="C57" s="118">
        <v>22</v>
      </c>
      <c r="D57" s="118">
        <v>26</v>
      </c>
      <c r="E57" s="118">
        <v>0</v>
      </c>
      <c r="F57" s="118">
        <v>0</v>
      </c>
      <c r="G57" s="118">
        <v>0</v>
      </c>
      <c r="H57" s="118">
        <v>0</v>
      </c>
      <c r="I57" s="118">
        <v>0</v>
      </c>
      <c r="J57" s="118">
        <v>0</v>
      </c>
      <c r="K57" s="118">
        <v>0</v>
      </c>
      <c r="L57" s="118">
        <v>0</v>
      </c>
      <c r="M57" s="118">
        <v>0</v>
      </c>
      <c r="N57" s="119">
        <v>0</v>
      </c>
      <c r="O57" s="119">
        <v>0</v>
      </c>
      <c r="P57" s="119">
        <v>0</v>
      </c>
    </row>
    <row r="58" spans="1:16" ht="30.75" customHeight="1">
      <c r="A58" s="117" t="s">
        <v>208</v>
      </c>
      <c r="B58" s="118">
        <v>2332</v>
      </c>
      <c r="C58" s="118">
        <v>2048</v>
      </c>
      <c r="D58" s="118">
        <v>4380</v>
      </c>
      <c r="E58" s="118">
        <v>294</v>
      </c>
      <c r="F58" s="118">
        <v>283</v>
      </c>
      <c r="G58" s="118">
        <v>577</v>
      </c>
      <c r="H58" s="118">
        <v>430</v>
      </c>
      <c r="I58" s="118">
        <v>300</v>
      </c>
      <c r="J58" s="118">
        <v>730</v>
      </c>
      <c r="K58" s="118">
        <v>259</v>
      </c>
      <c r="L58" s="118">
        <v>146</v>
      </c>
      <c r="M58" s="118">
        <v>405</v>
      </c>
      <c r="N58" s="119">
        <v>13.173515981735161</v>
      </c>
      <c r="O58" s="119">
        <v>16.666666666666668</v>
      </c>
      <c r="P58" s="119">
        <v>9.2465753424657535</v>
      </c>
    </row>
    <row r="59" spans="1:16" ht="30.75" customHeight="1">
      <c r="A59" s="117" t="s">
        <v>210</v>
      </c>
      <c r="B59" s="118">
        <v>51</v>
      </c>
      <c r="C59" s="118">
        <v>59</v>
      </c>
      <c r="D59" s="118">
        <v>110</v>
      </c>
      <c r="E59" s="118">
        <v>2</v>
      </c>
      <c r="F59" s="118">
        <v>0</v>
      </c>
      <c r="G59" s="118">
        <v>2</v>
      </c>
      <c r="H59" s="118">
        <v>3</v>
      </c>
      <c r="I59" s="118">
        <v>1</v>
      </c>
      <c r="J59" s="118">
        <v>4</v>
      </c>
      <c r="K59" s="118">
        <v>8</v>
      </c>
      <c r="L59" s="118">
        <v>0</v>
      </c>
      <c r="M59" s="118">
        <v>8</v>
      </c>
      <c r="N59" s="119">
        <v>1.8181818181818181</v>
      </c>
      <c r="O59" s="119">
        <v>3.6363636363636362</v>
      </c>
      <c r="P59" s="119">
        <v>7.2727272727272725</v>
      </c>
    </row>
    <row r="60" spans="1:16" ht="30.75" customHeight="1">
      <c r="A60" s="117" t="s">
        <v>216</v>
      </c>
      <c r="B60" s="118">
        <v>2991</v>
      </c>
      <c r="C60" s="118">
        <v>1269</v>
      </c>
      <c r="D60" s="118">
        <v>4260</v>
      </c>
      <c r="E60" s="118">
        <v>87</v>
      </c>
      <c r="F60" s="118">
        <v>16</v>
      </c>
      <c r="G60" s="118">
        <v>103</v>
      </c>
      <c r="H60" s="118">
        <v>20</v>
      </c>
      <c r="I60" s="118">
        <v>0</v>
      </c>
      <c r="J60" s="118">
        <v>20</v>
      </c>
      <c r="K60" s="118">
        <v>96</v>
      </c>
      <c r="L60" s="118">
        <v>9</v>
      </c>
      <c r="M60" s="118">
        <v>105</v>
      </c>
      <c r="N60" s="119">
        <v>2.4178403755868545</v>
      </c>
      <c r="O60" s="119">
        <v>0.46948356807511737</v>
      </c>
      <c r="P60" s="119">
        <v>2.464788732394366</v>
      </c>
    </row>
    <row r="61" spans="1:16" ht="30.75" customHeight="1">
      <c r="A61" s="117" t="s">
        <v>215</v>
      </c>
      <c r="B61" s="118">
        <v>148</v>
      </c>
      <c r="C61" s="118">
        <v>10</v>
      </c>
      <c r="D61" s="118">
        <v>158</v>
      </c>
      <c r="E61" s="118">
        <v>4</v>
      </c>
      <c r="F61" s="118">
        <v>0</v>
      </c>
      <c r="G61" s="118">
        <v>4</v>
      </c>
      <c r="H61" s="118">
        <v>2</v>
      </c>
      <c r="I61" s="118">
        <v>0</v>
      </c>
      <c r="J61" s="118">
        <v>2</v>
      </c>
      <c r="K61" s="118">
        <v>21</v>
      </c>
      <c r="L61" s="118">
        <v>1</v>
      </c>
      <c r="M61" s="118">
        <v>22</v>
      </c>
      <c r="N61" s="119">
        <v>2.5316455696202529</v>
      </c>
      <c r="O61" s="119">
        <v>1.2658227848101264</v>
      </c>
      <c r="P61" s="119">
        <v>13.924050632911392</v>
      </c>
    </row>
    <row r="62" spans="1:16" ht="30.75" customHeight="1">
      <c r="A62" s="117" t="s">
        <v>213</v>
      </c>
      <c r="B62" s="118">
        <v>44</v>
      </c>
      <c r="C62" s="118">
        <v>5</v>
      </c>
      <c r="D62" s="118">
        <v>49</v>
      </c>
      <c r="E62" s="118">
        <v>0</v>
      </c>
      <c r="F62" s="118">
        <v>0</v>
      </c>
      <c r="G62" s="118">
        <v>0</v>
      </c>
      <c r="H62" s="118">
        <v>0</v>
      </c>
      <c r="I62" s="118">
        <v>0</v>
      </c>
      <c r="J62" s="118">
        <v>0</v>
      </c>
      <c r="K62" s="118">
        <v>16</v>
      </c>
      <c r="L62" s="118">
        <v>2</v>
      </c>
      <c r="M62" s="118">
        <v>18</v>
      </c>
      <c r="N62" s="119">
        <v>0</v>
      </c>
      <c r="O62" s="119">
        <v>0</v>
      </c>
      <c r="P62" s="119">
        <v>36.734693877551024</v>
      </c>
    </row>
    <row r="63" spans="1:16" ht="30.75" customHeight="1">
      <c r="A63" s="117" t="s">
        <v>230</v>
      </c>
      <c r="B63" s="118">
        <v>2</v>
      </c>
      <c r="C63" s="118">
        <v>0</v>
      </c>
      <c r="D63" s="118">
        <v>2</v>
      </c>
      <c r="E63" s="118">
        <v>0</v>
      </c>
      <c r="F63" s="118">
        <v>0</v>
      </c>
      <c r="G63" s="118">
        <v>0</v>
      </c>
      <c r="H63" s="118">
        <v>0</v>
      </c>
      <c r="I63" s="118">
        <v>0</v>
      </c>
      <c r="J63" s="118">
        <v>0</v>
      </c>
      <c r="K63" s="118">
        <v>0</v>
      </c>
      <c r="L63" s="118">
        <v>0</v>
      </c>
      <c r="M63" s="118">
        <v>0</v>
      </c>
      <c r="N63" s="119">
        <v>0</v>
      </c>
      <c r="O63" s="119">
        <v>0</v>
      </c>
      <c r="P63" s="119">
        <v>0</v>
      </c>
    </row>
    <row r="64" spans="1:16" ht="30.75" customHeight="1">
      <c r="A64" s="117" t="s">
        <v>220</v>
      </c>
      <c r="B64" s="118">
        <v>108</v>
      </c>
      <c r="C64" s="118">
        <v>57</v>
      </c>
      <c r="D64" s="118">
        <v>165</v>
      </c>
      <c r="E64" s="118">
        <v>16</v>
      </c>
      <c r="F64" s="118">
        <v>7</v>
      </c>
      <c r="G64" s="118">
        <v>23</v>
      </c>
      <c r="H64" s="118">
        <v>0</v>
      </c>
      <c r="I64" s="118">
        <v>0</v>
      </c>
      <c r="J64" s="118">
        <v>0</v>
      </c>
      <c r="K64" s="118">
        <v>58</v>
      </c>
      <c r="L64" s="118">
        <v>24</v>
      </c>
      <c r="M64" s="118">
        <v>82</v>
      </c>
      <c r="N64" s="119">
        <v>13.939393939393939</v>
      </c>
      <c r="O64" s="119">
        <v>0</v>
      </c>
      <c r="P64" s="119">
        <v>49.696969696969703</v>
      </c>
    </row>
    <row r="65" spans="1:16" ht="30.75" customHeight="1">
      <c r="A65" s="117" t="s">
        <v>211</v>
      </c>
      <c r="B65" s="118">
        <v>723</v>
      </c>
      <c r="C65" s="118">
        <v>541</v>
      </c>
      <c r="D65" s="118">
        <v>1264</v>
      </c>
      <c r="E65" s="118">
        <v>4</v>
      </c>
      <c r="F65" s="118">
        <v>3</v>
      </c>
      <c r="G65" s="118">
        <v>7</v>
      </c>
      <c r="H65" s="118">
        <v>1</v>
      </c>
      <c r="I65" s="118">
        <v>0</v>
      </c>
      <c r="J65" s="118">
        <v>1</v>
      </c>
      <c r="K65" s="118">
        <v>21</v>
      </c>
      <c r="L65" s="118">
        <v>21</v>
      </c>
      <c r="M65" s="118">
        <v>42</v>
      </c>
      <c r="N65" s="119">
        <v>0.55379746835443033</v>
      </c>
      <c r="O65" s="119">
        <v>7.9113924050632903E-2</v>
      </c>
      <c r="P65" s="119">
        <v>3.3227848101265822</v>
      </c>
    </row>
    <row r="66" spans="1:16" ht="30.75" customHeight="1">
      <c r="A66" s="117" t="s">
        <v>219</v>
      </c>
      <c r="B66" s="118">
        <v>165</v>
      </c>
      <c r="C66" s="118">
        <v>31</v>
      </c>
      <c r="D66" s="118">
        <v>196</v>
      </c>
      <c r="E66" s="118">
        <v>24</v>
      </c>
      <c r="F66" s="118">
        <v>3</v>
      </c>
      <c r="G66" s="118">
        <v>27</v>
      </c>
      <c r="H66" s="118">
        <v>2</v>
      </c>
      <c r="I66" s="118">
        <v>1</v>
      </c>
      <c r="J66" s="118">
        <v>3</v>
      </c>
      <c r="K66" s="118">
        <v>59</v>
      </c>
      <c r="L66" s="118">
        <v>9</v>
      </c>
      <c r="M66" s="118">
        <v>68</v>
      </c>
      <c r="N66" s="119">
        <v>13.775510204081632</v>
      </c>
      <c r="O66" s="119">
        <v>1.5306122448979591</v>
      </c>
      <c r="P66" s="119">
        <v>34.693877551020407</v>
      </c>
    </row>
    <row r="67" spans="1:16" ht="30.75" customHeight="1">
      <c r="A67" s="117" t="s">
        <v>227</v>
      </c>
      <c r="B67" s="118">
        <v>422</v>
      </c>
      <c r="C67" s="118">
        <v>59</v>
      </c>
      <c r="D67" s="118">
        <v>481</v>
      </c>
      <c r="E67" s="118"/>
      <c r="F67" s="118"/>
      <c r="G67" s="118">
        <v>0</v>
      </c>
      <c r="H67" s="118"/>
      <c r="I67" s="118"/>
      <c r="J67" s="118">
        <v>0</v>
      </c>
      <c r="K67" s="118"/>
      <c r="L67" s="118"/>
      <c r="M67" s="118">
        <v>0</v>
      </c>
      <c r="N67" s="119">
        <v>0</v>
      </c>
      <c r="O67" s="119">
        <v>0</v>
      </c>
      <c r="P67" s="119">
        <v>0</v>
      </c>
    </row>
    <row r="68" spans="1:16" ht="30.75" customHeight="1">
      <c r="A68" s="117" t="s">
        <v>241</v>
      </c>
      <c r="B68" s="118">
        <v>0</v>
      </c>
      <c r="C68" s="118">
        <v>3</v>
      </c>
      <c r="D68" s="118">
        <v>3</v>
      </c>
      <c r="E68" s="118"/>
      <c r="F68" s="118"/>
      <c r="G68" s="118">
        <v>0</v>
      </c>
      <c r="H68" s="118"/>
      <c r="I68" s="118"/>
      <c r="J68" s="118">
        <v>0</v>
      </c>
      <c r="K68" s="118"/>
      <c r="L68" s="118"/>
      <c r="M68" s="118">
        <v>0</v>
      </c>
      <c r="N68" s="119">
        <v>0</v>
      </c>
      <c r="O68" s="119">
        <v>0</v>
      </c>
      <c r="P68" s="119">
        <v>0</v>
      </c>
    </row>
    <row r="69" spans="1:16" ht="30.75" customHeight="1">
      <c r="A69" s="117" t="s">
        <v>243</v>
      </c>
      <c r="B69" s="118">
        <v>30</v>
      </c>
      <c r="C69" s="118">
        <v>134</v>
      </c>
      <c r="D69" s="118">
        <v>164</v>
      </c>
      <c r="E69" s="118">
        <v>6</v>
      </c>
      <c r="F69" s="118">
        <v>7</v>
      </c>
      <c r="G69" s="118">
        <v>13</v>
      </c>
      <c r="H69" s="118">
        <v>0</v>
      </c>
      <c r="I69" s="118">
        <v>0</v>
      </c>
      <c r="J69" s="118">
        <v>0</v>
      </c>
      <c r="K69" s="118">
        <v>14</v>
      </c>
      <c r="L69" s="118">
        <v>50</v>
      </c>
      <c r="M69" s="118">
        <v>64</v>
      </c>
      <c r="N69" s="119">
        <v>7.9268292682926838</v>
      </c>
      <c r="O69" s="119">
        <v>0</v>
      </c>
      <c r="P69" s="119">
        <v>39.024390243902438</v>
      </c>
    </row>
    <row r="70" spans="1:16" ht="30.75" customHeight="1">
      <c r="A70" s="117" t="s">
        <v>615</v>
      </c>
      <c r="B70" s="118">
        <v>16</v>
      </c>
      <c r="C70" s="118">
        <v>8</v>
      </c>
      <c r="D70" s="118">
        <v>24</v>
      </c>
      <c r="E70" s="118">
        <v>0</v>
      </c>
      <c r="F70" s="118">
        <v>0</v>
      </c>
      <c r="G70" s="118">
        <v>0</v>
      </c>
      <c r="H70" s="118">
        <v>0</v>
      </c>
      <c r="I70" s="118">
        <v>0</v>
      </c>
      <c r="J70" s="118">
        <v>0</v>
      </c>
      <c r="K70" s="118">
        <v>11</v>
      </c>
      <c r="L70" s="118">
        <v>6</v>
      </c>
      <c r="M70" s="118">
        <v>17</v>
      </c>
      <c r="N70" s="119">
        <v>0</v>
      </c>
      <c r="O70" s="119">
        <v>0</v>
      </c>
      <c r="P70" s="119">
        <v>70.833333333333343</v>
      </c>
    </row>
    <row r="71" spans="1:16" ht="30.75" customHeight="1">
      <c r="A71" s="117" t="s">
        <v>616</v>
      </c>
      <c r="B71" s="118">
        <v>1464</v>
      </c>
      <c r="C71" s="118">
        <v>470</v>
      </c>
      <c r="D71" s="118">
        <v>1934</v>
      </c>
      <c r="E71" s="118">
        <v>197</v>
      </c>
      <c r="F71" s="118">
        <v>131</v>
      </c>
      <c r="G71" s="118">
        <v>328</v>
      </c>
      <c r="H71" s="118">
        <v>7</v>
      </c>
      <c r="I71" s="118">
        <v>1</v>
      </c>
      <c r="J71" s="118">
        <v>8</v>
      </c>
      <c r="K71" s="118">
        <v>935</v>
      </c>
      <c r="L71" s="118">
        <v>257</v>
      </c>
      <c r="M71" s="118">
        <v>1192</v>
      </c>
      <c r="N71" s="119">
        <v>16.959669079627716</v>
      </c>
      <c r="O71" s="119">
        <v>0.41365046535677352</v>
      </c>
      <c r="P71" s="119">
        <v>61.633919338159259</v>
      </c>
    </row>
  </sheetData>
  <mergeCells count="7">
    <mergeCell ref="B1:G1"/>
    <mergeCell ref="H1:M1"/>
    <mergeCell ref="A2:A3"/>
    <mergeCell ref="B2:D2"/>
    <mergeCell ref="E2:G2"/>
    <mergeCell ref="H2:J2"/>
    <mergeCell ref="K2:M2"/>
  </mergeCells>
  <conditionalFormatting sqref="N1:N1048576">
    <cfRule type="cellIs" dxfId="17" priority="3" operator="greaterThan">
      <formula>25</formula>
    </cfRule>
  </conditionalFormatting>
  <conditionalFormatting sqref="O1:O1048576">
    <cfRule type="cellIs" dxfId="16" priority="2" operator="greaterThan">
      <formula>15</formula>
    </cfRule>
  </conditionalFormatting>
  <conditionalFormatting sqref="P1:P1048576">
    <cfRule type="cellIs" dxfId="15" priority="1" operator="greaterThan">
      <formula>40</formula>
    </cfRule>
  </conditionalFormatting>
  <pageMargins left="0.95" right="0.24" top="0.46" bottom="0.56000000000000005" header="0.3" footer="0.3"/>
  <pageSetup paperSize="9" firstPageNumber="44" pageOrder="overThenDown" orientation="portrait" useFirstPageNumber="1" r:id="rId1"/>
  <headerFooter>
    <oddFooter>&amp;L&amp;"Arial,Italic"&amp;9AISHE 2011-12&amp;CT-&amp;P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7" tint="-0.499984740745262"/>
  </sheetPr>
  <dimension ref="A1:I64"/>
  <sheetViews>
    <sheetView view="pageBreakPreview" topLeftCell="D1" zoomScaleSheetLayoutView="100" workbookViewId="0">
      <selection activeCell="L17" sqref="A1:XFD1048576"/>
    </sheetView>
  </sheetViews>
  <sheetFormatPr defaultRowHeight="14.25"/>
  <cols>
    <col min="1" max="1" width="27.5703125" style="158" customWidth="1"/>
    <col min="2" max="2" width="30" style="158" customWidth="1"/>
    <col min="3" max="5" width="11.140625" style="158" customWidth="1"/>
    <col min="6" max="10" width="9.140625" style="158"/>
    <col min="11" max="11" width="10.140625" style="158" bestFit="1" customWidth="1"/>
    <col min="12" max="16384" width="9.140625" style="158"/>
  </cols>
  <sheetData>
    <row r="1" spans="1:9" ht="38.25" customHeight="1">
      <c r="A1" s="571" t="s">
        <v>295</v>
      </c>
      <c r="B1" s="571"/>
      <c r="C1" s="572"/>
      <c r="D1" s="572"/>
      <c r="E1" s="572"/>
    </row>
    <row r="2" spans="1:9" ht="22.5" customHeight="1">
      <c r="A2" s="573" t="s">
        <v>294</v>
      </c>
      <c r="B2" s="574"/>
      <c r="C2" s="161" t="s">
        <v>102</v>
      </c>
      <c r="D2" s="161" t="s">
        <v>103</v>
      </c>
      <c r="E2" s="161" t="s">
        <v>12</v>
      </c>
    </row>
    <row r="3" spans="1:9" ht="19.5" customHeight="1">
      <c r="A3" s="307" t="s">
        <v>629</v>
      </c>
      <c r="B3" s="308"/>
      <c r="C3" s="306">
        <v>3245320</v>
      </c>
      <c r="D3" s="159">
        <v>3390625</v>
      </c>
      <c r="E3" s="159">
        <v>6635945</v>
      </c>
      <c r="F3" s="290"/>
      <c r="G3" s="526" t="s">
        <v>629</v>
      </c>
      <c r="H3" s="526">
        <v>6635945</v>
      </c>
      <c r="I3" s="527">
        <v>39.688215265496389</v>
      </c>
    </row>
    <row r="4" spans="1:9" ht="19.5" customHeight="1">
      <c r="A4" s="307" t="s">
        <v>293</v>
      </c>
      <c r="B4" s="159" t="s">
        <v>292</v>
      </c>
      <c r="C4" s="306">
        <v>433962</v>
      </c>
      <c r="D4" s="159">
        <v>259842</v>
      </c>
      <c r="E4" s="159">
        <v>693804</v>
      </c>
      <c r="F4" s="290"/>
      <c r="G4" s="526" t="s">
        <v>293</v>
      </c>
      <c r="H4" s="526">
        <v>2774828</v>
      </c>
      <c r="I4" s="527">
        <v>16.595672656829858</v>
      </c>
    </row>
    <row r="5" spans="1:9" ht="19.5" customHeight="1">
      <c r="A5" s="310"/>
      <c r="B5" s="159" t="s">
        <v>291</v>
      </c>
      <c r="C5" s="306">
        <v>330662</v>
      </c>
      <c r="D5" s="159">
        <v>255288</v>
      </c>
      <c r="E5" s="159">
        <v>585950</v>
      </c>
      <c r="F5" s="290"/>
      <c r="G5" s="526" t="s">
        <v>280</v>
      </c>
      <c r="H5" s="526">
        <v>2465276</v>
      </c>
      <c r="I5" s="527">
        <v>14.744306135277171</v>
      </c>
    </row>
    <row r="6" spans="1:9" ht="19.5" customHeight="1">
      <c r="A6" s="310"/>
      <c r="B6" s="159" t="s">
        <v>290</v>
      </c>
      <c r="C6" s="306">
        <v>482146</v>
      </c>
      <c r="D6" s="159">
        <v>25034</v>
      </c>
      <c r="E6" s="159">
        <v>507180</v>
      </c>
      <c r="F6" s="290"/>
      <c r="G6" s="526" t="s">
        <v>279</v>
      </c>
      <c r="H6" s="526">
        <v>2041829</v>
      </c>
      <c r="I6" s="527">
        <v>12.211757163046592</v>
      </c>
    </row>
    <row r="7" spans="1:9" ht="19.5" customHeight="1">
      <c r="A7" s="310"/>
      <c r="B7" s="159" t="s">
        <v>289</v>
      </c>
      <c r="C7" s="306">
        <v>271361</v>
      </c>
      <c r="D7" s="159">
        <v>91868</v>
      </c>
      <c r="E7" s="159">
        <v>363229</v>
      </c>
      <c r="F7" s="290"/>
      <c r="G7" s="526" t="s">
        <v>634</v>
      </c>
      <c r="H7" s="526">
        <v>792697</v>
      </c>
      <c r="I7" s="527">
        <v>4.7409568910401143</v>
      </c>
    </row>
    <row r="8" spans="1:9" ht="19.5" customHeight="1">
      <c r="A8" s="310"/>
      <c r="B8" s="159" t="s">
        <v>288</v>
      </c>
      <c r="C8" s="306">
        <v>213528</v>
      </c>
      <c r="D8" s="159">
        <v>50763</v>
      </c>
      <c r="E8" s="159">
        <v>264291</v>
      </c>
      <c r="F8" s="290"/>
      <c r="G8" s="526" t="s">
        <v>635</v>
      </c>
      <c r="H8" s="526">
        <v>518793</v>
      </c>
      <c r="I8" s="527">
        <v>3.1027936883492355</v>
      </c>
    </row>
    <row r="9" spans="1:9" ht="19.5" customHeight="1">
      <c r="A9" s="310"/>
      <c r="B9" s="159" t="s">
        <v>281</v>
      </c>
      <c r="C9" s="306">
        <v>178767</v>
      </c>
      <c r="D9" s="159">
        <v>75744</v>
      </c>
      <c r="E9" s="159">
        <v>254511</v>
      </c>
      <c r="F9" s="290"/>
      <c r="G9" s="526" t="s">
        <v>278</v>
      </c>
      <c r="H9" s="526">
        <v>489301</v>
      </c>
      <c r="I9" s="527">
        <v>2.9264081329219347</v>
      </c>
    </row>
    <row r="10" spans="1:9" ht="19.5" customHeight="1">
      <c r="A10" s="310"/>
      <c r="B10" s="159" t="s">
        <v>287</v>
      </c>
      <c r="C10" s="306">
        <v>24370</v>
      </c>
      <c r="D10" s="159">
        <v>7280</v>
      </c>
      <c r="E10" s="159">
        <v>31650</v>
      </c>
      <c r="F10" s="290"/>
      <c r="G10" s="526" t="s">
        <v>277</v>
      </c>
      <c r="H10" s="526">
        <v>416050</v>
      </c>
      <c r="I10" s="527">
        <v>2.4883090443350224</v>
      </c>
    </row>
    <row r="11" spans="1:9" ht="19.5" customHeight="1">
      <c r="A11" s="310"/>
      <c r="B11" s="159" t="s">
        <v>630</v>
      </c>
      <c r="C11" s="306">
        <v>14816</v>
      </c>
      <c r="D11" s="159">
        <v>15464</v>
      </c>
      <c r="E11" s="159">
        <v>30280</v>
      </c>
      <c r="F11" s="290"/>
      <c r="G11" s="526" t="s">
        <v>8</v>
      </c>
      <c r="H11" s="526">
        <v>155613</v>
      </c>
      <c r="I11" s="527">
        <v>0.93068918475208717</v>
      </c>
    </row>
    <row r="12" spans="1:9" ht="19.5" customHeight="1">
      <c r="A12" s="310"/>
      <c r="B12" s="159" t="s">
        <v>285</v>
      </c>
      <c r="C12" s="306">
        <v>8694</v>
      </c>
      <c r="D12" s="159">
        <v>4288</v>
      </c>
      <c r="E12" s="159">
        <v>12982</v>
      </c>
      <c r="F12" s="290"/>
      <c r="G12" s="526" t="s">
        <v>274</v>
      </c>
      <c r="H12" s="526">
        <v>91439</v>
      </c>
      <c r="I12" s="527">
        <v>0.54687775677190276</v>
      </c>
    </row>
    <row r="13" spans="1:9" ht="19.5" customHeight="1">
      <c r="A13" s="310"/>
      <c r="B13" s="159" t="s">
        <v>631</v>
      </c>
      <c r="C13" s="306">
        <v>9779</v>
      </c>
      <c r="D13" s="159">
        <v>2052</v>
      </c>
      <c r="E13" s="159">
        <v>11831</v>
      </c>
      <c r="F13" s="290"/>
      <c r="G13" s="526" t="s">
        <v>6</v>
      </c>
      <c r="H13" s="526">
        <v>89745</v>
      </c>
      <c r="I13" s="527">
        <v>0.53674629295480492</v>
      </c>
    </row>
    <row r="14" spans="1:9" ht="19.5" customHeight="1">
      <c r="A14" s="310"/>
      <c r="B14" s="159" t="s">
        <v>286</v>
      </c>
      <c r="C14" s="306">
        <v>5145</v>
      </c>
      <c r="D14" s="159">
        <v>1038</v>
      </c>
      <c r="E14" s="159">
        <v>6183</v>
      </c>
      <c r="F14" s="290"/>
      <c r="G14" s="526" t="s">
        <v>11</v>
      </c>
      <c r="H14" s="526">
        <v>248674</v>
      </c>
      <c r="I14" s="526"/>
    </row>
    <row r="15" spans="1:9" ht="19.5" customHeight="1">
      <c r="A15" s="310"/>
      <c r="B15" s="159" t="s">
        <v>310</v>
      </c>
      <c r="C15" s="306">
        <v>2282</v>
      </c>
      <c r="D15" s="159">
        <v>1411</v>
      </c>
      <c r="E15" s="159">
        <v>3693</v>
      </c>
      <c r="F15" s="290"/>
    </row>
    <row r="16" spans="1:9" ht="19.5" customHeight="1">
      <c r="A16" s="310"/>
      <c r="B16" s="159" t="s">
        <v>284</v>
      </c>
      <c r="C16" s="306">
        <v>3460</v>
      </c>
      <c r="D16" s="159">
        <v>77</v>
      </c>
      <c r="E16" s="159">
        <v>3537</v>
      </c>
      <c r="F16" s="290"/>
    </row>
    <row r="17" spans="1:6" ht="19.5" customHeight="1">
      <c r="A17" s="310"/>
      <c r="B17" s="159" t="s">
        <v>283</v>
      </c>
      <c r="C17" s="306">
        <v>3167</v>
      </c>
      <c r="D17" s="159">
        <v>55</v>
      </c>
      <c r="E17" s="159">
        <v>3222</v>
      </c>
      <c r="F17" s="290"/>
    </row>
    <row r="18" spans="1:6" ht="19.5" customHeight="1">
      <c r="A18" s="309"/>
      <c r="B18" s="159" t="s">
        <v>282</v>
      </c>
      <c r="C18" s="306">
        <v>1468</v>
      </c>
      <c r="D18" s="159">
        <v>610</v>
      </c>
      <c r="E18" s="159">
        <v>2078</v>
      </c>
      <c r="F18" s="290"/>
    </row>
    <row r="19" spans="1:6" ht="19.5" customHeight="1">
      <c r="A19" s="309"/>
      <c r="B19" s="159" t="s">
        <v>632</v>
      </c>
      <c r="C19" s="306">
        <v>256</v>
      </c>
      <c r="D19" s="159">
        <v>151</v>
      </c>
      <c r="E19" s="159">
        <v>407</v>
      </c>
      <c r="F19" s="290"/>
    </row>
    <row r="20" spans="1:6" ht="19.5" customHeight="1">
      <c r="A20" s="160" t="s">
        <v>633</v>
      </c>
      <c r="B20" s="311"/>
      <c r="C20" s="306">
        <v>1983863</v>
      </c>
      <c r="D20" s="159">
        <v>790965</v>
      </c>
      <c r="E20" s="159">
        <v>2774828</v>
      </c>
      <c r="F20" s="290"/>
    </row>
    <row r="21" spans="1:6" ht="19.5" customHeight="1">
      <c r="A21" s="312" t="s">
        <v>280</v>
      </c>
      <c r="B21" s="313"/>
      <c r="C21" s="306">
        <v>1377818</v>
      </c>
      <c r="D21" s="159">
        <v>1087458</v>
      </c>
      <c r="E21" s="159">
        <v>2465276</v>
      </c>
      <c r="F21" s="290"/>
    </row>
    <row r="22" spans="1:6" ht="19.5" customHeight="1">
      <c r="A22" s="312" t="s">
        <v>279</v>
      </c>
      <c r="B22" s="313"/>
      <c r="C22" s="306">
        <v>1046019</v>
      </c>
      <c r="D22" s="159">
        <v>995810</v>
      </c>
      <c r="E22" s="159">
        <v>2041829</v>
      </c>
      <c r="F22" s="289"/>
    </row>
    <row r="23" spans="1:6" ht="19.5" customHeight="1">
      <c r="A23" s="312" t="s">
        <v>634</v>
      </c>
      <c r="B23" s="313"/>
      <c r="C23" s="306">
        <v>473907</v>
      </c>
      <c r="D23" s="159">
        <v>318790</v>
      </c>
      <c r="E23" s="159">
        <v>792697</v>
      </c>
      <c r="F23" s="290"/>
    </row>
    <row r="24" spans="1:6" ht="19.5" customHeight="1">
      <c r="A24" s="312" t="s">
        <v>635</v>
      </c>
      <c r="B24" s="313"/>
      <c r="C24" s="306">
        <v>204934</v>
      </c>
      <c r="D24" s="159">
        <v>313859</v>
      </c>
      <c r="E24" s="159">
        <v>518793</v>
      </c>
      <c r="F24" s="290"/>
    </row>
    <row r="25" spans="1:6" ht="19.5" customHeight="1">
      <c r="A25" s="309" t="s">
        <v>278</v>
      </c>
      <c r="B25" s="159" t="s">
        <v>88</v>
      </c>
      <c r="C25" s="159">
        <v>19514</v>
      </c>
      <c r="D25" s="159">
        <v>108466</v>
      </c>
      <c r="E25" s="159">
        <v>127980</v>
      </c>
      <c r="F25" s="289"/>
    </row>
    <row r="26" spans="1:6" ht="19.5" customHeight="1">
      <c r="A26" s="309"/>
      <c r="B26" s="159" t="s">
        <v>325</v>
      </c>
      <c r="C26" s="159">
        <v>69640</v>
      </c>
      <c r="D26" s="159">
        <v>53873</v>
      </c>
      <c r="E26" s="159">
        <v>123513</v>
      </c>
      <c r="F26" s="289"/>
    </row>
    <row r="27" spans="1:6" ht="19.5" customHeight="1">
      <c r="A27" s="309"/>
      <c r="B27" s="159" t="s">
        <v>327</v>
      </c>
      <c r="C27" s="159">
        <v>51574</v>
      </c>
      <c r="D27" s="159">
        <v>48013</v>
      </c>
      <c r="E27" s="159">
        <v>99587</v>
      </c>
      <c r="F27" s="289"/>
    </row>
    <row r="28" spans="1:6" ht="19.5" customHeight="1">
      <c r="A28" s="309"/>
      <c r="B28" s="159" t="s">
        <v>326</v>
      </c>
      <c r="C28" s="159">
        <v>17469</v>
      </c>
      <c r="D28" s="159">
        <v>36583</v>
      </c>
      <c r="E28" s="159">
        <v>54052</v>
      </c>
      <c r="F28" s="289"/>
    </row>
    <row r="29" spans="1:6" ht="19.5" customHeight="1">
      <c r="A29" s="309"/>
      <c r="B29" s="159" t="s">
        <v>333</v>
      </c>
      <c r="C29" s="159">
        <v>9487</v>
      </c>
      <c r="D29" s="159">
        <v>14121</v>
      </c>
      <c r="E29" s="159">
        <v>23608</v>
      </c>
      <c r="F29" s="289"/>
    </row>
    <row r="30" spans="1:6" ht="19.5" customHeight="1">
      <c r="A30" s="309"/>
      <c r="B30" s="159" t="s">
        <v>328</v>
      </c>
      <c r="C30" s="159">
        <v>9904</v>
      </c>
      <c r="D30" s="159">
        <v>12871</v>
      </c>
      <c r="E30" s="159">
        <v>22775</v>
      </c>
      <c r="F30" s="289"/>
    </row>
    <row r="31" spans="1:6" ht="19.5" customHeight="1">
      <c r="A31" s="309"/>
      <c r="B31" s="159" t="s">
        <v>636</v>
      </c>
      <c r="C31" s="159">
        <v>5046</v>
      </c>
      <c r="D31" s="159">
        <v>11595</v>
      </c>
      <c r="E31" s="159">
        <v>16641</v>
      </c>
      <c r="F31" s="289"/>
    </row>
    <row r="32" spans="1:6" ht="19.5" customHeight="1">
      <c r="A32" s="309"/>
      <c r="B32" s="159" t="s">
        <v>645</v>
      </c>
      <c r="C32" s="159">
        <v>2814</v>
      </c>
      <c r="D32" s="159">
        <v>4129</v>
      </c>
      <c r="E32" s="159">
        <v>6943</v>
      </c>
      <c r="F32" s="289"/>
    </row>
    <row r="33" spans="1:6" ht="19.5" customHeight="1">
      <c r="A33" s="309"/>
      <c r="B33" s="159" t="s">
        <v>348</v>
      </c>
      <c r="C33" s="159">
        <v>1613</v>
      </c>
      <c r="D33" s="159">
        <v>2256</v>
      </c>
      <c r="E33" s="159">
        <v>3869</v>
      </c>
      <c r="F33" s="289"/>
    </row>
    <row r="34" spans="1:6" ht="19.5" customHeight="1">
      <c r="A34" s="309"/>
      <c r="B34" s="159" t="s">
        <v>338</v>
      </c>
      <c r="C34" s="159">
        <v>2195</v>
      </c>
      <c r="D34" s="159">
        <v>1239</v>
      </c>
      <c r="E34" s="159">
        <v>3434</v>
      </c>
      <c r="F34" s="289"/>
    </row>
    <row r="35" spans="1:6" ht="19.5" customHeight="1">
      <c r="A35" s="309"/>
      <c r="B35" s="159" t="s">
        <v>349</v>
      </c>
      <c r="C35" s="159">
        <v>978</v>
      </c>
      <c r="D35" s="159">
        <v>1910</v>
      </c>
      <c r="E35" s="159">
        <v>2888</v>
      </c>
      <c r="F35" s="289"/>
    </row>
    <row r="36" spans="1:6" ht="19.5" customHeight="1">
      <c r="A36" s="309"/>
      <c r="B36" s="159" t="s">
        <v>637</v>
      </c>
      <c r="C36" s="159">
        <v>746</v>
      </c>
      <c r="D36" s="159">
        <v>1478</v>
      </c>
      <c r="E36" s="159">
        <v>2224</v>
      </c>
      <c r="F36" s="289"/>
    </row>
    <row r="37" spans="1:6" ht="19.5" customHeight="1">
      <c r="A37" s="309"/>
      <c r="B37" s="159" t="s">
        <v>353</v>
      </c>
      <c r="C37" s="159">
        <v>606</v>
      </c>
      <c r="D37" s="159">
        <v>1181</v>
      </c>
      <c r="E37" s="159">
        <v>1787</v>
      </c>
      <c r="F37" s="289"/>
    </row>
    <row r="38" spans="1:6" ht="19.5" customHeight="1">
      <c r="A38" s="312" t="s">
        <v>638</v>
      </c>
      <c r="B38" s="313"/>
      <c r="C38" s="306">
        <v>191586</v>
      </c>
      <c r="D38" s="159">
        <v>297715</v>
      </c>
      <c r="E38" s="159">
        <v>489301</v>
      </c>
      <c r="F38" s="290"/>
    </row>
    <row r="39" spans="1:6" ht="19.5" customHeight="1">
      <c r="A39" s="312" t="s">
        <v>277</v>
      </c>
      <c r="B39" s="313"/>
      <c r="C39" s="306">
        <v>267991</v>
      </c>
      <c r="D39" s="159">
        <v>148059</v>
      </c>
      <c r="E39" s="159">
        <v>416050</v>
      </c>
      <c r="F39" s="290"/>
    </row>
    <row r="40" spans="1:6" ht="19.5" customHeight="1">
      <c r="A40" s="312" t="s">
        <v>8</v>
      </c>
      <c r="B40" s="313"/>
      <c r="C40" s="306">
        <v>105886</v>
      </c>
      <c r="D40" s="159">
        <v>49727</v>
      </c>
      <c r="E40" s="159">
        <v>155613</v>
      </c>
      <c r="F40" s="290"/>
    </row>
    <row r="41" spans="1:6" ht="19.5" customHeight="1">
      <c r="A41" s="312" t="s">
        <v>274</v>
      </c>
      <c r="B41" s="313"/>
      <c r="C41" s="306">
        <v>42704</v>
      </c>
      <c r="D41" s="159">
        <v>48735</v>
      </c>
      <c r="E41" s="159">
        <v>91439</v>
      </c>
      <c r="F41" s="290"/>
    </row>
    <row r="42" spans="1:6" ht="19.5" customHeight="1">
      <c r="A42" s="312" t="s">
        <v>6</v>
      </c>
      <c r="B42" s="313"/>
      <c r="C42" s="306">
        <v>57046</v>
      </c>
      <c r="D42" s="159">
        <v>18642</v>
      </c>
      <c r="E42" s="159">
        <v>75688</v>
      </c>
      <c r="F42" s="290"/>
    </row>
    <row r="43" spans="1:6" ht="19.5" customHeight="1">
      <c r="A43" s="312" t="s">
        <v>303</v>
      </c>
      <c r="B43" s="313"/>
      <c r="C43" s="306">
        <v>30006</v>
      </c>
      <c r="D43" s="159">
        <v>38835</v>
      </c>
      <c r="E43" s="159">
        <v>68841</v>
      </c>
      <c r="F43" s="290"/>
    </row>
    <row r="44" spans="1:6" ht="19.5" customHeight="1">
      <c r="A44" s="312" t="s">
        <v>276</v>
      </c>
      <c r="B44" s="313"/>
      <c r="C44" s="306">
        <v>2786</v>
      </c>
      <c r="D44" s="159">
        <v>28104</v>
      </c>
      <c r="E44" s="159">
        <v>30890</v>
      </c>
      <c r="F44" s="290"/>
    </row>
    <row r="45" spans="1:6" ht="19.5" customHeight="1">
      <c r="A45" s="312" t="s">
        <v>639</v>
      </c>
      <c r="B45" s="313"/>
      <c r="C45" s="306">
        <v>15022</v>
      </c>
      <c r="D45" s="159">
        <v>11306</v>
      </c>
      <c r="E45" s="159">
        <v>26328</v>
      </c>
      <c r="F45" s="290"/>
    </row>
    <row r="46" spans="1:6" ht="19.5" customHeight="1">
      <c r="A46" s="312" t="s">
        <v>275</v>
      </c>
      <c r="B46" s="313"/>
      <c r="C46" s="306">
        <v>12577</v>
      </c>
      <c r="D46" s="159">
        <v>13259</v>
      </c>
      <c r="E46" s="159">
        <v>25836</v>
      </c>
      <c r="F46" s="290"/>
    </row>
    <row r="47" spans="1:6" ht="19.5" customHeight="1">
      <c r="A47" s="312" t="s">
        <v>341</v>
      </c>
      <c r="B47" s="313"/>
      <c r="C47" s="306">
        <v>17370</v>
      </c>
      <c r="D47" s="159">
        <v>6095</v>
      </c>
      <c r="E47" s="159">
        <v>23465</v>
      </c>
      <c r="F47" s="290"/>
    </row>
    <row r="48" spans="1:6" ht="19.5" customHeight="1">
      <c r="A48" s="312" t="s">
        <v>583</v>
      </c>
      <c r="B48" s="313"/>
      <c r="C48" s="306">
        <v>11249</v>
      </c>
      <c r="D48" s="159">
        <v>11041</v>
      </c>
      <c r="E48" s="159">
        <v>22290</v>
      </c>
      <c r="F48" s="290"/>
    </row>
    <row r="49" spans="1:6" ht="19.5" customHeight="1">
      <c r="A49" s="312" t="s">
        <v>273</v>
      </c>
      <c r="B49" s="313"/>
      <c r="C49" s="306">
        <v>8829</v>
      </c>
      <c r="D49" s="159">
        <v>5898</v>
      </c>
      <c r="E49" s="159">
        <v>14727</v>
      </c>
      <c r="F49" s="290"/>
    </row>
    <row r="50" spans="1:6" ht="19.5" customHeight="1">
      <c r="A50" s="312" t="s">
        <v>640</v>
      </c>
      <c r="B50" s="313"/>
      <c r="C50" s="306">
        <v>8309</v>
      </c>
      <c r="D50" s="159">
        <v>6286</v>
      </c>
      <c r="E50" s="159">
        <v>14595</v>
      </c>
      <c r="F50" s="290"/>
    </row>
    <row r="51" spans="1:6" ht="19.5" customHeight="1">
      <c r="A51" s="312" t="s">
        <v>296</v>
      </c>
      <c r="B51" s="313"/>
      <c r="C51" s="306">
        <v>7617</v>
      </c>
      <c r="D51" s="159">
        <v>3388</v>
      </c>
      <c r="E51" s="159">
        <v>11005</v>
      </c>
      <c r="F51" s="290"/>
    </row>
    <row r="52" spans="1:6" ht="19.5" customHeight="1">
      <c r="A52" s="312" t="s">
        <v>272</v>
      </c>
      <c r="B52" s="313"/>
      <c r="C52" s="306">
        <v>2536</v>
      </c>
      <c r="D52" s="159">
        <v>4432</v>
      </c>
      <c r="E52" s="159">
        <v>6968</v>
      </c>
      <c r="F52" s="290"/>
    </row>
    <row r="53" spans="1:6" ht="19.5" customHeight="1">
      <c r="A53" s="312" t="s">
        <v>641</v>
      </c>
      <c r="B53" s="313"/>
      <c r="C53" s="306">
        <v>2013</v>
      </c>
      <c r="D53" s="159">
        <v>2571</v>
      </c>
      <c r="E53" s="159">
        <v>4584</v>
      </c>
      <c r="F53" s="290"/>
    </row>
    <row r="54" spans="1:6" ht="19.5" customHeight="1">
      <c r="A54" s="312" t="s">
        <v>642</v>
      </c>
      <c r="B54" s="313"/>
      <c r="C54" s="306">
        <v>983</v>
      </c>
      <c r="D54" s="159">
        <v>2402</v>
      </c>
      <c r="E54" s="159">
        <v>3385</v>
      </c>
      <c r="F54" s="290"/>
    </row>
    <row r="55" spans="1:6" ht="19.5" customHeight="1">
      <c r="A55" s="312" t="s">
        <v>298</v>
      </c>
      <c r="B55" s="313"/>
      <c r="C55" s="306">
        <v>1332</v>
      </c>
      <c r="D55" s="159">
        <v>1720</v>
      </c>
      <c r="E55" s="159">
        <v>3052</v>
      </c>
      <c r="F55" s="290"/>
    </row>
    <row r="56" spans="1:6" ht="19.5" customHeight="1">
      <c r="A56" s="312" t="s">
        <v>342</v>
      </c>
      <c r="B56" s="313"/>
      <c r="C56" s="306">
        <v>1458</v>
      </c>
      <c r="D56" s="159">
        <v>473</v>
      </c>
      <c r="E56" s="159">
        <v>1931</v>
      </c>
      <c r="F56" s="290"/>
    </row>
    <row r="57" spans="1:6" ht="19.5" customHeight="1">
      <c r="A57" s="312" t="s">
        <v>643</v>
      </c>
      <c r="B57" s="313"/>
      <c r="C57" s="306">
        <v>253</v>
      </c>
      <c r="D57" s="159">
        <v>922</v>
      </c>
      <c r="E57" s="159">
        <v>1175</v>
      </c>
      <c r="F57" s="290"/>
    </row>
    <row r="58" spans="1:6" ht="19.5" customHeight="1">
      <c r="A58" s="312" t="s">
        <v>644</v>
      </c>
      <c r="B58" s="313"/>
      <c r="C58" s="306">
        <v>508</v>
      </c>
      <c r="D58" s="159">
        <v>661</v>
      </c>
      <c r="E58" s="159">
        <v>1169</v>
      </c>
      <c r="F58" s="290"/>
    </row>
    <row r="59" spans="1:6" ht="19.5" customHeight="1">
      <c r="A59" s="312" t="s">
        <v>271</v>
      </c>
      <c r="B59" s="313"/>
      <c r="C59" s="306">
        <v>1013</v>
      </c>
      <c r="D59" s="159">
        <v>2</v>
      </c>
      <c r="E59" s="159">
        <v>1015</v>
      </c>
      <c r="F59" s="290"/>
    </row>
    <row r="60" spans="1:6" ht="19.5" customHeight="1">
      <c r="A60" s="312" t="s">
        <v>302</v>
      </c>
      <c r="B60" s="313"/>
      <c r="C60" s="306">
        <v>653</v>
      </c>
      <c r="D60" s="159">
        <v>248</v>
      </c>
      <c r="E60" s="159">
        <v>901</v>
      </c>
      <c r="F60" s="290"/>
    </row>
    <row r="61" spans="1:6" ht="19.5" customHeight="1">
      <c r="A61" s="312" t="s">
        <v>371</v>
      </c>
      <c r="B61" s="313"/>
      <c r="C61" s="306">
        <v>0</v>
      </c>
      <c r="D61" s="159">
        <v>381</v>
      </c>
      <c r="E61" s="159">
        <v>381</v>
      </c>
      <c r="F61" s="290"/>
    </row>
    <row r="62" spans="1:6" ht="19.5" customHeight="1">
      <c r="A62" s="312" t="s">
        <v>301</v>
      </c>
      <c r="B62" s="313"/>
      <c r="C62" s="306">
        <v>89</v>
      </c>
      <c r="D62" s="159">
        <v>84</v>
      </c>
      <c r="E62" s="159">
        <v>173</v>
      </c>
      <c r="F62" s="290"/>
    </row>
    <row r="63" spans="1:6" ht="19.5" customHeight="1">
      <c r="A63" s="312" t="s">
        <v>309</v>
      </c>
      <c r="B63" s="313"/>
      <c r="C63" s="306">
        <v>16</v>
      </c>
      <c r="D63" s="159">
        <v>4</v>
      </c>
      <c r="E63" s="159">
        <v>20</v>
      </c>
      <c r="F63" s="290"/>
    </row>
    <row r="64" spans="1:6" ht="19.5" customHeight="1">
      <c r="A64" s="314" t="s">
        <v>60</v>
      </c>
      <c r="B64" s="313"/>
      <c r="C64" s="306">
        <v>9121693</v>
      </c>
      <c r="D64" s="159">
        <v>7598497</v>
      </c>
      <c r="E64" s="159">
        <v>16720190</v>
      </c>
      <c r="F64" s="290"/>
    </row>
  </sheetData>
  <mergeCells count="2">
    <mergeCell ref="A1:E1"/>
    <mergeCell ref="A2:B2"/>
  </mergeCells>
  <pageMargins left="0.7" right="0.44" top="0.66" bottom="0.65" header="0.3" footer="0.3"/>
  <pageSetup paperSize="9" firstPageNumber="50" orientation="portrait" useFirstPageNumber="1" r:id="rId1"/>
  <headerFooter>
    <oddFooter>&amp;L&amp;"Arial,Italic"&amp;9AISHE 2011-12&amp;CT-&amp;P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7" tint="-0.499984740745262"/>
  </sheetPr>
  <dimension ref="A1:M146"/>
  <sheetViews>
    <sheetView view="pageBreakPreview" topLeftCell="A112" zoomScaleSheetLayoutView="100" workbookViewId="0">
      <selection activeCell="O133" sqref="A1:XFD1048576"/>
    </sheetView>
  </sheetViews>
  <sheetFormatPr defaultRowHeight="14.25"/>
  <cols>
    <col min="1" max="1" width="16.28515625" style="316" customWidth="1"/>
    <col min="2" max="2" width="23.7109375" style="162" customWidth="1"/>
    <col min="3" max="3" width="6.42578125" style="163" customWidth="1"/>
    <col min="4" max="4" width="8.5703125" style="163" customWidth="1"/>
    <col min="5" max="5" width="6.7109375" style="163" customWidth="1"/>
    <col min="6" max="6" width="7" style="163" customWidth="1"/>
    <col min="7" max="7" width="8.5703125" style="163" customWidth="1"/>
    <col min="8" max="8" width="6.7109375" style="163" customWidth="1"/>
    <col min="9" max="9" width="9.140625" style="163" customWidth="1"/>
    <col min="10" max="10" width="8.7109375" style="163" customWidth="1"/>
    <col min="11" max="11" width="9.7109375" style="163" customWidth="1"/>
    <col min="12" max="16384" width="9.140625" style="163"/>
  </cols>
  <sheetData>
    <row r="1" spans="1:12" ht="36.75" customHeight="1">
      <c r="A1" s="571" t="s">
        <v>372</v>
      </c>
      <c r="B1" s="571"/>
      <c r="C1" s="571"/>
      <c r="D1" s="571"/>
      <c r="E1" s="571"/>
      <c r="F1" s="571"/>
      <c r="G1" s="571"/>
      <c r="H1" s="571"/>
      <c r="I1" s="571"/>
      <c r="J1" s="571"/>
      <c r="K1" s="571"/>
    </row>
    <row r="2" spans="1:12" s="162" customFormat="1" ht="16.5" customHeight="1">
      <c r="A2" s="578" t="s">
        <v>294</v>
      </c>
      <c r="B2" s="578"/>
      <c r="C2" s="579" t="s">
        <v>104</v>
      </c>
      <c r="D2" s="579"/>
      <c r="E2" s="579"/>
      <c r="F2" s="579" t="s">
        <v>105</v>
      </c>
      <c r="G2" s="579"/>
      <c r="H2" s="579"/>
      <c r="I2" s="579" t="s">
        <v>100</v>
      </c>
      <c r="J2" s="579"/>
      <c r="K2" s="579"/>
    </row>
    <row r="3" spans="1:12" s="162" customFormat="1" ht="16.5" customHeight="1">
      <c r="A3" s="578"/>
      <c r="B3" s="578"/>
      <c r="C3" s="165" t="s">
        <v>102</v>
      </c>
      <c r="D3" s="165" t="s">
        <v>103</v>
      </c>
      <c r="E3" s="165" t="s">
        <v>12</v>
      </c>
      <c r="F3" s="165" t="s">
        <v>102</v>
      </c>
      <c r="G3" s="165" t="s">
        <v>103</v>
      </c>
      <c r="H3" s="165" t="s">
        <v>12</v>
      </c>
      <c r="I3" s="165" t="s">
        <v>102</v>
      </c>
      <c r="J3" s="165" t="s">
        <v>103</v>
      </c>
      <c r="K3" s="165" t="s">
        <v>12</v>
      </c>
    </row>
    <row r="4" spans="1:12" ht="15.75" customHeight="1">
      <c r="A4" s="575" t="s">
        <v>6</v>
      </c>
      <c r="B4" s="166" t="s">
        <v>6</v>
      </c>
      <c r="C4" s="167">
        <v>1547</v>
      </c>
      <c r="D4" s="167">
        <v>689</v>
      </c>
      <c r="E4" s="167">
        <v>2236</v>
      </c>
      <c r="F4" s="167">
        <v>8</v>
      </c>
      <c r="G4" s="167">
        <v>10</v>
      </c>
      <c r="H4" s="167">
        <v>18</v>
      </c>
      <c r="I4" s="167">
        <v>8699</v>
      </c>
      <c r="J4" s="167">
        <v>3673</v>
      </c>
      <c r="K4" s="167">
        <v>12372</v>
      </c>
      <c r="L4" s="520">
        <v>70.311994827028769</v>
      </c>
    </row>
    <row r="5" spans="1:12" ht="15.75" customHeight="1">
      <c r="A5" s="576"/>
      <c r="B5" s="166" t="s">
        <v>297</v>
      </c>
      <c r="C5" s="167">
        <v>103</v>
      </c>
      <c r="D5" s="167">
        <v>31</v>
      </c>
      <c r="E5" s="167">
        <v>134</v>
      </c>
      <c r="F5" s="167">
        <v>15</v>
      </c>
      <c r="G5" s="167">
        <v>5</v>
      </c>
      <c r="H5" s="167">
        <v>20</v>
      </c>
      <c r="I5" s="167">
        <v>839</v>
      </c>
      <c r="J5" s="167">
        <v>259</v>
      </c>
      <c r="K5" s="167">
        <v>1098</v>
      </c>
      <c r="L5" s="520">
        <v>76.411657559198545</v>
      </c>
    </row>
    <row r="6" spans="1:12" ht="15.75" customHeight="1">
      <c r="A6" s="576"/>
      <c r="B6" s="166" t="s">
        <v>299</v>
      </c>
      <c r="C6" s="167">
        <v>24</v>
      </c>
      <c r="D6" s="167">
        <v>8</v>
      </c>
      <c r="E6" s="167">
        <v>32</v>
      </c>
      <c r="F6" s="167">
        <v>0</v>
      </c>
      <c r="G6" s="167">
        <v>0</v>
      </c>
      <c r="H6" s="167">
        <v>0</v>
      </c>
      <c r="I6" s="167">
        <v>200</v>
      </c>
      <c r="J6" s="167">
        <v>62</v>
      </c>
      <c r="K6" s="167">
        <v>262</v>
      </c>
      <c r="L6" s="520">
        <v>76.33587786259541</v>
      </c>
    </row>
    <row r="7" spans="1:12" ht="15.75" customHeight="1">
      <c r="A7" s="577"/>
      <c r="B7" s="166" t="s">
        <v>300</v>
      </c>
      <c r="C7" s="167">
        <v>6</v>
      </c>
      <c r="D7" s="167">
        <v>7</v>
      </c>
      <c r="E7" s="167">
        <v>13</v>
      </c>
      <c r="F7" s="167">
        <v>0</v>
      </c>
      <c r="G7" s="167">
        <v>0</v>
      </c>
      <c r="H7" s="167">
        <v>0</v>
      </c>
      <c r="I7" s="167">
        <v>12</v>
      </c>
      <c r="J7" s="167">
        <v>8</v>
      </c>
      <c r="K7" s="167">
        <v>20</v>
      </c>
      <c r="L7" s="520">
        <v>60</v>
      </c>
    </row>
    <row r="8" spans="1:12" ht="15.75" customHeight="1">
      <c r="A8" s="315" t="s">
        <v>671</v>
      </c>
      <c r="B8" s="169"/>
      <c r="C8" s="167">
        <v>1680</v>
      </c>
      <c r="D8" s="167">
        <v>735</v>
      </c>
      <c r="E8" s="167">
        <v>2415</v>
      </c>
      <c r="F8" s="167">
        <v>23</v>
      </c>
      <c r="G8" s="167">
        <v>15</v>
      </c>
      <c r="H8" s="167">
        <v>38</v>
      </c>
      <c r="I8" s="167">
        <v>9750</v>
      </c>
      <c r="J8" s="167">
        <v>4002</v>
      </c>
      <c r="K8" s="167">
        <v>13752</v>
      </c>
      <c r="L8" s="520">
        <v>70.89877835951134</v>
      </c>
    </row>
    <row r="9" spans="1:12" ht="15.75" customHeight="1">
      <c r="A9" s="312" t="s">
        <v>639</v>
      </c>
      <c r="B9" s="306"/>
      <c r="C9" s="168">
        <v>462</v>
      </c>
      <c r="D9" s="167">
        <v>380</v>
      </c>
      <c r="E9" s="167">
        <v>842</v>
      </c>
      <c r="F9" s="167">
        <v>783</v>
      </c>
      <c r="G9" s="167">
        <v>777</v>
      </c>
      <c r="H9" s="167">
        <v>1560</v>
      </c>
      <c r="I9" s="167">
        <v>30979</v>
      </c>
      <c r="J9" s="167">
        <v>37333</v>
      </c>
      <c r="K9" s="167">
        <v>68312</v>
      </c>
      <c r="L9" s="520">
        <v>45.349279775149313</v>
      </c>
    </row>
    <row r="10" spans="1:12" ht="15.75" customHeight="1">
      <c r="A10" s="312" t="s">
        <v>280</v>
      </c>
      <c r="B10" s="306"/>
      <c r="C10" s="167">
        <v>1889</v>
      </c>
      <c r="D10" s="167">
        <v>1368</v>
      </c>
      <c r="E10" s="167">
        <v>3257</v>
      </c>
      <c r="F10" s="167">
        <v>961</v>
      </c>
      <c r="G10" s="167">
        <v>1658</v>
      </c>
      <c r="H10" s="167">
        <v>2619</v>
      </c>
      <c r="I10" s="167">
        <v>100580</v>
      </c>
      <c r="J10" s="167">
        <v>111720</v>
      </c>
      <c r="K10" s="167">
        <v>212300</v>
      </c>
      <c r="L10" s="520">
        <v>47.376354215732455</v>
      </c>
    </row>
    <row r="11" spans="1:12" ht="15.75" customHeight="1">
      <c r="A11" s="312" t="s">
        <v>301</v>
      </c>
      <c r="B11" s="306"/>
      <c r="C11" s="167">
        <v>15</v>
      </c>
      <c r="D11" s="167">
        <v>15</v>
      </c>
      <c r="E11" s="167">
        <v>30</v>
      </c>
      <c r="F11" s="167">
        <v>10</v>
      </c>
      <c r="G11" s="167">
        <v>18</v>
      </c>
      <c r="H11" s="167">
        <v>28</v>
      </c>
      <c r="I11" s="167">
        <v>105</v>
      </c>
      <c r="J11" s="167">
        <v>71</v>
      </c>
      <c r="K11" s="167">
        <v>176</v>
      </c>
      <c r="L11" s="520">
        <v>59.659090909090907</v>
      </c>
    </row>
    <row r="12" spans="1:12" ht="15.75" customHeight="1">
      <c r="A12" s="312" t="s">
        <v>641</v>
      </c>
      <c r="B12" s="306"/>
      <c r="C12" s="167">
        <v>38</v>
      </c>
      <c r="D12" s="167">
        <v>68</v>
      </c>
      <c r="E12" s="167">
        <v>106</v>
      </c>
      <c r="F12" s="167">
        <v>99</v>
      </c>
      <c r="G12" s="167">
        <v>91</v>
      </c>
      <c r="H12" s="167">
        <v>190</v>
      </c>
      <c r="I12" s="167">
        <v>2000</v>
      </c>
      <c r="J12" s="167">
        <v>3327</v>
      </c>
      <c r="K12" s="167">
        <v>5327</v>
      </c>
      <c r="L12" s="520">
        <v>37.544584193730053</v>
      </c>
    </row>
    <row r="13" spans="1:12" ht="15.75" customHeight="1">
      <c r="A13" s="312" t="s">
        <v>302</v>
      </c>
      <c r="B13" s="306"/>
      <c r="C13" s="167">
        <v>37</v>
      </c>
      <c r="D13" s="167">
        <v>9</v>
      </c>
      <c r="E13" s="167">
        <v>46</v>
      </c>
      <c r="F13" s="167">
        <v>14</v>
      </c>
      <c r="G13" s="167">
        <v>2</v>
      </c>
      <c r="H13" s="167">
        <v>16</v>
      </c>
      <c r="I13" s="167">
        <v>1304</v>
      </c>
      <c r="J13" s="167">
        <v>543</v>
      </c>
      <c r="K13" s="167">
        <v>1847</v>
      </c>
      <c r="L13" s="520">
        <v>70.600974553329735</v>
      </c>
    </row>
    <row r="14" spans="1:12" ht="15.75" customHeight="1">
      <c r="A14" s="312" t="s">
        <v>642</v>
      </c>
      <c r="B14" s="306"/>
      <c r="C14" s="167">
        <v>63</v>
      </c>
      <c r="D14" s="167">
        <v>30</v>
      </c>
      <c r="E14" s="167">
        <v>93</v>
      </c>
      <c r="F14" s="167">
        <v>8</v>
      </c>
      <c r="G14" s="167">
        <v>12</v>
      </c>
      <c r="H14" s="167">
        <v>20</v>
      </c>
      <c r="I14" s="167">
        <v>362</v>
      </c>
      <c r="J14" s="167">
        <v>321</v>
      </c>
      <c r="K14" s="167">
        <v>683</v>
      </c>
      <c r="L14" s="520">
        <v>53.001464128843338</v>
      </c>
    </row>
    <row r="15" spans="1:12" ht="15.75" customHeight="1">
      <c r="A15" s="312" t="s">
        <v>635</v>
      </c>
      <c r="B15" s="306"/>
      <c r="C15" s="167">
        <v>1204</v>
      </c>
      <c r="D15" s="167">
        <v>1318</v>
      </c>
      <c r="E15" s="167">
        <v>2522</v>
      </c>
      <c r="F15" s="167">
        <v>920</v>
      </c>
      <c r="G15" s="167">
        <v>1044</v>
      </c>
      <c r="H15" s="167">
        <v>1964</v>
      </c>
      <c r="I15" s="167">
        <v>50894</v>
      </c>
      <c r="J15" s="167">
        <v>59144</v>
      </c>
      <c r="K15" s="167">
        <v>110038</v>
      </c>
      <c r="L15" s="520">
        <v>46.251295007179337</v>
      </c>
    </row>
    <row r="16" spans="1:12" ht="15.75" customHeight="1">
      <c r="A16" s="575" t="s">
        <v>293</v>
      </c>
      <c r="B16" s="166" t="s">
        <v>291</v>
      </c>
      <c r="C16" s="167">
        <v>1122</v>
      </c>
      <c r="D16" s="167">
        <v>667</v>
      </c>
      <c r="E16" s="167">
        <v>1789</v>
      </c>
      <c r="F16" s="167">
        <v>7</v>
      </c>
      <c r="G16" s="167">
        <v>23</v>
      </c>
      <c r="H16" s="167">
        <v>30</v>
      </c>
      <c r="I16" s="167">
        <v>18400</v>
      </c>
      <c r="J16" s="167">
        <v>16303</v>
      </c>
      <c r="K16" s="167">
        <v>34703</v>
      </c>
      <c r="L16" s="520">
        <v>53.021352620810887</v>
      </c>
    </row>
    <row r="17" spans="1:12" ht="15.75" customHeight="1">
      <c r="A17" s="576"/>
      <c r="B17" s="166" t="s">
        <v>281</v>
      </c>
      <c r="C17" s="167">
        <v>3498</v>
      </c>
      <c r="D17" s="167">
        <v>1961</v>
      </c>
      <c r="E17" s="167">
        <v>5459</v>
      </c>
      <c r="F17" s="167">
        <v>27</v>
      </c>
      <c r="G17" s="167">
        <v>12</v>
      </c>
      <c r="H17" s="167">
        <v>39</v>
      </c>
      <c r="I17" s="167">
        <v>19454</v>
      </c>
      <c r="J17" s="167">
        <v>9688</v>
      </c>
      <c r="K17" s="167">
        <v>29142</v>
      </c>
      <c r="L17" s="520">
        <v>66.755884977009117</v>
      </c>
    </row>
    <row r="18" spans="1:12" ht="15.75" customHeight="1">
      <c r="A18" s="576"/>
      <c r="B18" s="166" t="s">
        <v>292</v>
      </c>
      <c r="C18" s="167">
        <v>839</v>
      </c>
      <c r="D18" s="167">
        <v>392</v>
      </c>
      <c r="E18" s="167">
        <v>1231</v>
      </c>
      <c r="F18" s="167">
        <v>0</v>
      </c>
      <c r="G18" s="167">
        <v>0</v>
      </c>
      <c r="H18" s="167">
        <v>0</v>
      </c>
      <c r="I18" s="167">
        <v>16736</v>
      </c>
      <c r="J18" s="167">
        <v>12345</v>
      </c>
      <c r="K18" s="167">
        <v>29081</v>
      </c>
      <c r="L18" s="520">
        <v>57.549602833465151</v>
      </c>
    </row>
    <row r="19" spans="1:12" ht="15.75" customHeight="1">
      <c r="A19" s="576"/>
      <c r="B19" s="166" t="s">
        <v>290</v>
      </c>
      <c r="C19" s="167">
        <v>1696</v>
      </c>
      <c r="D19" s="167">
        <v>126</v>
      </c>
      <c r="E19" s="167">
        <v>1822</v>
      </c>
      <c r="F19" s="167">
        <v>0</v>
      </c>
      <c r="G19" s="167">
        <v>0</v>
      </c>
      <c r="H19" s="167">
        <v>0</v>
      </c>
      <c r="I19" s="167">
        <v>15523</v>
      </c>
      <c r="J19" s="167">
        <v>1734</v>
      </c>
      <c r="K19" s="167">
        <v>17257</v>
      </c>
      <c r="L19" s="520">
        <v>89.951903575360731</v>
      </c>
    </row>
    <row r="20" spans="1:12" ht="15.75" customHeight="1">
      <c r="A20" s="576"/>
      <c r="B20" s="166" t="s">
        <v>289</v>
      </c>
      <c r="C20" s="167">
        <v>958</v>
      </c>
      <c r="D20" s="167">
        <v>283</v>
      </c>
      <c r="E20" s="167">
        <v>1241</v>
      </c>
      <c r="F20" s="167">
        <v>0</v>
      </c>
      <c r="G20" s="167">
        <v>0</v>
      </c>
      <c r="H20" s="167">
        <v>0</v>
      </c>
      <c r="I20" s="167">
        <v>10256</v>
      </c>
      <c r="J20" s="167">
        <v>4954</v>
      </c>
      <c r="K20" s="167">
        <v>15210</v>
      </c>
      <c r="L20" s="520">
        <v>67.429322813938199</v>
      </c>
    </row>
    <row r="21" spans="1:12" ht="15.75" customHeight="1">
      <c r="A21" s="576"/>
      <c r="B21" s="166" t="s">
        <v>288</v>
      </c>
      <c r="C21" s="167">
        <v>909</v>
      </c>
      <c r="D21" s="167">
        <v>311</v>
      </c>
      <c r="E21" s="167">
        <v>1220</v>
      </c>
      <c r="F21" s="167">
        <v>0</v>
      </c>
      <c r="G21" s="167">
        <v>0</v>
      </c>
      <c r="H21" s="167">
        <v>0</v>
      </c>
      <c r="I21" s="167">
        <v>8121</v>
      </c>
      <c r="J21" s="167">
        <v>3086</v>
      </c>
      <c r="K21" s="167">
        <v>11207</v>
      </c>
      <c r="L21" s="520">
        <v>72.463638797180337</v>
      </c>
    </row>
    <row r="22" spans="1:12" ht="15.75" customHeight="1">
      <c r="A22" s="576"/>
      <c r="B22" s="166" t="s">
        <v>287</v>
      </c>
      <c r="C22" s="167">
        <v>347</v>
      </c>
      <c r="D22" s="167">
        <v>144</v>
      </c>
      <c r="E22" s="167">
        <v>491</v>
      </c>
      <c r="F22" s="167">
        <v>0</v>
      </c>
      <c r="G22" s="167">
        <v>0</v>
      </c>
      <c r="H22" s="167">
        <v>0</v>
      </c>
      <c r="I22" s="167">
        <v>1590</v>
      </c>
      <c r="J22" s="167">
        <v>740</v>
      </c>
      <c r="K22" s="167">
        <v>2330</v>
      </c>
      <c r="L22" s="520">
        <v>68.240343347639481</v>
      </c>
    </row>
    <row r="23" spans="1:12" ht="15.75" customHeight="1">
      <c r="A23" s="576"/>
      <c r="B23" s="166" t="s">
        <v>630</v>
      </c>
      <c r="C23" s="167">
        <v>87</v>
      </c>
      <c r="D23" s="167">
        <v>46</v>
      </c>
      <c r="E23" s="167">
        <v>133</v>
      </c>
      <c r="F23" s="167">
        <v>0</v>
      </c>
      <c r="G23" s="167">
        <v>0</v>
      </c>
      <c r="H23" s="167">
        <v>0</v>
      </c>
      <c r="I23" s="167">
        <v>1017</v>
      </c>
      <c r="J23" s="167">
        <v>748</v>
      </c>
      <c r="K23" s="167">
        <v>1765</v>
      </c>
      <c r="L23" s="520">
        <v>57.620396600566579</v>
      </c>
    </row>
    <row r="24" spans="1:12" ht="15.75" customHeight="1">
      <c r="A24" s="576"/>
      <c r="B24" s="166" t="s">
        <v>286</v>
      </c>
      <c r="C24" s="167">
        <v>639</v>
      </c>
      <c r="D24" s="167">
        <v>126</v>
      </c>
      <c r="E24" s="167">
        <v>765</v>
      </c>
      <c r="F24" s="167">
        <v>0</v>
      </c>
      <c r="G24" s="167">
        <v>0</v>
      </c>
      <c r="H24" s="167">
        <v>0</v>
      </c>
      <c r="I24" s="167">
        <v>852</v>
      </c>
      <c r="J24" s="167">
        <v>111</v>
      </c>
      <c r="K24" s="167">
        <v>963</v>
      </c>
      <c r="L24" s="520">
        <v>88.473520249221181</v>
      </c>
    </row>
    <row r="25" spans="1:12" ht="15.75" customHeight="1">
      <c r="A25" s="576"/>
      <c r="B25" s="166" t="s">
        <v>285</v>
      </c>
      <c r="C25" s="167">
        <v>98</v>
      </c>
      <c r="D25" s="167">
        <v>32</v>
      </c>
      <c r="E25" s="167">
        <v>130</v>
      </c>
      <c r="F25" s="167">
        <v>0</v>
      </c>
      <c r="G25" s="167">
        <v>0</v>
      </c>
      <c r="H25" s="167">
        <v>0</v>
      </c>
      <c r="I25" s="167">
        <v>633</v>
      </c>
      <c r="J25" s="167">
        <v>316</v>
      </c>
      <c r="K25" s="167">
        <v>949</v>
      </c>
      <c r="L25" s="520">
        <v>66.701791359325611</v>
      </c>
    </row>
    <row r="26" spans="1:12" ht="15.75" customHeight="1">
      <c r="A26" s="576"/>
      <c r="B26" s="166" t="s">
        <v>310</v>
      </c>
      <c r="C26" s="167">
        <v>20</v>
      </c>
      <c r="D26" s="167">
        <v>23</v>
      </c>
      <c r="E26" s="167">
        <v>43</v>
      </c>
      <c r="F26" s="167">
        <v>0</v>
      </c>
      <c r="G26" s="167">
        <v>8</v>
      </c>
      <c r="H26" s="167">
        <v>8</v>
      </c>
      <c r="I26" s="167">
        <v>369</v>
      </c>
      <c r="J26" s="167">
        <v>561</v>
      </c>
      <c r="K26" s="167">
        <v>930</v>
      </c>
      <c r="L26" s="520">
        <v>39.677419354838705</v>
      </c>
    </row>
    <row r="27" spans="1:12" ht="15.75" customHeight="1">
      <c r="A27" s="576"/>
      <c r="B27" s="166" t="s">
        <v>632</v>
      </c>
      <c r="C27" s="167">
        <v>0</v>
      </c>
      <c r="D27" s="167">
        <v>0</v>
      </c>
      <c r="E27" s="167">
        <v>0</v>
      </c>
      <c r="F27" s="167">
        <v>0</v>
      </c>
      <c r="G27" s="167">
        <v>0</v>
      </c>
      <c r="H27" s="167">
        <v>0</v>
      </c>
      <c r="I27" s="167">
        <v>298</v>
      </c>
      <c r="J27" s="167">
        <v>253</v>
      </c>
      <c r="K27" s="167">
        <v>551</v>
      </c>
      <c r="L27" s="520">
        <v>54.083484573502723</v>
      </c>
    </row>
    <row r="28" spans="1:12" ht="15.75" customHeight="1">
      <c r="A28" s="576"/>
      <c r="B28" s="166" t="s">
        <v>282</v>
      </c>
      <c r="C28" s="167">
        <v>3</v>
      </c>
      <c r="D28" s="167">
        <v>6</v>
      </c>
      <c r="E28" s="167">
        <v>9</v>
      </c>
      <c r="F28" s="167">
        <v>0</v>
      </c>
      <c r="G28" s="167">
        <v>0</v>
      </c>
      <c r="H28" s="167">
        <v>0</v>
      </c>
      <c r="I28" s="167">
        <v>196</v>
      </c>
      <c r="J28" s="167">
        <v>161</v>
      </c>
      <c r="K28" s="167">
        <v>357</v>
      </c>
      <c r="L28" s="520">
        <v>54.901960784313729</v>
      </c>
    </row>
    <row r="29" spans="1:12" ht="15.75" customHeight="1">
      <c r="A29" s="576"/>
      <c r="B29" s="166" t="s">
        <v>283</v>
      </c>
      <c r="C29" s="167">
        <v>31</v>
      </c>
      <c r="D29" s="167">
        <v>4</v>
      </c>
      <c r="E29" s="167">
        <v>35</v>
      </c>
      <c r="F29" s="167">
        <v>0</v>
      </c>
      <c r="G29" s="167">
        <v>0</v>
      </c>
      <c r="H29" s="167">
        <v>0</v>
      </c>
      <c r="I29" s="167">
        <v>341</v>
      </c>
      <c r="J29" s="167">
        <v>15</v>
      </c>
      <c r="K29" s="167">
        <v>356</v>
      </c>
      <c r="L29" s="520">
        <v>95.786516853932582</v>
      </c>
    </row>
    <row r="30" spans="1:12" ht="15.75" customHeight="1">
      <c r="A30" s="576"/>
      <c r="B30" s="166" t="s">
        <v>631</v>
      </c>
      <c r="C30" s="167">
        <v>116</v>
      </c>
      <c r="D30" s="167">
        <v>14</v>
      </c>
      <c r="E30" s="167">
        <v>130</v>
      </c>
      <c r="F30" s="167">
        <v>0</v>
      </c>
      <c r="G30" s="167">
        <v>0</v>
      </c>
      <c r="H30" s="167">
        <v>0</v>
      </c>
      <c r="I30" s="167">
        <v>180</v>
      </c>
      <c r="J30" s="167">
        <v>29</v>
      </c>
      <c r="K30" s="167">
        <v>209</v>
      </c>
      <c r="L30" s="520">
        <v>86.124401913875602</v>
      </c>
    </row>
    <row r="31" spans="1:12" ht="15.75" customHeight="1">
      <c r="A31" s="576"/>
      <c r="B31" s="166" t="s">
        <v>646</v>
      </c>
      <c r="C31" s="167">
        <v>0</v>
      </c>
      <c r="D31" s="167">
        <v>0</v>
      </c>
      <c r="E31" s="167">
        <v>0</v>
      </c>
      <c r="F31" s="167">
        <v>0</v>
      </c>
      <c r="G31" s="167">
        <v>0</v>
      </c>
      <c r="H31" s="167">
        <v>0</v>
      </c>
      <c r="I31" s="167">
        <v>44</v>
      </c>
      <c r="J31" s="167">
        <v>0</v>
      </c>
      <c r="K31" s="167">
        <v>44</v>
      </c>
      <c r="L31" s="520">
        <v>100</v>
      </c>
    </row>
    <row r="32" spans="1:12" ht="15.75" customHeight="1">
      <c r="A32" s="577"/>
      <c r="B32" s="166" t="s">
        <v>284</v>
      </c>
      <c r="C32" s="167">
        <v>0</v>
      </c>
      <c r="D32" s="167">
        <v>0</v>
      </c>
      <c r="E32" s="167">
        <v>0</v>
      </c>
      <c r="F32" s="167">
        <v>0</v>
      </c>
      <c r="G32" s="167">
        <v>0</v>
      </c>
      <c r="H32" s="167">
        <v>0</v>
      </c>
      <c r="I32" s="167">
        <v>35</v>
      </c>
      <c r="J32" s="167">
        <v>6</v>
      </c>
      <c r="K32" s="167">
        <v>41</v>
      </c>
      <c r="L32" s="520">
        <v>85.365853658536594</v>
      </c>
    </row>
    <row r="33" spans="1:13" ht="15.75" customHeight="1">
      <c r="A33" s="312" t="s">
        <v>633</v>
      </c>
      <c r="B33" s="306"/>
      <c r="C33" s="167">
        <v>10363</v>
      </c>
      <c r="D33" s="167">
        <v>4135</v>
      </c>
      <c r="E33" s="167">
        <v>14498</v>
      </c>
      <c r="F33" s="167">
        <v>34</v>
      </c>
      <c r="G33" s="167">
        <v>43</v>
      </c>
      <c r="H33" s="167">
        <v>77</v>
      </c>
      <c r="I33" s="167">
        <v>94045</v>
      </c>
      <c r="J33" s="167">
        <v>51050</v>
      </c>
      <c r="K33" s="167">
        <v>145095</v>
      </c>
      <c r="L33" s="520">
        <v>64.816154932974939</v>
      </c>
    </row>
    <row r="34" spans="1:13" ht="15.75" customHeight="1">
      <c r="A34" s="312" t="s">
        <v>272</v>
      </c>
      <c r="B34" s="306"/>
      <c r="C34" s="167">
        <v>0</v>
      </c>
      <c r="D34" s="167">
        <v>9</v>
      </c>
      <c r="E34" s="167">
        <v>9</v>
      </c>
      <c r="F34" s="167">
        <v>0</v>
      </c>
      <c r="G34" s="167">
        <v>19</v>
      </c>
      <c r="H34" s="167">
        <v>19</v>
      </c>
      <c r="I34" s="167">
        <v>229</v>
      </c>
      <c r="J34" s="167">
        <v>829</v>
      </c>
      <c r="K34" s="167">
        <v>1058</v>
      </c>
      <c r="L34" s="520">
        <v>21.644612476370511</v>
      </c>
    </row>
    <row r="35" spans="1:13" ht="15.75" customHeight="1">
      <c r="A35" s="312" t="s">
        <v>583</v>
      </c>
      <c r="B35" s="306"/>
      <c r="C35" s="167">
        <v>360</v>
      </c>
      <c r="D35" s="167">
        <v>384</v>
      </c>
      <c r="E35" s="167">
        <v>744</v>
      </c>
      <c r="F35" s="167">
        <v>175</v>
      </c>
      <c r="G35" s="167">
        <v>322</v>
      </c>
      <c r="H35" s="167">
        <v>497</v>
      </c>
      <c r="I35" s="167">
        <v>2681</v>
      </c>
      <c r="J35" s="167">
        <v>2469</v>
      </c>
      <c r="K35" s="167">
        <v>5150</v>
      </c>
      <c r="L35" s="520">
        <v>52.058252427184463</v>
      </c>
    </row>
    <row r="36" spans="1:13" ht="15.75" customHeight="1">
      <c r="A36" s="312" t="s">
        <v>298</v>
      </c>
      <c r="B36" s="306"/>
      <c r="C36" s="167">
        <v>145</v>
      </c>
      <c r="D36" s="167">
        <v>73</v>
      </c>
      <c r="E36" s="167">
        <v>218</v>
      </c>
      <c r="F36" s="167">
        <v>0</v>
      </c>
      <c r="G36" s="167">
        <v>5</v>
      </c>
      <c r="H36" s="167">
        <v>5</v>
      </c>
      <c r="I36" s="167">
        <v>285</v>
      </c>
      <c r="J36" s="167">
        <v>232</v>
      </c>
      <c r="K36" s="167">
        <v>517</v>
      </c>
      <c r="L36" s="520">
        <v>55.1257253384913</v>
      </c>
    </row>
    <row r="37" spans="1:13" ht="15.75" customHeight="1">
      <c r="A37" s="575" t="s">
        <v>303</v>
      </c>
      <c r="B37" s="166" t="s">
        <v>304</v>
      </c>
      <c r="C37" s="167">
        <v>924</v>
      </c>
      <c r="D37" s="167">
        <v>1062</v>
      </c>
      <c r="E37" s="167">
        <v>1986</v>
      </c>
      <c r="F37" s="167">
        <v>731</v>
      </c>
      <c r="G37" s="167">
        <v>995</v>
      </c>
      <c r="H37" s="167">
        <v>1726</v>
      </c>
      <c r="I37" s="167">
        <v>54168</v>
      </c>
      <c r="J37" s="167">
        <v>80441</v>
      </c>
      <c r="K37" s="167">
        <v>134609</v>
      </c>
      <c r="L37" s="520">
        <v>40.240994287157619</v>
      </c>
    </row>
    <row r="38" spans="1:13" ht="15.75" customHeight="1">
      <c r="A38" s="576"/>
      <c r="B38" s="166" t="s">
        <v>308</v>
      </c>
      <c r="C38" s="167">
        <v>124</v>
      </c>
      <c r="D38" s="167">
        <v>60</v>
      </c>
      <c r="E38" s="167">
        <v>184</v>
      </c>
      <c r="F38" s="167">
        <v>294</v>
      </c>
      <c r="G38" s="167">
        <v>110</v>
      </c>
      <c r="H38" s="167">
        <v>404</v>
      </c>
      <c r="I38" s="167">
        <v>1559</v>
      </c>
      <c r="J38" s="167">
        <v>962</v>
      </c>
      <c r="K38" s="167">
        <v>2521</v>
      </c>
      <c r="L38" s="520">
        <v>61.84053946846489</v>
      </c>
    </row>
    <row r="39" spans="1:13" ht="15.75" customHeight="1">
      <c r="A39" s="576"/>
      <c r="B39" s="166" t="s">
        <v>305</v>
      </c>
      <c r="C39" s="167">
        <v>15</v>
      </c>
      <c r="D39" s="167">
        <v>11</v>
      </c>
      <c r="E39" s="167">
        <v>26</v>
      </c>
      <c r="F39" s="167">
        <v>21</v>
      </c>
      <c r="G39" s="167">
        <v>22</v>
      </c>
      <c r="H39" s="167">
        <v>43</v>
      </c>
      <c r="I39" s="167">
        <v>161</v>
      </c>
      <c r="J39" s="167">
        <v>193</v>
      </c>
      <c r="K39" s="167">
        <v>354</v>
      </c>
      <c r="L39" s="520">
        <v>45.480225988700568</v>
      </c>
    </row>
    <row r="40" spans="1:13" ht="15.75" customHeight="1">
      <c r="A40" s="576"/>
      <c r="B40" s="166" t="s">
        <v>307</v>
      </c>
      <c r="C40" s="167">
        <v>1</v>
      </c>
      <c r="D40" s="167">
        <v>3</v>
      </c>
      <c r="E40" s="167">
        <v>4</v>
      </c>
      <c r="F40" s="167">
        <v>7</v>
      </c>
      <c r="G40" s="167">
        <v>11</v>
      </c>
      <c r="H40" s="167">
        <v>18</v>
      </c>
      <c r="I40" s="167">
        <v>87</v>
      </c>
      <c r="J40" s="167">
        <v>98</v>
      </c>
      <c r="K40" s="167">
        <v>185</v>
      </c>
      <c r="L40" s="520">
        <v>47.027027027027025</v>
      </c>
    </row>
    <row r="41" spans="1:13" ht="15.75" customHeight="1">
      <c r="A41" s="577"/>
      <c r="B41" s="166" t="s">
        <v>306</v>
      </c>
      <c r="C41" s="167">
        <v>3</v>
      </c>
      <c r="D41" s="167">
        <v>2</v>
      </c>
      <c r="E41" s="167">
        <v>5</v>
      </c>
      <c r="F41" s="167">
        <v>52</v>
      </c>
      <c r="G41" s="167">
        <v>21</v>
      </c>
      <c r="H41" s="167">
        <v>73</v>
      </c>
      <c r="I41" s="167">
        <v>51</v>
      </c>
      <c r="J41" s="167">
        <v>51</v>
      </c>
      <c r="K41" s="167">
        <v>102</v>
      </c>
      <c r="L41" s="520">
        <v>50</v>
      </c>
    </row>
    <row r="42" spans="1:13" ht="15.75" customHeight="1">
      <c r="A42" s="312" t="s">
        <v>672</v>
      </c>
      <c r="B42" s="306"/>
      <c r="C42" s="167">
        <v>1067</v>
      </c>
      <c r="D42" s="167">
        <v>1138</v>
      </c>
      <c r="E42" s="167">
        <v>2205</v>
      </c>
      <c r="F42" s="167">
        <v>1105</v>
      </c>
      <c r="G42" s="167">
        <v>1159</v>
      </c>
      <c r="H42" s="167">
        <v>2264</v>
      </c>
      <c r="I42" s="167">
        <v>56026</v>
      </c>
      <c r="J42" s="167">
        <v>81745</v>
      </c>
      <c r="K42" s="167">
        <v>137771</v>
      </c>
      <c r="L42" s="520">
        <v>40.66603276451503</v>
      </c>
    </row>
    <row r="43" spans="1:13" ht="15.75" customHeight="1">
      <c r="A43" s="312" t="s">
        <v>309</v>
      </c>
      <c r="B43" s="306"/>
      <c r="C43" s="167">
        <v>13</v>
      </c>
      <c r="D43" s="167">
        <v>31</v>
      </c>
      <c r="E43" s="167">
        <v>44</v>
      </c>
      <c r="F43" s="167">
        <v>27</v>
      </c>
      <c r="G43" s="167">
        <v>21</v>
      </c>
      <c r="H43" s="167">
        <v>48</v>
      </c>
      <c r="I43" s="167">
        <v>202</v>
      </c>
      <c r="J43" s="167">
        <v>211</v>
      </c>
      <c r="K43" s="167">
        <v>413</v>
      </c>
      <c r="L43" s="520">
        <v>48.91041162227603</v>
      </c>
    </row>
    <row r="44" spans="1:13" ht="15.75" customHeight="1">
      <c r="A44" s="575" t="s">
        <v>276</v>
      </c>
      <c r="B44" s="166" t="s">
        <v>276</v>
      </c>
      <c r="C44" s="167">
        <v>2</v>
      </c>
      <c r="D44" s="167">
        <v>412</v>
      </c>
      <c r="E44" s="167">
        <v>414</v>
      </c>
      <c r="F44" s="167">
        <v>5</v>
      </c>
      <c r="G44" s="167">
        <v>42</v>
      </c>
      <c r="H44" s="167">
        <v>47</v>
      </c>
      <c r="I44" s="167">
        <v>223</v>
      </c>
      <c r="J44" s="167">
        <v>3737</v>
      </c>
      <c r="K44" s="167">
        <v>3960</v>
      </c>
      <c r="L44" s="520">
        <v>5.6313131313131315</v>
      </c>
    </row>
    <row r="45" spans="1:13" ht="15.75" customHeight="1">
      <c r="A45" s="577"/>
      <c r="B45" s="166" t="s">
        <v>311</v>
      </c>
      <c r="C45" s="167">
        <v>5</v>
      </c>
      <c r="D45" s="167">
        <v>34</v>
      </c>
      <c r="E45" s="167">
        <v>39</v>
      </c>
      <c r="F45" s="167">
        <v>0</v>
      </c>
      <c r="G45" s="167">
        <v>8</v>
      </c>
      <c r="H45" s="167">
        <v>8</v>
      </c>
      <c r="I45" s="167">
        <v>97</v>
      </c>
      <c r="J45" s="167">
        <v>954</v>
      </c>
      <c r="K45" s="167">
        <v>1051</v>
      </c>
      <c r="L45" s="520">
        <v>9.2293054234062808</v>
      </c>
    </row>
    <row r="46" spans="1:13" ht="15.75" customHeight="1">
      <c r="A46" s="312" t="s">
        <v>673</v>
      </c>
      <c r="B46" s="306"/>
      <c r="C46" s="167">
        <v>7</v>
      </c>
      <c r="D46" s="167">
        <v>446</v>
      </c>
      <c r="E46" s="167">
        <v>453</v>
      </c>
      <c r="F46" s="167">
        <v>5</v>
      </c>
      <c r="G46" s="167">
        <v>50</v>
      </c>
      <c r="H46" s="167">
        <v>55</v>
      </c>
      <c r="I46" s="167">
        <v>320</v>
      </c>
      <c r="J46" s="167">
        <v>4691</v>
      </c>
      <c r="K46" s="167">
        <v>5011</v>
      </c>
      <c r="L46" s="520">
        <v>6.3859509080023944</v>
      </c>
    </row>
    <row r="47" spans="1:13" ht="15.75" customHeight="1">
      <c r="A47" s="575" t="s">
        <v>312</v>
      </c>
      <c r="B47" s="166" t="s">
        <v>313</v>
      </c>
      <c r="C47" s="167">
        <v>793</v>
      </c>
      <c r="D47" s="167">
        <v>803</v>
      </c>
      <c r="E47" s="167">
        <v>1596</v>
      </c>
      <c r="F47" s="167">
        <v>467</v>
      </c>
      <c r="G47" s="167">
        <v>420</v>
      </c>
      <c r="H47" s="167">
        <v>887</v>
      </c>
      <c r="I47" s="167">
        <v>24117</v>
      </c>
      <c r="J47" s="167">
        <v>41130</v>
      </c>
      <c r="K47" s="167">
        <v>65247</v>
      </c>
      <c r="L47" s="520">
        <v>36.962618970987172</v>
      </c>
      <c r="M47" s="520">
        <v>63.037381029012828</v>
      </c>
    </row>
    <row r="48" spans="1:13" ht="15.75" customHeight="1">
      <c r="A48" s="576"/>
      <c r="B48" s="166" t="s">
        <v>317</v>
      </c>
      <c r="C48" s="167">
        <v>208</v>
      </c>
      <c r="D48" s="167">
        <v>375</v>
      </c>
      <c r="E48" s="167">
        <v>583</v>
      </c>
      <c r="F48" s="167">
        <v>287</v>
      </c>
      <c r="G48" s="167">
        <v>572</v>
      </c>
      <c r="H48" s="167">
        <v>859</v>
      </c>
      <c r="I48" s="167">
        <v>9896</v>
      </c>
      <c r="J48" s="167">
        <v>23724</v>
      </c>
      <c r="K48" s="167">
        <v>33620</v>
      </c>
      <c r="L48" s="520">
        <v>29.434860202260559</v>
      </c>
      <c r="M48" s="520">
        <v>70.565139797739448</v>
      </c>
    </row>
    <row r="49" spans="1:13" ht="15.75" customHeight="1">
      <c r="A49" s="576"/>
      <c r="B49" s="166" t="s">
        <v>323</v>
      </c>
      <c r="C49" s="167">
        <v>422</v>
      </c>
      <c r="D49" s="167">
        <v>416</v>
      </c>
      <c r="E49" s="167">
        <v>838</v>
      </c>
      <c r="F49" s="167">
        <v>174</v>
      </c>
      <c r="G49" s="167">
        <v>244</v>
      </c>
      <c r="H49" s="167">
        <v>418</v>
      </c>
      <c r="I49" s="167">
        <v>12800</v>
      </c>
      <c r="J49" s="167">
        <v>20703</v>
      </c>
      <c r="K49" s="167">
        <v>33503</v>
      </c>
      <c r="L49" s="520">
        <v>38.205533832791097</v>
      </c>
      <c r="M49" s="520">
        <v>61.79446616720891</v>
      </c>
    </row>
    <row r="50" spans="1:13" ht="15.75" customHeight="1">
      <c r="A50" s="576"/>
      <c r="B50" s="166" t="s">
        <v>314</v>
      </c>
      <c r="C50" s="167">
        <v>224</v>
      </c>
      <c r="D50" s="167">
        <v>138</v>
      </c>
      <c r="E50" s="167">
        <v>362</v>
      </c>
      <c r="F50" s="167">
        <v>47</v>
      </c>
      <c r="G50" s="167">
        <v>13</v>
      </c>
      <c r="H50" s="167">
        <v>60</v>
      </c>
      <c r="I50" s="167">
        <v>10713</v>
      </c>
      <c r="J50" s="167">
        <v>13522</v>
      </c>
      <c r="K50" s="167">
        <v>24235</v>
      </c>
      <c r="L50" s="520">
        <v>44.204662677945123</v>
      </c>
      <c r="M50" s="520">
        <v>55.795337322054884</v>
      </c>
    </row>
    <row r="51" spans="1:13" ht="15.75" customHeight="1">
      <c r="A51" s="576"/>
      <c r="B51" s="166" t="s">
        <v>315</v>
      </c>
      <c r="C51" s="167">
        <v>117</v>
      </c>
      <c r="D51" s="167">
        <v>79</v>
      </c>
      <c r="E51" s="167">
        <v>196</v>
      </c>
      <c r="F51" s="167">
        <v>68</v>
      </c>
      <c r="G51" s="167">
        <v>58</v>
      </c>
      <c r="H51" s="167">
        <v>126</v>
      </c>
      <c r="I51" s="167">
        <v>8966</v>
      </c>
      <c r="J51" s="167">
        <v>13302</v>
      </c>
      <c r="K51" s="167">
        <v>22268</v>
      </c>
      <c r="L51" s="520">
        <v>40.264056044548227</v>
      </c>
      <c r="M51" s="520">
        <v>59.735943955451766</v>
      </c>
    </row>
    <row r="52" spans="1:13" ht="15.75" customHeight="1">
      <c r="A52" s="576"/>
      <c r="B52" s="166" t="s">
        <v>316</v>
      </c>
      <c r="C52" s="167">
        <v>609</v>
      </c>
      <c r="D52" s="167">
        <v>422</v>
      </c>
      <c r="E52" s="167">
        <v>1031</v>
      </c>
      <c r="F52" s="167">
        <v>241</v>
      </c>
      <c r="G52" s="167">
        <v>245</v>
      </c>
      <c r="H52" s="167">
        <v>486</v>
      </c>
      <c r="I52" s="167">
        <v>6843</v>
      </c>
      <c r="J52" s="167">
        <v>10839</v>
      </c>
      <c r="K52" s="167">
        <v>17682</v>
      </c>
      <c r="L52" s="520">
        <v>38.700373260943337</v>
      </c>
      <c r="M52" s="520">
        <v>61.29962673905667</v>
      </c>
    </row>
    <row r="53" spans="1:13" ht="15.75" customHeight="1">
      <c r="A53" s="576"/>
      <c r="B53" s="166" t="s">
        <v>319</v>
      </c>
      <c r="C53" s="167">
        <v>314</v>
      </c>
      <c r="D53" s="167">
        <v>144</v>
      </c>
      <c r="E53" s="167">
        <v>458</v>
      </c>
      <c r="F53" s="167">
        <v>169</v>
      </c>
      <c r="G53" s="167">
        <v>68</v>
      </c>
      <c r="H53" s="167">
        <v>237</v>
      </c>
      <c r="I53" s="167">
        <v>8309</v>
      </c>
      <c r="J53" s="167">
        <v>8385</v>
      </c>
      <c r="K53" s="167">
        <v>16694</v>
      </c>
      <c r="L53" s="520">
        <v>49.772373307775247</v>
      </c>
      <c r="M53" s="520">
        <v>50.227626692224753</v>
      </c>
    </row>
    <row r="54" spans="1:13" ht="15.75" customHeight="1">
      <c r="A54" s="576"/>
      <c r="B54" s="166" t="s">
        <v>318</v>
      </c>
      <c r="C54" s="167">
        <v>207</v>
      </c>
      <c r="D54" s="167">
        <v>110</v>
      </c>
      <c r="E54" s="167">
        <v>317</v>
      </c>
      <c r="F54" s="167">
        <v>37</v>
      </c>
      <c r="G54" s="167">
        <v>32</v>
      </c>
      <c r="H54" s="167">
        <v>69</v>
      </c>
      <c r="I54" s="167">
        <v>6427</v>
      </c>
      <c r="J54" s="167">
        <v>6534</v>
      </c>
      <c r="K54" s="167">
        <v>12961</v>
      </c>
      <c r="L54" s="520">
        <v>49.587223208085788</v>
      </c>
      <c r="M54" s="520">
        <v>50.412776791914197</v>
      </c>
    </row>
    <row r="55" spans="1:13" ht="15.75" customHeight="1">
      <c r="A55" s="576"/>
      <c r="B55" s="166" t="s">
        <v>320</v>
      </c>
      <c r="C55" s="167">
        <v>76</v>
      </c>
      <c r="D55" s="167">
        <v>89</v>
      </c>
      <c r="E55" s="167">
        <v>165</v>
      </c>
      <c r="F55" s="167">
        <v>34</v>
      </c>
      <c r="G55" s="167">
        <v>71</v>
      </c>
      <c r="H55" s="167">
        <v>105</v>
      </c>
      <c r="I55" s="167">
        <v>1626</v>
      </c>
      <c r="J55" s="167">
        <v>3289</v>
      </c>
      <c r="K55" s="167">
        <v>4915</v>
      </c>
      <c r="L55" s="520">
        <v>33.0824008138352</v>
      </c>
      <c r="M55" s="520">
        <v>66.917599186164807</v>
      </c>
    </row>
    <row r="56" spans="1:13" ht="15.75" customHeight="1">
      <c r="A56" s="576"/>
      <c r="B56" s="166" t="s">
        <v>321</v>
      </c>
      <c r="C56" s="167">
        <v>41</v>
      </c>
      <c r="D56" s="167">
        <v>95</v>
      </c>
      <c r="E56" s="167">
        <v>136</v>
      </c>
      <c r="F56" s="167">
        <v>14</v>
      </c>
      <c r="G56" s="167">
        <v>22</v>
      </c>
      <c r="H56" s="167">
        <v>36</v>
      </c>
      <c r="I56" s="167">
        <v>510</v>
      </c>
      <c r="J56" s="167">
        <v>1360</v>
      </c>
      <c r="K56" s="167">
        <v>1870</v>
      </c>
      <c r="L56" s="520">
        <v>27.272727272727273</v>
      </c>
      <c r="M56" s="520">
        <v>72.727272727272734</v>
      </c>
    </row>
    <row r="57" spans="1:13" ht="15.75" customHeight="1">
      <c r="A57" s="577"/>
      <c r="B57" s="166" t="s">
        <v>322</v>
      </c>
      <c r="C57" s="167">
        <v>17</v>
      </c>
      <c r="D57" s="167">
        <v>15</v>
      </c>
      <c r="E57" s="167">
        <v>32</v>
      </c>
      <c r="F57" s="167">
        <v>19</v>
      </c>
      <c r="G57" s="167">
        <v>38</v>
      </c>
      <c r="H57" s="167">
        <v>57</v>
      </c>
      <c r="I57" s="167">
        <v>242</v>
      </c>
      <c r="J57" s="167">
        <v>586</v>
      </c>
      <c r="K57" s="167">
        <v>828</v>
      </c>
      <c r="L57" s="520">
        <v>29.227053140096622</v>
      </c>
      <c r="M57" s="520">
        <v>70.772946859903385</v>
      </c>
    </row>
    <row r="58" spans="1:13" ht="15.75" customHeight="1">
      <c r="A58" s="312" t="s">
        <v>674</v>
      </c>
      <c r="B58" s="306"/>
      <c r="C58" s="167">
        <v>3028</v>
      </c>
      <c r="D58" s="167">
        <v>2686</v>
      </c>
      <c r="E58" s="167">
        <v>5714</v>
      </c>
      <c r="F58" s="167">
        <v>1557</v>
      </c>
      <c r="G58" s="167">
        <v>1783</v>
      </c>
      <c r="H58" s="167">
        <v>3340</v>
      </c>
      <c r="I58" s="167">
        <v>90449</v>
      </c>
      <c r="J58" s="167">
        <v>143374</v>
      </c>
      <c r="K58" s="167">
        <v>233823</v>
      </c>
      <c r="L58" s="520">
        <v>38.682678778392201</v>
      </c>
      <c r="M58" s="520">
        <v>61.317321221607799</v>
      </c>
    </row>
    <row r="59" spans="1:13" ht="15.75" customHeight="1">
      <c r="A59" s="312" t="s">
        <v>634</v>
      </c>
      <c r="B59" s="306"/>
      <c r="C59" s="167">
        <v>513</v>
      </c>
      <c r="D59" s="167">
        <v>520</v>
      </c>
      <c r="E59" s="167">
        <v>1033</v>
      </c>
      <c r="F59" s="167">
        <v>487</v>
      </c>
      <c r="G59" s="167">
        <v>1010</v>
      </c>
      <c r="H59" s="167">
        <v>1497</v>
      </c>
      <c r="I59" s="167">
        <v>150201</v>
      </c>
      <c r="J59" s="167">
        <v>107522</v>
      </c>
      <c r="K59" s="167">
        <v>257723</v>
      </c>
      <c r="L59" s="520">
        <v>58.280013813280149</v>
      </c>
      <c r="M59" s="520">
        <v>41.719986186719851</v>
      </c>
    </row>
    <row r="60" spans="1:13" ht="15.75" customHeight="1">
      <c r="A60" s="312" t="s">
        <v>273</v>
      </c>
      <c r="B60" s="306"/>
      <c r="C60" s="167">
        <v>221</v>
      </c>
      <c r="D60" s="167">
        <v>133</v>
      </c>
      <c r="E60" s="167">
        <v>354</v>
      </c>
      <c r="F60" s="167">
        <v>87</v>
      </c>
      <c r="G60" s="167">
        <v>37</v>
      </c>
      <c r="H60" s="167">
        <v>124</v>
      </c>
      <c r="I60" s="167">
        <v>7816</v>
      </c>
      <c r="J60" s="167">
        <v>5213</v>
      </c>
      <c r="K60" s="167">
        <v>13029</v>
      </c>
      <c r="L60" s="520">
        <v>59.989254739427437</v>
      </c>
      <c r="M60" s="520">
        <v>40.01074526057257</v>
      </c>
    </row>
    <row r="61" spans="1:13" ht="15.75" customHeight="1">
      <c r="A61" s="312" t="s">
        <v>8</v>
      </c>
      <c r="B61" s="306"/>
      <c r="C61" s="167">
        <v>505</v>
      </c>
      <c r="D61" s="167">
        <v>324</v>
      </c>
      <c r="E61" s="167">
        <v>829</v>
      </c>
      <c r="F61" s="167">
        <v>74</v>
      </c>
      <c r="G61" s="167">
        <v>68</v>
      </c>
      <c r="H61" s="167">
        <v>142</v>
      </c>
      <c r="I61" s="167">
        <v>14787</v>
      </c>
      <c r="J61" s="167">
        <v>7882</v>
      </c>
      <c r="K61" s="167">
        <v>22669</v>
      </c>
      <c r="L61" s="520">
        <v>65.230049847809781</v>
      </c>
      <c r="M61" s="520">
        <v>34.769950152190219</v>
      </c>
    </row>
    <row r="62" spans="1:13" ht="15.75" customHeight="1">
      <c r="A62" s="312" t="s">
        <v>275</v>
      </c>
      <c r="B62" s="306"/>
      <c r="C62" s="167">
        <v>276</v>
      </c>
      <c r="D62" s="167">
        <v>157</v>
      </c>
      <c r="E62" s="167">
        <v>433</v>
      </c>
      <c r="F62" s="167">
        <v>155</v>
      </c>
      <c r="G62" s="167">
        <v>151</v>
      </c>
      <c r="H62" s="167">
        <v>306</v>
      </c>
      <c r="I62" s="167">
        <v>5087</v>
      </c>
      <c r="J62" s="167">
        <v>5180</v>
      </c>
      <c r="K62" s="167">
        <v>10267</v>
      </c>
      <c r="L62" s="520">
        <v>49.547092626862764</v>
      </c>
      <c r="M62" s="520">
        <v>50.452907373137236</v>
      </c>
    </row>
    <row r="63" spans="1:13" ht="15.75" customHeight="1">
      <c r="A63" s="312" t="s">
        <v>324</v>
      </c>
      <c r="B63" s="306"/>
      <c r="C63" s="167">
        <v>388</v>
      </c>
      <c r="D63" s="167">
        <v>365</v>
      </c>
      <c r="E63" s="167">
        <v>753</v>
      </c>
      <c r="F63" s="167">
        <v>223</v>
      </c>
      <c r="G63" s="167">
        <v>376</v>
      </c>
      <c r="H63" s="167">
        <v>599</v>
      </c>
      <c r="I63" s="167">
        <v>36</v>
      </c>
      <c r="J63" s="167">
        <v>28</v>
      </c>
      <c r="K63" s="167">
        <v>64</v>
      </c>
      <c r="L63" s="520">
        <v>56.25</v>
      </c>
      <c r="M63" s="520">
        <v>43.75</v>
      </c>
    </row>
    <row r="64" spans="1:13" ht="15.75" customHeight="1">
      <c r="A64" s="312" t="s">
        <v>277</v>
      </c>
      <c r="B64" s="306"/>
      <c r="C64" s="167">
        <v>2459</v>
      </c>
      <c r="D64" s="167">
        <v>1611</v>
      </c>
      <c r="E64" s="167">
        <v>4070</v>
      </c>
      <c r="F64" s="167">
        <v>425</v>
      </c>
      <c r="G64" s="167">
        <v>550</v>
      </c>
      <c r="H64" s="167">
        <v>975</v>
      </c>
      <c r="I64" s="167">
        <v>344032</v>
      </c>
      <c r="J64" s="167">
        <v>174523</v>
      </c>
      <c r="K64" s="167">
        <v>518555</v>
      </c>
      <c r="L64" s="520">
        <v>66.34436077175998</v>
      </c>
      <c r="M64" s="520">
        <v>33.655639228240013</v>
      </c>
    </row>
    <row r="65" spans="1:13" ht="15.75" customHeight="1">
      <c r="A65" s="312" t="s">
        <v>271</v>
      </c>
      <c r="B65" s="306"/>
      <c r="C65" s="167">
        <v>238</v>
      </c>
      <c r="D65" s="167">
        <v>151</v>
      </c>
      <c r="E65" s="167">
        <v>389</v>
      </c>
      <c r="F65" s="167">
        <v>13</v>
      </c>
      <c r="G65" s="167">
        <v>22</v>
      </c>
      <c r="H65" s="167">
        <v>35</v>
      </c>
      <c r="I65" s="167">
        <v>316</v>
      </c>
      <c r="J65" s="167">
        <v>273</v>
      </c>
      <c r="K65" s="167">
        <v>589</v>
      </c>
      <c r="L65" s="520">
        <v>53.650254668930394</v>
      </c>
      <c r="M65" s="520">
        <v>46.349745331069613</v>
      </c>
    </row>
    <row r="66" spans="1:13" ht="15.75" customHeight="1">
      <c r="A66" s="575" t="s">
        <v>278</v>
      </c>
      <c r="B66" s="166" t="s">
        <v>325</v>
      </c>
      <c r="C66" s="167">
        <v>691</v>
      </c>
      <c r="D66" s="167">
        <v>261</v>
      </c>
      <c r="E66" s="167">
        <v>952</v>
      </c>
      <c r="F66" s="167">
        <v>0</v>
      </c>
      <c r="G66" s="167">
        <v>0</v>
      </c>
      <c r="H66" s="167">
        <v>0</v>
      </c>
      <c r="I66" s="167">
        <v>17545</v>
      </c>
      <c r="J66" s="167">
        <v>13073</v>
      </c>
      <c r="K66" s="167">
        <v>30618</v>
      </c>
      <c r="L66" s="520">
        <v>57.302893722646807</v>
      </c>
      <c r="M66" s="520">
        <v>42.697106277353193</v>
      </c>
    </row>
    <row r="67" spans="1:13" ht="15.75" customHeight="1">
      <c r="A67" s="576"/>
      <c r="B67" s="166" t="s">
        <v>348</v>
      </c>
      <c r="C67" s="167">
        <v>504</v>
      </c>
      <c r="D67" s="167">
        <v>487</v>
      </c>
      <c r="E67" s="167">
        <v>991</v>
      </c>
      <c r="F67" s="167">
        <v>159</v>
      </c>
      <c r="G67" s="167">
        <v>371</v>
      </c>
      <c r="H67" s="167">
        <v>530</v>
      </c>
      <c r="I67" s="167">
        <v>6928</v>
      </c>
      <c r="J67" s="167">
        <v>11387</v>
      </c>
      <c r="K67" s="167">
        <v>18315</v>
      </c>
      <c r="L67" s="520">
        <v>37.826917826917828</v>
      </c>
      <c r="M67" s="520">
        <v>62.173082173082172</v>
      </c>
    </row>
    <row r="68" spans="1:13" ht="15.75" customHeight="1">
      <c r="A68" s="576"/>
      <c r="B68" s="166" t="s">
        <v>349</v>
      </c>
      <c r="C68" s="167">
        <v>206</v>
      </c>
      <c r="D68" s="167">
        <v>282</v>
      </c>
      <c r="E68" s="167">
        <v>488</v>
      </c>
      <c r="F68" s="167">
        <v>88</v>
      </c>
      <c r="G68" s="167">
        <v>272</v>
      </c>
      <c r="H68" s="167">
        <v>360</v>
      </c>
      <c r="I68" s="167">
        <v>4029</v>
      </c>
      <c r="J68" s="167">
        <v>8504</v>
      </c>
      <c r="K68" s="167">
        <v>12533</v>
      </c>
      <c r="L68" s="520">
        <v>32.147131572648206</v>
      </c>
      <c r="M68" s="520">
        <v>67.852868427351794</v>
      </c>
    </row>
    <row r="69" spans="1:13" ht="15.75" customHeight="1">
      <c r="A69" s="576"/>
      <c r="B69" s="166" t="s">
        <v>88</v>
      </c>
      <c r="C69" s="167">
        <v>9</v>
      </c>
      <c r="D69" s="167">
        <v>99</v>
      </c>
      <c r="E69" s="167">
        <v>108</v>
      </c>
      <c r="F69" s="167">
        <v>1</v>
      </c>
      <c r="G69" s="167">
        <v>9</v>
      </c>
      <c r="H69" s="167">
        <v>10</v>
      </c>
      <c r="I69" s="167">
        <v>2385</v>
      </c>
      <c r="J69" s="167">
        <v>7120</v>
      </c>
      <c r="K69" s="167">
        <v>9505</v>
      </c>
      <c r="L69" s="520">
        <v>25.092056812204103</v>
      </c>
      <c r="M69" s="520">
        <v>74.907943187795894</v>
      </c>
    </row>
    <row r="70" spans="1:13" ht="15.75" customHeight="1">
      <c r="A70" s="576"/>
      <c r="B70" s="166" t="s">
        <v>353</v>
      </c>
      <c r="C70" s="167">
        <v>310</v>
      </c>
      <c r="D70" s="167">
        <v>308</v>
      </c>
      <c r="E70" s="167">
        <v>618</v>
      </c>
      <c r="F70" s="167">
        <v>97</v>
      </c>
      <c r="G70" s="167">
        <v>201</v>
      </c>
      <c r="H70" s="167">
        <v>298</v>
      </c>
      <c r="I70" s="167">
        <v>2709</v>
      </c>
      <c r="J70" s="167">
        <v>4546</v>
      </c>
      <c r="K70" s="167">
        <v>7255</v>
      </c>
      <c r="L70" s="520">
        <v>37.339765678842177</v>
      </c>
      <c r="M70" s="520">
        <v>62.660234321157823</v>
      </c>
    </row>
    <row r="71" spans="1:13" ht="15.75" customHeight="1">
      <c r="A71" s="576"/>
      <c r="B71" s="166" t="s">
        <v>326</v>
      </c>
      <c r="C71" s="167">
        <v>37</v>
      </c>
      <c r="D71" s="167">
        <v>30</v>
      </c>
      <c r="E71" s="167">
        <v>67</v>
      </c>
      <c r="F71" s="167">
        <v>0</v>
      </c>
      <c r="G71" s="167">
        <v>0</v>
      </c>
      <c r="H71" s="167">
        <v>0</v>
      </c>
      <c r="I71" s="167">
        <v>3646</v>
      </c>
      <c r="J71" s="167">
        <v>3518</v>
      </c>
      <c r="K71" s="167">
        <v>7164</v>
      </c>
      <c r="L71" s="520">
        <v>50.893355667225016</v>
      </c>
      <c r="M71" s="520">
        <v>49.106644332774984</v>
      </c>
    </row>
    <row r="72" spans="1:13" ht="15.75" customHeight="1">
      <c r="A72" s="576"/>
      <c r="B72" s="166" t="s">
        <v>327</v>
      </c>
      <c r="C72" s="167">
        <v>62</v>
      </c>
      <c r="D72" s="167">
        <v>47</v>
      </c>
      <c r="E72" s="167">
        <v>109</v>
      </c>
      <c r="F72" s="167">
        <v>0</v>
      </c>
      <c r="G72" s="167">
        <v>5</v>
      </c>
      <c r="H72" s="167">
        <v>5</v>
      </c>
      <c r="I72" s="167">
        <v>3834</v>
      </c>
      <c r="J72" s="167">
        <v>2178</v>
      </c>
      <c r="K72" s="167">
        <v>6012</v>
      </c>
      <c r="L72" s="520">
        <v>63.772455089820362</v>
      </c>
      <c r="M72" s="520">
        <v>36.227544910179645</v>
      </c>
    </row>
    <row r="73" spans="1:13" ht="15.75" customHeight="1">
      <c r="A73" s="576"/>
      <c r="B73" s="166" t="s">
        <v>340</v>
      </c>
      <c r="C73" s="167">
        <v>260</v>
      </c>
      <c r="D73" s="167">
        <v>205</v>
      </c>
      <c r="E73" s="167">
        <v>465</v>
      </c>
      <c r="F73" s="167">
        <v>17</v>
      </c>
      <c r="G73" s="167">
        <v>56</v>
      </c>
      <c r="H73" s="167">
        <v>73</v>
      </c>
      <c r="I73" s="167">
        <v>3241</v>
      </c>
      <c r="J73" s="167">
        <v>1569</v>
      </c>
      <c r="K73" s="167">
        <v>4810</v>
      </c>
      <c r="L73" s="520">
        <v>67.380457380457372</v>
      </c>
      <c r="M73" s="520">
        <v>32.619542619542621</v>
      </c>
    </row>
    <row r="74" spans="1:13" ht="15.75" customHeight="1">
      <c r="A74" s="576"/>
      <c r="B74" s="166" t="s">
        <v>636</v>
      </c>
      <c r="C74" s="167">
        <v>16</v>
      </c>
      <c r="D74" s="167">
        <v>12</v>
      </c>
      <c r="E74" s="167">
        <v>28</v>
      </c>
      <c r="F74" s="167">
        <v>0</v>
      </c>
      <c r="G74" s="167">
        <v>0</v>
      </c>
      <c r="H74" s="167">
        <v>0</v>
      </c>
      <c r="I74" s="167">
        <v>1392</v>
      </c>
      <c r="J74" s="167">
        <v>2007</v>
      </c>
      <c r="K74" s="167">
        <v>3399</v>
      </c>
      <c r="L74" s="520">
        <v>40.953221535745804</v>
      </c>
      <c r="M74" s="520">
        <v>59.046778464254189</v>
      </c>
    </row>
    <row r="75" spans="1:13" ht="15.75" customHeight="1">
      <c r="A75" s="576"/>
      <c r="B75" s="166" t="s">
        <v>329</v>
      </c>
      <c r="C75" s="167">
        <v>0</v>
      </c>
      <c r="D75" s="167">
        <v>1</v>
      </c>
      <c r="E75" s="167">
        <v>1</v>
      </c>
      <c r="F75" s="167">
        <v>0</v>
      </c>
      <c r="G75" s="167">
        <v>0</v>
      </c>
      <c r="H75" s="167">
        <v>0</v>
      </c>
      <c r="I75" s="167">
        <v>2185</v>
      </c>
      <c r="J75" s="167">
        <v>622</v>
      </c>
      <c r="K75" s="167">
        <v>2807</v>
      </c>
      <c r="L75" s="520">
        <v>77.841111506946916</v>
      </c>
      <c r="M75" s="520">
        <v>22.15888849305308</v>
      </c>
    </row>
    <row r="76" spans="1:13" ht="15.75" customHeight="1">
      <c r="A76" s="576"/>
      <c r="B76" s="166" t="s">
        <v>328</v>
      </c>
      <c r="C76" s="167">
        <v>141</v>
      </c>
      <c r="D76" s="167">
        <v>62</v>
      </c>
      <c r="E76" s="167">
        <v>203</v>
      </c>
      <c r="F76" s="167">
        <v>0</v>
      </c>
      <c r="G76" s="167">
        <v>0</v>
      </c>
      <c r="H76" s="167">
        <v>0</v>
      </c>
      <c r="I76" s="167">
        <v>1548</v>
      </c>
      <c r="J76" s="167">
        <v>1138</v>
      </c>
      <c r="K76" s="167">
        <v>2686</v>
      </c>
      <c r="L76" s="520">
        <v>57.632166790766938</v>
      </c>
      <c r="M76" s="520">
        <v>42.367833209233062</v>
      </c>
    </row>
    <row r="77" spans="1:13" ht="15.75" customHeight="1">
      <c r="A77" s="576"/>
      <c r="B77" s="166" t="s">
        <v>336</v>
      </c>
      <c r="C77" s="167">
        <v>0</v>
      </c>
      <c r="D77" s="167">
        <v>0</v>
      </c>
      <c r="E77" s="167">
        <v>0</v>
      </c>
      <c r="F77" s="167">
        <v>0</v>
      </c>
      <c r="G77" s="167">
        <v>0</v>
      </c>
      <c r="H77" s="167">
        <v>0</v>
      </c>
      <c r="I77" s="167">
        <v>314</v>
      </c>
      <c r="J77" s="167">
        <v>729</v>
      </c>
      <c r="K77" s="167">
        <v>1043</v>
      </c>
      <c r="L77" s="520">
        <v>30.105465004793864</v>
      </c>
      <c r="M77" s="520">
        <v>69.894534995206143</v>
      </c>
    </row>
    <row r="78" spans="1:13" ht="15.75" customHeight="1">
      <c r="A78" s="576"/>
      <c r="B78" s="166" t="s">
        <v>333</v>
      </c>
      <c r="C78" s="167">
        <v>5</v>
      </c>
      <c r="D78" s="167">
        <v>3</v>
      </c>
      <c r="E78" s="167">
        <v>8</v>
      </c>
      <c r="F78" s="167">
        <v>0</v>
      </c>
      <c r="G78" s="167">
        <v>0</v>
      </c>
      <c r="H78" s="167">
        <v>0</v>
      </c>
      <c r="I78" s="167">
        <v>464</v>
      </c>
      <c r="J78" s="167">
        <v>572</v>
      </c>
      <c r="K78" s="167">
        <v>1036</v>
      </c>
      <c r="L78" s="520">
        <v>44.787644787644787</v>
      </c>
      <c r="M78" s="520">
        <v>55.212355212355213</v>
      </c>
    </row>
    <row r="79" spans="1:13" ht="15.75" customHeight="1">
      <c r="A79" s="576"/>
      <c r="B79" s="166" t="s">
        <v>334</v>
      </c>
      <c r="C79" s="167">
        <v>10</v>
      </c>
      <c r="D79" s="167">
        <v>6</v>
      </c>
      <c r="E79" s="167">
        <v>16</v>
      </c>
      <c r="F79" s="167">
        <v>0</v>
      </c>
      <c r="G79" s="167">
        <v>0</v>
      </c>
      <c r="H79" s="167">
        <v>0</v>
      </c>
      <c r="I79" s="167">
        <v>582</v>
      </c>
      <c r="J79" s="167">
        <v>304</v>
      </c>
      <c r="K79" s="167">
        <v>886</v>
      </c>
      <c r="L79" s="520">
        <v>65.688487584650119</v>
      </c>
      <c r="M79" s="520">
        <v>34.311512415349888</v>
      </c>
    </row>
    <row r="80" spans="1:13" ht="15.75" customHeight="1">
      <c r="A80" s="576"/>
      <c r="B80" s="166" t="s">
        <v>332</v>
      </c>
      <c r="C80" s="167">
        <v>11</v>
      </c>
      <c r="D80" s="167">
        <v>2</v>
      </c>
      <c r="E80" s="167">
        <v>13</v>
      </c>
      <c r="F80" s="167">
        <v>0</v>
      </c>
      <c r="G80" s="167">
        <v>0</v>
      </c>
      <c r="H80" s="167">
        <v>0</v>
      </c>
      <c r="I80" s="167">
        <v>579</v>
      </c>
      <c r="J80" s="167">
        <v>277</v>
      </c>
      <c r="K80" s="167">
        <v>856</v>
      </c>
      <c r="L80" s="520">
        <v>67.640186915887853</v>
      </c>
      <c r="M80" s="520">
        <v>32.359813084112147</v>
      </c>
    </row>
    <row r="81" spans="1:13" ht="15.75" customHeight="1">
      <c r="A81" s="576"/>
      <c r="B81" s="166" t="s">
        <v>330</v>
      </c>
      <c r="C81" s="167">
        <v>1</v>
      </c>
      <c r="D81" s="167">
        <v>1</v>
      </c>
      <c r="E81" s="167">
        <v>2</v>
      </c>
      <c r="F81" s="167">
        <v>0</v>
      </c>
      <c r="G81" s="167">
        <v>0</v>
      </c>
      <c r="H81" s="167">
        <v>0</v>
      </c>
      <c r="I81" s="167">
        <v>367</v>
      </c>
      <c r="J81" s="167">
        <v>461</v>
      </c>
      <c r="K81" s="167">
        <v>828</v>
      </c>
      <c r="L81" s="520">
        <v>44.323671497584542</v>
      </c>
      <c r="M81" s="520">
        <v>55.676328502415465</v>
      </c>
    </row>
    <row r="82" spans="1:13" ht="15.75" customHeight="1">
      <c r="A82" s="576"/>
      <c r="B82" s="166" t="s">
        <v>331</v>
      </c>
      <c r="C82" s="167">
        <v>1</v>
      </c>
      <c r="D82" s="167">
        <v>0</v>
      </c>
      <c r="E82" s="167">
        <v>1</v>
      </c>
      <c r="F82" s="167">
        <v>0</v>
      </c>
      <c r="G82" s="167">
        <v>0</v>
      </c>
      <c r="H82" s="167">
        <v>0</v>
      </c>
      <c r="I82" s="167">
        <v>720</v>
      </c>
      <c r="J82" s="167">
        <v>70</v>
      </c>
      <c r="K82" s="167">
        <v>790</v>
      </c>
      <c r="L82" s="520">
        <v>91.139240506329116</v>
      </c>
      <c r="M82" s="520">
        <v>8.8607594936708853</v>
      </c>
    </row>
    <row r="83" spans="1:13" ht="15.75" customHeight="1">
      <c r="A83" s="576"/>
      <c r="B83" s="166" t="s">
        <v>647</v>
      </c>
      <c r="C83" s="167">
        <v>3</v>
      </c>
      <c r="D83" s="167">
        <v>0</v>
      </c>
      <c r="E83" s="167">
        <v>3</v>
      </c>
      <c r="F83" s="167">
        <v>0</v>
      </c>
      <c r="G83" s="167">
        <v>0</v>
      </c>
      <c r="H83" s="167">
        <v>0</v>
      </c>
      <c r="I83" s="167">
        <v>484</v>
      </c>
      <c r="J83" s="167">
        <v>205</v>
      </c>
      <c r="K83" s="167">
        <v>689</v>
      </c>
      <c r="L83" s="520">
        <v>70.246734397677798</v>
      </c>
      <c r="M83" s="520">
        <v>29.753265602322209</v>
      </c>
    </row>
    <row r="84" spans="1:13" ht="15.75" customHeight="1">
      <c r="A84" s="576"/>
      <c r="B84" s="166" t="s">
        <v>335</v>
      </c>
      <c r="C84" s="167">
        <v>17</v>
      </c>
      <c r="D84" s="167">
        <v>17</v>
      </c>
      <c r="E84" s="167">
        <v>34</v>
      </c>
      <c r="F84" s="167">
        <v>0</v>
      </c>
      <c r="G84" s="167">
        <v>0</v>
      </c>
      <c r="H84" s="167">
        <v>0</v>
      </c>
      <c r="I84" s="167">
        <v>346</v>
      </c>
      <c r="J84" s="167">
        <v>264</v>
      </c>
      <c r="K84" s="167">
        <v>610</v>
      </c>
      <c r="L84" s="520">
        <v>56.721311475409841</v>
      </c>
      <c r="M84" s="520">
        <v>43.278688524590166</v>
      </c>
    </row>
    <row r="85" spans="1:13" ht="15.75" customHeight="1">
      <c r="A85" s="576"/>
      <c r="B85" s="166" t="s">
        <v>648</v>
      </c>
      <c r="C85" s="167">
        <v>7</v>
      </c>
      <c r="D85" s="167">
        <v>0</v>
      </c>
      <c r="E85" s="167">
        <v>7</v>
      </c>
      <c r="F85" s="167">
        <v>0</v>
      </c>
      <c r="G85" s="167">
        <v>0</v>
      </c>
      <c r="H85" s="167">
        <v>0</v>
      </c>
      <c r="I85" s="167">
        <v>348</v>
      </c>
      <c r="J85" s="167">
        <v>191</v>
      </c>
      <c r="K85" s="167">
        <v>539</v>
      </c>
      <c r="L85" s="520">
        <v>64.564007421150279</v>
      </c>
      <c r="M85" s="520">
        <v>35.435992578849721</v>
      </c>
    </row>
    <row r="86" spans="1:13" ht="15.75" customHeight="1">
      <c r="A86" s="576"/>
      <c r="B86" s="166" t="s">
        <v>649</v>
      </c>
      <c r="C86" s="167">
        <v>1</v>
      </c>
      <c r="D86" s="167">
        <v>2</v>
      </c>
      <c r="E86" s="167">
        <v>3</v>
      </c>
      <c r="F86" s="167">
        <v>0</v>
      </c>
      <c r="G86" s="167">
        <v>0</v>
      </c>
      <c r="H86" s="167">
        <v>0</v>
      </c>
      <c r="I86" s="167">
        <v>209</v>
      </c>
      <c r="J86" s="167">
        <v>168</v>
      </c>
      <c r="K86" s="167">
        <v>377</v>
      </c>
      <c r="L86" s="520">
        <v>55.437665782493369</v>
      </c>
      <c r="M86" s="520">
        <v>44.562334217506631</v>
      </c>
    </row>
    <row r="87" spans="1:13" ht="15.75" customHeight="1">
      <c r="A87" s="576"/>
      <c r="B87" s="166" t="s">
        <v>650</v>
      </c>
      <c r="C87" s="167">
        <v>19</v>
      </c>
      <c r="D87" s="167">
        <v>11</v>
      </c>
      <c r="E87" s="167">
        <v>30</v>
      </c>
      <c r="F87" s="167">
        <v>0</v>
      </c>
      <c r="G87" s="167">
        <v>0</v>
      </c>
      <c r="H87" s="167">
        <v>0</v>
      </c>
      <c r="I87" s="167">
        <v>144</v>
      </c>
      <c r="J87" s="167">
        <v>212</v>
      </c>
      <c r="K87" s="167">
        <v>356</v>
      </c>
      <c r="L87" s="520">
        <v>40.449438202247194</v>
      </c>
      <c r="M87" s="520">
        <v>59.550561797752806</v>
      </c>
    </row>
    <row r="88" spans="1:13" ht="15.75" customHeight="1">
      <c r="A88" s="576"/>
      <c r="B88" s="166" t="s">
        <v>339</v>
      </c>
      <c r="C88" s="167">
        <v>2</v>
      </c>
      <c r="D88" s="167">
        <v>0</v>
      </c>
      <c r="E88" s="167">
        <v>2</v>
      </c>
      <c r="F88" s="167">
        <v>0</v>
      </c>
      <c r="G88" s="167">
        <v>0</v>
      </c>
      <c r="H88" s="167">
        <v>0</v>
      </c>
      <c r="I88" s="167">
        <v>146</v>
      </c>
      <c r="J88" s="167">
        <v>182</v>
      </c>
      <c r="K88" s="167">
        <v>328</v>
      </c>
      <c r="L88" s="520">
        <v>44.512195121951223</v>
      </c>
      <c r="M88" s="520">
        <v>55.487804878048784</v>
      </c>
    </row>
    <row r="89" spans="1:13" ht="15.75" customHeight="1">
      <c r="A89" s="576"/>
      <c r="B89" s="166" t="s">
        <v>651</v>
      </c>
      <c r="C89" s="167">
        <v>11</v>
      </c>
      <c r="D89" s="167">
        <v>1</v>
      </c>
      <c r="E89" s="167">
        <v>12</v>
      </c>
      <c r="F89" s="167">
        <v>0</v>
      </c>
      <c r="G89" s="167">
        <v>0</v>
      </c>
      <c r="H89" s="167">
        <v>0</v>
      </c>
      <c r="I89" s="167">
        <v>225</v>
      </c>
      <c r="J89" s="167">
        <v>85</v>
      </c>
      <c r="K89" s="167">
        <v>310</v>
      </c>
      <c r="L89" s="520">
        <v>72.58064516129032</v>
      </c>
      <c r="M89" s="520">
        <v>27.419354838709676</v>
      </c>
    </row>
    <row r="90" spans="1:13" ht="15.75" customHeight="1">
      <c r="A90" s="576"/>
      <c r="B90" s="166" t="s">
        <v>652</v>
      </c>
      <c r="C90" s="167">
        <v>4</v>
      </c>
      <c r="D90" s="167">
        <v>4</v>
      </c>
      <c r="E90" s="167">
        <v>8</v>
      </c>
      <c r="F90" s="167">
        <v>0</v>
      </c>
      <c r="G90" s="167">
        <v>0</v>
      </c>
      <c r="H90" s="167">
        <v>0</v>
      </c>
      <c r="I90" s="167">
        <v>78</v>
      </c>
      <c r="J90" s="167">
        <v>201</v>
      </c>
      <c r="K90" s="167">
        <v>279</v>
      </c>
      <c r="L90" s="520">
        <v>27.956989247311828</v>
      </c>
      <c r="M90" s="520">
        <v>72.043010752688176</v>
      </c>
    </row>
    <row r="91" spans="1:13" ht="15.75" customHeight="1">
      <c r="A91" s="576"/>
      <c r="B91" s="166" t="s">
        <v>653</v>
      </c>
      <c r="C91" s="167">
        <v>2</v>
      </c>
      <c r="D91" s="167">
        <v>2</v>
      </c>
      <c r="E91" s="167">
        <v>4</v>
      </c>
      <c r="F91" s="167">
        <v>0</v>
      </c>
      <c r="G91" s="167">
        <v>0</v>
      </c>
      <c r="H91" s="167">
        <v>0</v>
      </c>
      <c r="I91" s="167">
        <v>149</v>
      </c>
      <c r="J91" s="167">
        <v>47</v>
      </c>
      <c r="K91" s="167">
        <v>196</v>
      </c>
      <c r="L91" s="520">
        <v>76.020408163265301</v>
      </c>
      <c r="M91" s="520">
        <v>23.979591836734695</v>
      </c>
    </row>
    <row r="92" spans="1:13" ht="15.75" customHeight="1">
      <c r="A92" s="576"/>
      <c r="B92" s="166" t="s">
        <v>337</v>
      </c>
      <c r="C92" s="167">
        <v>60</v>
      </c>
      <c r="D92" s="167">
        <v>4</v>
      </c>
      <c r="E92" s="167">
        <v>64</v>
      </c>
      <c r="F92" s="167">
        <v>0</v>
      </c>
      <c r="G92" s="167">
        <v>0</v>
      </c>
      <c r="H92" s="167">
        <v>0</v>
      </c>
      <c r="I92" s="167">
        <v>167</v>
      </c>
      <c r="J92" s="167">
        <v>3</v>
      </c>
      <c r="K92" s="167">
        <v>170</v>
      </c>
      <c r="L92" s="520">
        <v>98.235294117647058</v>
      </c>
      <c r="M92" s="520">
        <v>1.7647058823529411</v>
      </c>
    </row>
    <row r="93" spans="1:13" ht="15.75" customHeight="1">
      <c r="A93" s="576"/>
      <c r="B93" s="166" t="s">
        <v>654</v>
      </c>
      <c r="C93" s="167">
        <v>0</v>
      </c>
      <c r="D93" s="167">
        <v>0</v>
      </c>
      <c r="E93" s="167">
        <v>0</v>
      </c>
      <c r="F93" s="167">
        <v>0</v>
      </c>
      <c r="G93" s="167">
        <v>0</v>
      </c>
      <c r="H93" s="167">
        <v>0</v>
      </c>
      <c r="I93" s="167">
        <v>80</v>
      </c>
      <c r="J93" s="167">
        <v>88</v>
      </c>
      <c r="K93" s="167">
        <v>168</v>
      </c>
      <c r="L93" s="520">
        <v>47.61904761904762</v>
      </c>
      <c r="M93" s="520">
        <v>52.38095238095238</v>
      </c>
    </row>
    <row r="94" spans="1:13" ht="15.75" customHeight="1">
      <c r="A94" s="576"/>
      <c r="B94" s="166" t="s">
        <v>655</v>
      </c>
      <c r="C94" s="167">
        <v>0</v>
      </c>
      <c r="D94" s="167">
        <v>0</v>
      </c>
      <c r="E94" s="167">
        <v>0</v>
      </c>
      <c r="F94" s="167">
        <v>0</v>
      </c>
      <c r="G94" s="167">
        <v>0</v>
      </c>
      <c r="H94" s="167">
        <v>0</v>
      </c>
      <c r="I94" s="167">
        <v>140</v>
      </c>
      <c r="J94" s="167">
        <v>17</v>
      </c>
      <c r="K94" s="167">
        <v>157</v>
      </c>
      <c r="L94" s="520">
        <v>89.171974522292984</v>
      </c>
      <c r="M94" s="520">
        <v>10.828025477707007</v>
      </c>
    </row>
    <row r="95" spans="1:13" ht="15.75" customHeight="1">
      <c r="A95" s="576"/>
      <c r="B95" s="166" t="s">
        <v>656</v>
      </c>
      <c r="C95" s="167">
        <v>3</v>
      </c>
      <c r="D95" s="167">
        <v>4</v>
      </c>
      <c r="E95" s="167">
        <v>7</v>
      </c>
      <c r="F95" s="167">
        <v>0</v>
      </c>
      <c r="G95" s="167">
        <v>0</v>
      </c>
      <c r="H95" s="167">
        <v>0</v>
      </c>
      <c r="I95" s="167">
        <v>109</v>
      </c>
      <c r="J95" s="167">
        <v>26</v>
      </c>
      <c r="K95" s="167">
        <v>135</v>
      </c>
      <c r="L95" s="520">
        <v>80.740740740740733</v>
      </c>
      <c r="M95" s="520">
        <v>19.25925925925926</v>
      </c>
    </row>
    <row r="96" spans="1:13" ht="15.75" customHeight="1">
      <c r="A96" s="576"/>
      <c r="B96" s="166" t="s">
        <v>657</v>
      </c>
      <c r="C96" s="167">
        <v>14</v>
      </c>
      <c r="D96" s="167">
        <v>0</v>
      </c>
      <c r="E96" s="167">
        <v>14</v>
      </c>
      <c r="F96" s="167">
        <v>0</v>
      </c>
      <c r="G96" s="167">
        <v>0</v>
      </c>
      <c r="H96" s="167">
        <v>0</v>
      </c>
      <c r="I96" s="167">
        <v>127</v>
      </c>
      <c r="J96" s="167">
        <v>6</v>
      </c>
      <c r="K96" s="167">
        <v>133</v>
      </c>
      <c r="L96" s="520">
        <v>95.488721804511272</v>
      </c>
      <c r="M96" s="520">
        <v>4.511278195488722</v>
      </c>
    </row>
    <row r="97" spans="1:13" ht="15.75" customHeight="1">
      <c r="A97" s="576"/>
      <c r="B97" s="166" t="s">
        <v>658</v>
      </c>
      <c r="C97" s="167">
        <v>55</v>
      </c>
      <c r="D97" s="167">
        <v>12</v>
      </c>
      <c r="E97" s="167">
        <v>67</v>
      </c>
      <c r="F97" s="167">
        <v>0</v>
      </c>
      <c r="G97" s="167">
        <v>0</v>
      </c>
      <c r="H97" s="167">
        <v>0</v>
      </c>
      <c r="I97" s="167">
        <v>98</v>
      </c>
      <c r="J97" s="167">
        <v>5</v>
      </c>
      <c r="K97" s="167">
        <v>103</v>
      </c>
      <c r="L97" s="520">
        <v>95.145631067961162</v>
      </c>
      <c r="M97" s="520">
        <v>4.8543689320388346</v>
      </c>
    </row>
    <row r="98" spans="1:13" ht="15.75" customHeight="1">
      <c r="A98" s="576"/>
      <c r="B98" s="166" t="s">
        <v>659</v>
      </c>
      <c r="C98" s="167">
        <v>1</v>
      </c>
      <c r="D98" s="167">
        <v>0</v>
      </c>
      <c r="E98" s="167">
        <v>1</v>
      </c>
      <c r="F98" s="167">
        <v>0</v>
      </c>
      <c r="G98" s="167">
        <v>0</v>
      </c>
      <c r="H98" s="167">
        <v>0</v>
      </c>
      <c r="I98" s="167">
        <v>65</v>
      </c>
      <c r="J98" s="167">
        <v>12</v>
      </c>
      <c r="K98" s="167">
        <v>77</v>
      </c>
      <c r="L98" s="520">
        <v>84.415584415584419</v>
      </c>
      <c r="M98" s="520">
        <v>15.584415584415584</v>
      </c>
    </row>
    <row r="99" spans="1:13" ht="15.75" customHeight="1">
      <c r="A99" s="576"/>
      <c r="B99" s="166" t="s">
        <v>660</v>
      </c>
      <c r="C99" s="167">
        <v>14</v>
      </c>
      <c r="D99" s="167">
        <v>1</v>
      </c>
      <c r="E99" s="167">
        <v>15</v>
      </c>
      <c r="F99" s="167">
        <v>0</v>
      </c>
      <c r="G99" s="167">
        <v>0</v>
      </c>
      <c r="H99" s="167">
        <v>0</v>
      </c>
      <c r="I99" s="167">
        <v>65</v>
      </c>
      <c r="J99" s="167">
        <v>1</v>
      </c>
      <c r="K99" s="167">
        <v>66</v>
      </c>
      <c r="L99" s="520">
        <v>98.484848484848484</v>
      </c>
      <c r="M99" s="520">
        <v>1.5151515151515151</v>
      </c>
    </row>
    <row r="100" spans="1:13" ht="15.75" customHeight="1">
      <c r="A100" s="576"/>
      <c r="B100" s="166" t="s">
        <v>338</v>
      </c>
      <c r="C100" s="167">
        <v>0</v>
      </c>
      <c r="D100" s="167">
        <v>0</v>
      </c>
      <c r="E100" s="167">
        <v>0</v>
      </c>
      <c r="F100" s="167">
        <v>0</v>
      </c>
      <c r="G100" s="167">
        <v>0</v>
      </c>
      <c r="H100" s="167">
        <v>0</v>
      </c>
      <c r="I100" s="167">
        <v>44</v>
      </c>
      <c r="J100" s="167">
        <v>7</v>
      </c>
      <c r="K100" s="167">
        <v>51</v>
      </c>
      <c r="L100" s="520">
        <v>86.274509803921561</v>
      </c>
      <c r="M100" s="520">
        <v>13.725490196078431</v>
      </c>
    </row>
    <row r="101" spans="1:13" ht="15.75" customHeight="1">
      <c r="A101" s="576"/>
      <c r="B101" s="166" t="s">
        <v>661</v>
      </c>
      <c r="C101" s="167">
        <v>9</v>
      </c>
      <c r="D101" s="167">
        <v>3</v>
      </c>
      <c r="E101" s="167">
        <v>12</v>
      </c>
      <c r="F101" s="167">
        <v>0</v>
      </c>
      <c r="G101" s="167">
        <v>0</v>
      </c>
      <c r="H101" s="167">
        <v>0</v>
      </c>
      <c r="I101" s="167">
        <v>37</v>
      </c>
      <c r="J101" s="167">
        <v>0</v>
      </c>
      <c r="K101" s="167">
        <v>37</v>
      </c>
      <c r="L101" s="520">
        <v>100</v>
      </c>
      <c r="M101" s="520">
        <v>0</v>
      </c>
    </row>
    <row r="102" spans="1:13" ht="15.75" customHeight="1">
      <c r="A102" s="576"/>
      <c r="B102" s="166" t="s">
        <v>662</v>
      </c>
      <c r="C102" s="167">
        <v>10</v>
      </c>
      <c r="D102" s="167">
        <v>6</v>
      </c>
      <c r="E102" s="167">
        <v>16</v>
      </c>
      <c r="F102" s="167">
        <v>0</v>
      </c>
      <c r="G102" s="167">
        <v>0</v>
      </c>
      <c r="H102" s="167">
        <v>0</v>
      </c>
      <c r="I102" s="167">
        <v>24</v>
      </c>
      <c r="J102" s="167">
        <v>5</v>
      </c>
      <c r="K102" s="167">
        <v>29</v>
      </c>
      <c r="L102" s="520">
        <v>82.758620689655174</v>
      </c>
      <c r="M102" s="520">
        <v>17.241379310344829</v>
      </c>
    </row>
    <row r="103" spans="1:13" ht="15.75" customHeight="1">
      <c r="A103" s="576"/>
      <c r="B103" s="166" t="s">
        <v>663</v>
      </c>
      <c r="C103" s="167">
        <v>11</v>
      </c>
      <c r="D103" s="167">
        <v>2</v>
      </c>
      <c r="E103" s="167">
        <v>13</v>
      </c>
      <c r="F103" s="167">
        <v>0</v>
      </c>
      <c r="G103" s="167">
        <v>0</v>
      </c>
      <c r="H103" s="167">
        <v>0</v>
      </c>
      <c r="I103" s="167">
        <v>14</v>
      </c>
      <c r="J103" s="167">
        <v>3</v>
      </c>
      <c r="K103" s="167">
        <v>17</v>
      </c>
      <c r="L103" s="520">
        <v>82.35294117647058</v>
      </c>
      <c r="M103" s="520">
        <v>17.647058823529409</v>
      </c>
    </row>
    <row r="104" spans="1:13" ht="15.75" customHeight="1">
      <c r="A104" s="576"/>
      <c r="B104" s="166" t="s">
        <v>664</v>
      </c>
      <c r="C104" s="167">
        <v>2</v>
      </c>
      <c r="D104" s="167">
        <v>1</v>
      </c>
      <c r="E104" s="167">
        <v>3</v>
      </c>
      <c r="F104" s="167">
        <v>0</v>
      </c>
      <c r="G104" s="167">
        <v>0</v>
      </c>
      <c r="H104" s="167">
        <v>0</v>
      </c>
      <c r="I104" s="167">
        <v>11</v>
      </c>
      <c r="J104" s="167">
        <v>4</v>
      </c>
      <c r="K104" s="167">
        <v>15</v>
      </c>
      <c r="L104" s="520">
        <v>73.333333333333343</v>
      </c>
      <c r="M104" s="520">
        <v>26.666666666666668</v>
      </c>
    </row>
    <row r="105" spans="1:13" ht="15.75" customHeight="1">
      <c r="A105" s="576"/>
      <c r="B105" s="166" t="s">
        <v>665</v>
      </c>
      <c r="C105" s="167">
        <v>6</v>
      </c>
      <c r="D105" s="167">
        <v>3</v>
      </c>
      <c r="E105" s="167">
        <v>9</v>
      </c>
      <c r="F105" s="167">
        <v>0</v>
      </c>
      <c r="G105" s="167">
        <v>0</v>
      </c>
      <c r="H105" s="167">
        <v>0</v>
      </c>
      <c r="I105" s="167">
        <v>5</v>
      </c>
      <c r="J105" s="167">
        <v>1</v>
      </c>
      <c r="K105" s="167">
        <v>6</v>
      </c>
      <c r="L105" s="520">
        <v>83.333333333333343</v>
      </c>
      <c r="M105" s="520">
        <v>16.666666666666668</v>
      </c>
    </row>
    <row r="106" spans="1:13" ht="15.75" customHeight="1">
      <c r="A106" s="576"/>
      <c r="B106" s="166" t="s">
        <v>666</v>
      </c>
      <c r="C106" s="167">
        <v>5</v>
      </c>
      <c r="D106" s="167">
        <v>2</v>
      </c>
      <c r="E106" s="167">
        <v>7</v>
      </c>
      <c r="F106" s="167">
        <v>0</v>
      </c>
      <c r="G106" s="167">
        <v>0</v>
      </c>
      <c r="H106" s="167">
        <v>0</v>
      </c>
      <c r="I106" s="167">
        <v>5</v>
      </c>
      <c r="J106" s="167">
        <v>1</v>
      </c>
      <c r="K106" s="167">
        <v>6</v>
      </c>
      <c r="L106" s="520">
        <v>83.333333333333343</v>
      </c>
      <c r="M106" s="520">
        <v>16.666666666666668</v>
      </c>
    </row>
    <row r="107" spans="1:13" ht="15.75" customHeight="1">
      <c r="A107" s="576"/>
      <c r="B107" s="166" t="s">
        <v>667</v>
      </c>
      <c r="C107" s="167">
        <v>9</v>
      </c>
      <c r="D107" s="167">
        <v>1</v>
      </c>
      <c r="E107" s="167">
        <v>10</v>
      </c>
      <c r="F107" s="167">
        <v>0</v>
      </c>
      <c r="G107" s="167">
        <v>0</v>
      </c>
      <c r="H107" s="167">
        <v>0</v>
      </c>
      <c r="I107" s="167">
        <v>6</v>
      </c>
      <c r="J107" s="167">
        <v>0</v>
      </c>
      <c r="K107" s="167">
        <v>6</v>
      </c>
      <c r="L107" s="520">
        <v>100</v>
      </c>
      <c r="M107" s="520">
        <v>0</v>
      </c>
    </row>
    <row r="108" spans="1:13" ht="15.75" customHeight="1">
      <c r="A108" s="576"/>
      <c r="B108" s="166" t="s">
        <v>668</v>
      </c>
      <c r="C108" s="167">
        <v>1</v>
      </c>
      <c r="D108" s="167">
        <v>0</v>
      </c>
      <c r="E108" s="167">
        <v>1</v>
      </c>
      <c r="F108" s="167">
        <v>0</v>
      </c>
      <c r="G108" s="167">
        <v>0</v>
      </c>
      <c r="H108" s="167">
        <v>0</v>
      </c>
      <c r="I108" s="167">
        <v>0</v>
      </c>
      <c r="J108" s="167">
        <v>0</v>
      </c>
      <c r="K108" s="167">
        <v>0</v>
      </c>
      <c r="L108" s="520" t="e">
        <v>#DIV/0!</v>
      </c>
      <c r="M108" s="520" t="e">
        <v>#DIV/0!</v>
      </c>
    </row>
    <row r="109" spans="1:13" ht="15.75" customHeight="1">
      <c r="A109" s="577"/>
      <c r="B109" s="166" t="s">
        <v>669</v>
      </c>
      <c r="C109" s="167">
        <v>9</v>
      </c>
      <c r="D109" s="167">
        <v>13</v>
      </c>
      <c r="E109" s="167">
        <v>22</v>
      </c>
      <c r="F109" s="167">
        <v>0</v>
      </c>
      <c r="G109" s="167">
        <v>0</v>
      </c>
      <c r="H109" s="167">
        <v>0</v>
      </c>
      <c r="I109" s="167">
        <v>0</v>
      </c>
      <c r="J109" s="167">
        <v>0</v>
      </c>
      <c r="K109" s="167">
        <v>0</v>
      </c>
      <c r="L109" s="520" t="e">
        <v>#DIV/0!</v>
      </c>
      <c r="M109" s="520" t="e">
        <v>#DIV/0!</v>
      </c>
    </row>
    <row r="110" spans="1:13" ht="15.75" customHeight="1">
      <c r="A110" s="312" t="s">
        <v>638</v>
      </c>
      <c r="B110" s="306"/>
      <c r="C110" s="167">
        <v>2539</v>
      </c>
      <c r="D110" s="167">
        <v>1895</v>
      </c>
      <c r="E110" s="167">
        <v>4434</v>
      </c>
      <c r="F110" s="167">
        <v>362</v>
      </c>
      <c r="G110" s="167">
        <v>914</v>
      </c>
      <c r="H110" s="167">
        <v>1276</v>
      </c>
      <c r="I110" s="167">
        <v>55594</v>
      </c>
      <c r="J110" s="167">
        <v>59809</v>
      </c>
      <c r="K110" s="167">
        <v>115403</v>
      </c>
      <c r="L110" s="520">
        <v>48.173790975971166</v>
      </c>
      <c r="M110" s="520">
        <v>51.826209024028842</v>
      </c>
    </row>
    <row r="111" spans="1:13" ht="15.75" customHeight="1">
      <c r="A111" s="312" t="s">
        <v>274</v>
      </c>
      <c r="B111" s="306"/>
      <c r="C111" s="167">
        <v>428</v>
      </c>
      <c r="D111" s="167">
        <v>106</v>
      </c>
      <c r="E111" s="167">
        <v>534</v>
      </c>
      <c r="F111" s="167">
        <v>155</v>
      </c>
      <c r="G111" s="167">
        <v>69</v>
      </c>
      <c r="H111" s="167">
        <v>224</v>
      </c>
      <c r="I111" s="167">
        <v>15576</v>
      </c>
      <c r="J111" s="167">
        <v>14507</v>
      </c>
      <c r="K111" s="167">
        <v>30083</v>
      </c>
      <c r="L111" s="520">
        <v>51.77675098893063</v>
      </c>
      <c r="M111" s="520">
        <v>48.223249011069377</v>
      </c>
    </row>
    <row r="112" spans="1:13" ht="15.75" customHeight="1">
      <c r="A112" s="312" t="s">
        <v>341</v>
      </c>
      <c r="B112" s="306"/>
      <c r="C112" s="167">
        <v>333</v>
      </c>
      <c r="D112" s="167">
        <v>130</v>
      </c>
      <c r="E112" s="167">
        <v>463</v>
      </c>
      <c r="F112" s="167">
        <v>395</v>
      </c>
      <c r="G112" s="167">
        <v>124</v>
      </c>
      <c r="H112" s="167">
        <v>519</v>
      </c>
      <c r="I112" s="167">
        <v>4473</v>
      </c>
      <c r="J112" s="167">
        <v>1523</v>
      </c>
      <c r="K112" s="167">
        <v>5996</v>
      </c>
      <c r="L112" s="520">
        <v>74.599733155436951</v>
      </c>
      <c r="M112" s="520">
        <v>25.400266844563042</v>
      </c>
    </row>
    <row r="113" spans="1:13" ht="15.75" customHeight="1">
      <c r="A113" s="312" t="s">
        <v>342</v>
      </c>
      <c r="B113" s="306"/>
      <c r="C113" s="167">
        <v>363</v>
      </c>
      <c r="D113" s="167">
        <v>110</v>
      </c>
      <c r="E113" s="167">
        <v>473</v>
      </c>
      <c r="F113" s="167">
        <v>56</v>
      </c>
      <c r="G113" s="167">
        <v>28</v>
      </c>
      <c r="H113" s="167">
        <v>84</v>
      </c>
      <c r="I113" s="167">
        <v>1243</v>
      </c>
      <c r="J113" s="167">
        <v>1080</v>
      </c>
      <c r="K113" s="167">
        <v>2323</v>
      </c>
      <c r="L113" s="520">
        <v>53.508394317692641</v>
      </c>
      <c r="M113" s="520">
        <v>46.491605682307359</v>
      </c>
    </row>
    <row r="114" spans="1:13" ht="15.75" customHeight="1">
      <c r="A114" s="575" t="s">
        <v>279</v>
      </c>
      <c r="B114" s="166" t="s">
        <v>343</v>
      </c>
      <c r="C114" s="167">
        <v>1407</v>
      </c>
      <c r="D114" s="167">
        <v>940</v>
      </c>
      <c r="E114" s="167">
        <v>2347</v>
      </c>
      <c r="F114" s="167">
        <v>653</v>
      </c>
      <c r="G114" s="167">
        <v>1065</v>
      </c>
      <c r="H114" s="167">
        <v>1718</v>
      </c>
      <c r="I114" s="167">
        <v>37914</v>
      </c>
      <c r="J114" s="167">
        <v>46623</v>
      </c>
      <c r="K114" s="167">
        <v>84537</v>
      </c>
      <c r="L114" s="520">
        <v>44.849001029135174</v>
      </c>
      <c r="M114" s="520">
        <v>55.150998970864826</v>
      </c>
    </row>
    <row r="115" spans="1:13" ht="15.75" customHeight="1">
      <c r="A115" s="576"/>
      <c r="B115" s="166" t="s">
        <v>344</v>
      </c>
      <c r="C115" s="167">
        <v>2940</v>
      </c>
      <c r="D115" s="167">
        <v>1618</v>
      </c>
      <c r="E115" s="167">
        <v>4558</v>
      </c>
      <c r="F115" s="167">
        <v>660</v>
      </c>
      <c r="G115" s="167">
        <v>685</v>
      </c>
      <c r="H115" s="167">
        <v>1345</v>
      </c>
      <c r="I115" s="167">
        <v>39109</v>
      </c>
      <c r="J115" s="167">
        <v>34875</v>
      </c>
      <c r="K115" s="167">
        <v>73984</v>
      </c>
      <c r="L115" s="520">
        <v>52.861429498269892</v>
      </c>
      <c r="M115" s="520">
        <v>47.138570501730101</v>
      </c>
    </row>
    <row r="116" spans="1:13" ht="15.75" customHeight="1">
      <c r="A116" s="576"/>
      <c r="B116" s="166" t="s">
        <v>359</v>
      </c>
      <c r="C116" s="167">
        <v>2388</v>
      </c>
      <c r="D116" s="167">
        <v>1665</v>
      </c>
      <c r="E116" s="167">
        <v>4053</v>
      </c>
      <c r="F116" s="167">
        <v>465</v>
      </c>
      <c r="G116" s="167">
        <v>534</v>
      </c>
      <c r="H116" s="167">
        <v>999</v>
      </c>
      <c r="I116" s="167">
        <v>26998</v>
      </c>
      <c r="J116" s="167">
        <v>28194</v>
      </c>
      <c r="K116" s="167">
        <v>55192</v>
      </c>
      <c r="L116" s="520">
        <v>48.916509639078129</v>
      </c>
      <c r="M116" s="520">
        <v>51.083490360921878</v>
      </c>
    </row>
    <row r="117" spans="1:13" ht="15.75" customHeight="1">
      <c r="A117" s="576"/>
      <c r="B117" s="166" t="s">
        <v>345</v>
      </c>
      <c r="C117" s="167">
        <v>1887</v>
      </c>
      <c r="D117" s="167">
        <v>938</v>
      </c>
      <c r="E117" s="167">
        <v>2825</v>
      </c>
      <c r="F117" s="167">
        <v>596</v>
      </c>
      <c r="G117" s="167">
        <v>682</v>
      </c>
      <c r="H117" s="167">
        <v>1278</v>
      </c>
      <c r="I117" s="167">
        <v>18756</v>
      </c>
      <c r="J117" s="167">
        <v>18198</v>
      </c>
      <c r="K117" s="167">
        <v>36954</v>
      </c>
      <c r="L117" s="520">
        <v>50.754992693619094</v>
      </c>
      <c r="M117" s="520">
        <v>49.245007306380906</v>
      </c>
    </row>
    <row r="118" spans="1:13" ht="15.75" customHeight="1">
      <c r="A118" s="576"/>
      <c r="B118" s="166" t="s">
        <v>346</v>
      </c>
      <c r="C118" s="167">
        <v>788</v>
      </c>
      <c r="D118" s="167">
        <v>754</v>
      </c>
      <c r="E118" s="167">
        <v>1542</v>
      </c>
      <c r="F118" s="167">
        <v>239</v>
      </c>
      <c r="G118" s="167">
        <v>354</v>
      </c>
      <c r="H118" s="167">
        <v>593</v>
      </c>
      <c r="I118" s="167">
        <v>11437</v>
      </c>
      <c r="J118" s="167">
        <v>16144</v>
      </c>
      <c r="K118" s="167">
        <v>27581</v>
      </c>
      <c r="L118" s="520">
        <v>41.466951887168705</v>
      </c>
      <c r="M118" s="520">
        <v>58.533048112831295</v>
      </c>
    </row>
    <row r="119" spans="1:13" ht="15.75" customHeight="1">
      <c r="A119" s="576"/>
      <c r="B119" s="166" t="s">
        <v>347</v>
      </c>
      <c r="C119" s="167">
        <v>840</v>
      </c>
      <c r="D119" s="167">
        <v>767</v>
      </c>
      <c r="E119" s="167">
        <v>1607</v>
      </c>
      <c r="F119" s="167">
        <v>220</v>
      </c>
      <c r="G119" s="167">
        <v>342</v>
      </c>
      <c r="H119" s="167">
        <v>562</v>
      </c>
      <c r="I119" s="167">
        <v>8895</v>
      </c>
      <c r="J119" s="167">
        <v>13955</v>
      </c>
      <c r="K119" s="167">
        <v>22850</v>
      </c>
      <c r="L119" s="520">
        <v>38.927789934354486</v>
      </c>
      <c r="M119" s="520">
        <v>61.072210065645514</v>
      </c>
    </row>
    <row r="120" spans="1:13" ht="15.75" customHeight="1">
      <c r="A120" s="576"/>
      <c r="B120" s="166" t="s">
        <v>351</v>
      </c>
      <c r="C120" s="167">
        <v>359</v>
      </c>
      <c r="D120" s="167">
        <v>286</v>
      </c>
      <c r="E120" s="167">
        <v>645</v>
      </c>
      <c r="F120" s="167">
        <v>169</v>
      </c>
      <c r="G120" s="167">
        <v>230</v>
      </c>
      <c r="H120" s="167">
        <v>399</v>
      </c>
      <c r="I120" s="167">
        <v>2683</v>
      </c>
      <c r="J120" s="167">
        <v>3927</v>
      </c>
      <c r="K120" s="167">
        <v>6610</v>
      </c>
      <c r="L120" s="520">
        <v>40.590015128593045</v>
      </c>
      <c r="M120" s="520">
        <v>59.409984871406962</v>
      </c>
    </row>
    <row r="121" spans="1:13" ht="15.75" customHeight="1">
      <c r="A121" s="576"/>
      <c r="B121" s="166" t="s">
        <v>354</v>
      </c>
      <c r="C121" s="167">
        <v>230</v>
      </c>
      <c r="D121" s="167">
        <v>165</v>
      </c>
      <c r="E121" s="167">
        <v>395</v>
      </c>
      <c r="F121" s="167">
        <v>40</v>
      </c>
      <c r="G121" s="167">
        <v>36</v>
      </c>
      <c r="H121" s="167">
        <v>76</v>
      </c>
      <c r="I121" s="167">
        <v>2988</v>
      </c>
      <c r="J121" s="167">
        <v>2555</v>
      </c>
      <c r="K121" s="167">
        <v>5543</v>
      </c>
      <c r="L121" s="520">
        <v>53.905827169402848</v>
      </c>
      <c r="M121" s="520">
        <v>46.094172830597152</v>
      </c>
    </row>
    <row r="122" spans="1:13" ht="15.75" customHeight="1">
      <c r="A122" s="576"/>
      <c r="B122" s="166" t="s">
        <v>356</v>
      </c>
      <c r="C122" s="167">
        <v>643</v>
      </c>
      <c r="D122" s="167">
        <v>433</v>
      </c>
      <c r="E122" s="167">
        <v>1076</v>
      </c>
      <c r="F122" s="167">
        <v>24</v>
      </c>
      <c r="G122" s="167">
        <v>102</v>
      </c>
      <c r="H122" s="167">
        <v>126</v>
      </c>
      <c r="I122" s="167">
        <v>2194</v>
      </c>
      <c r="J122" s="167">
        <v>3253</v>
      </c>
      <c r="K122" s="167">
        <v>5447</v>
      </c>
      <c r="L122" s="520">
        <v>40.279052689553886</v>
      </c>
      <c r="M122" s="520">
        <v>59.720947310446121</v>
      </c>
    </row>
    <row r="123" spans="1:13" ht="15.75" customHeight="1">
      <c r="A123" s="576"/>
      <c r="B123" s="166" t="s">
        <v>352</v>
      </c>
      <c r="C123" s="167">
        <v>247</v>
      </c>
      <c r="D123" s="167">
        <v>109</v>
      </c>
      <c r="E123" s="167">
        <v>356</v>
      </c>
      <c r="F123" s="167">
        <v>108</v>
      </c>
      <c r="G123" s="167">
        <v>72</v>
      </c>
      <c r="H123" s="167">
        <v>180</v>
      </c>
      <c r="I123" s="167">
        <v>2606</v>
      </c>
      <c r="J123" s="167">
        <v>2753</v>
      </c>
      <c r="K123" s="167">
        <v>5359</v>
      </c>
      <c r="L123" s="520">
        <v>48.628475461839891</v>
      </c>
      <c r="M123" s="520">
        <v>51.371524538160102</v>
      </c>
    </row>
    <row r="124" spans="1:13" ht="15.75" customHeight="1">
      <c r="A124" s="576"/>
      <c r="B124" s="166" t="s">
        <v>350</v>
      </c>
      <c r="C124" s="167">
        <v>306</v>
      </c>
      <c r="D124" s="167">
        <v>321</v>
      </c>
      <c r="E124" s="167">
        <v>627</v>
      </c>
      <c r="F124" s="167">
        <v>160</v>
      </c>
      <c r="G124" s="167">
        <v>144</v>
      </c>
      <c r="H124" s="167">
        <v>304</v>
      </c>
      <c r="I124" s="167">
        <v>2089</v>
      </c>
      <c r="J124" s="167">
        <v>2431</v>
      </c>
      <c r="K124" s="167">
        <v>4520</v>
      </c>
      <c r="L124" s="520">
        <v>46.216814159292035</v>
      </c>
      <c r="M124" s="520">
        <v>53.783185840707958</v>
      </c>
    </row>
    <row r="125" spans="1:13" ht="15.75" customHeight="1">
      <c r="A125" s="576"/>
      <c r="B125" s="166" t="s">
        <v>355</v>
      </c>
      <c r="C125" s="167">
        <v>358</v>
      </c>
      <c r="D125" s="167">
        <v>145</v>
      </c>
      <c r="E125" s="167">
        <v>503</v>
      </c>
      <c r="F125" s="167">
        <v>53</v>
      </c>
      <c r="G125" s="167">
        <v>23</v>
      </c>
      <c r="H125" s="167">
        <v>76</v>
      </c>
      <c r="I125" s="167">
        <v>2396</v>
      </c>
      <c r="J125" s="167">
        <v>1168</v>
      </c>
      <c r="K125" s="167">
        <v>3564</v>
      </c>
      <c r="L125" s="520">
        <v>67.227833894500563</v>
      </c>
      <c r="M125" s="520">
        <v>32.772166105499437</v>
      </c>
    </row>
    <row r="126" spans="1:13" ht="15.75" customHeight="1">
      <c r="A126" s="576"/>
      <c r="B126" s="166" t="s">
        <v>358</v>
      </c>
      <c r="C126" s="167">
        <v>98</v>
      </c>
      <c r="D126" s="167">
        <v>144</v>
      </c>
      <c r="E126" s="167">
        <v>242</v>
      </c>
      <c r="F126" s="167">
        <v>17</v>
      </c>
      <c r="G126" s="167">
        <v>3</v>
      </c>
      <c r="H126" s="167">
        <v>20</v>
      </c>
      <c r="I126" s="167">
        <v>362</v>
      </c>
      <c r="J126" s="167">
        <v>489</v>
      </c>
      <c r="K126" s="167">
        <v>851</v>
      </c>
      <c r="L126" s="520">
        <v>42.53819036427732</v>
      </c>
      <c r="M126" s="520">
        <v>57.46180963572268</v>
      </c>
    </row>
    <row r="127" spans="1:13" ht="15.75" customHeight="1">
      <c r="A127" s="577"/>
      <c r="B127" s="166" t="s">
        <v>357</v>
      </c>
      <c r="C127" s="167">
        <v>27</v>
      </c>
      <c r="D127" s="167">
        <v>8</v>
      </c>
      <c r="E127" s="167">
        <v>35</v>
      </c>
      <c r="F127" s="167">
        <v>6</v>
      </c>
      <c r="G127" s="167">
        <v>0</v>
      </c>
      <c r="H127" s="167">
        <v>6</v>
      </c>
      <c r="I127" s="167">
        <v>329</v>
      </c>
      <c r="J127" s="167">
        <v>118</v>
      </c>
      <c r="K127" s="167">
        <v>447</v>
      </c>
      <c r="L127" s="520">
        <v>73.601789709172266</v>
      </c>
      <c r="M127" s="520">
        <v>26.398210290827741</v>
      </c>
    </row>
    <row r="128" spans="1:13" ht="15.75" customHeight="1">
      <c r="A128" s="312" t="s">
        <v>675</v>
      </c>
      <c r="B128" s="306"/>
      <c r="C128" s="167">
        <v>12518</v>
      </c>
      <c r="D128" s="167">
        <v>8293</v>
      </c>
      <c r="E128" s="167">
        <v>20811</v>
      </c>
      <c r="F128" s="167">
        <v>3410</v>
      </c>
      <c r="G128" s="167">
        <v>4272</v>
      </c>
      <c r="H128" s="167">
        <v>7682</v>
      </c>
      <c r="I128" s="167">
        <v>158756</v>
      </c>
      <c r="J128" s="167">
        <v>174683</v>
      </c>
      <c r="K128" s="167">
        <v>333439</v>
      </c>
      <c r="L128" s="520">
        <v>47.611707088852839</v>
      </c>
      <c r="M128" s="520">
        <v>52.388292911147168</v>
      </c>
    </row>
    <row r="129" spans="1:13" ht="15.75" customHeight="1">
      <c r="A129" s="575" t="s">
        <v>360</v>
      </c>
      <c r="B129" s="166" t="s">
        <v>361</v>
      </c>
      <c r="C129" s="167">
        <v>1045</v>
      </c>
      <c r="D129" s="167">
        <v>586</v>
      </c>
      <c r="E129" s="167">
        <v>1631</v>
      </c>
      <c r="F129" s="167">
        <v>601</v>
      </c>
      <c r="G129" s="167">
        <v>540</v>
      </c>
      <c r="H129" s="167">
        <v>1141</v>
      </c>
      <c r="I129" s="167">
        <v>51653</v>
      </c>
      <c r="J129" s="167">
        <v>47138</v>
      </c>
      <c r="K129" s="167">
        <v>98791</v>
      </c>
      <c r="L129" s="520">
        <v>52.285127187699288</v>
      </c>
      <c r="M129" s="520">
        <v>47.714872812300719</v>
      </c>
    </row>
    <row r="130" spans="1:13" ht="15.75" customHeight="1">
      <c r="A130" s="576"/>
      <c r="B130" s="166" t="s">
        <v>370</v>
      </c>
      <c r="C130" s="167">
        <v>1257</v>
      </c>
      <c r="D130" s="167">
        <v>862</v>
      </c>
      <c r="E130" s="167">
        <v>2119</v>
      </c>
      <c r="F130" s="167">
        <v>855</v>
      </c>
      <c r="G130" s="167">
        <v>576</v>
      </c>
      <c r="H130" s="167">
        <v>1431</v>
      </c>
      <c r="I130" s="167">
        <v>46024</v>
      </c>
      <c r="J130" s="167">
        <v>50006</v>
      </c>
      <c r="K130" s="167">
        <v>96030</v>
      </c>
      <c r="L130" s="520">
        <v>47.926689576174113</v>
      </c>
      <c r="M130" s="520">
        <v>52.073310423825887</v>
      </c>
    </row>
    <row r="131" spans="1:13" ht="15.75" customHeight="1">
      <c r="A131" s="576"/>
      <c r="B131" s="166" t="s">
        <v>362</v>
      </c>
      <c r="C131" s="167">
        <v>832</v>
      </c>
      <c r="D131" s="167">
        <v>448</v>
      </c>
      <c r="E131" s="167">
        <v>1280</v>
      </c>
      <c r="F131" s="167">
        <v>507</v>
      </c>
      <c r="G131" s="167">
        <v>361</v>
      </c>
      <c r="H131" s="167">
        <v>868</v>
      </c>
      <c r="I131" s="167">
        <v>41759</v>
      </c>
      <c r="J131" s="167">
        <v>37976</v>
      </c>
      <c r="K131" s="167">
        <v>79735</v>
      </c>
      <c r="L131" s="520">
        <v>52.372233021884995</v>
      </c>
      <c r="M131" s="520">
        <v>47.627766978115005</v>
      </c>
    </row>
    <row r="132" spans="1:13" ht="15.75" customHeight="1">
      <c r="A132" s="576"/>
      <c r="B132" s="166" t="s">
        <v>363</v>
      </c>
      <c r="C132" s="167">
        <v>1215</v>
      </c>
      <c r="D132" s="167">
        <v>659</v>
      </c>
      <c r="E132" s="167">
        <v>1874</v>
      </c>
      <c r="F132" s="167">
        <v>630</v>
      </c>
      <c r="G132" s="167">
        <v>576</v>
      </c>
      <c r="H132" s="167">
        <v>1206</v>
      </c>
      <c r="I132" s="167">
        <v>35073</v>
      </c>
      <c r="J132" s="167">
        <v>38338</v>
      </c>
      <c r="K132" s="167">
        <v>73411</v>
      </c>
      <c r="L132" s="520">
        <v>47.776218822792224</v>
      </c>
      <c r="M132" s="520">
        <v>52.223781177207776</v>
      </c>
    </row>
    <row r="133" spans="1:13" ht="15.75" customHeight="1">
      <c r="A133" s="576"/>
      <c r="B133" s="166" t="s">
        <v>364</v>
      </c>
      <c r="C133" s="167">
        <v>618</v>
      </c>
      <c r="D133" s="167">
        <v>617</v>
      </c>
      <c r="E133" s="167">
        <v>1235</v>
      </c>
      <c r="F133" s="167">
        <v>290</v>
      </c>
      <c r="G133" s="167">
        <v>404</v>
      </c>
      <c r="H133" s="167">
        <v>694</v>
      </c>
      <c r="I133" s="167">
        <v>28459</v>
      </c>
      <c r="J133" s="167">
        <v>43785</v>
      </c>
      <c r="K133" s="167">
        <v>72244</v>
      </c>
      <c r="L133" s="520">
        <v>39.392890759094179</v>
      </c>
      <c r="M133" s="520">
        <v>60.607109240905814</v>
      </c>
    </row>
    <row r="134" spans="1:13" ht="15.75" customHeight="1">
      <c r="A134" s="576"/>
      <c r="B134" s="166" t="s">
        <v>367</v>
      </c>
      <c r="C134" s="167">
        <v>280</v>
      </c>
      <c r="D134" s="167">
        <v>592</v>
      </c>
      <c r="E134" s="167">
        <v>872</v>
      </c>
      <c r="F134" s="167">
        <v>98</v>
      </c>
      <c r="G134" s="167">
        <v>226</v>
      </c>
      <c r="H134" s="167">
        <v>324</v>
      </c>
      <c r="I134" s="167">
        <v>9273</v>
      </c>
      <c r="J134" s="167">
        <v>15371</v>
      </c>
      <c r="K134" s="167">
        <v>24644</v>
      </c>
      <c r="L134" s="520">
        <v>37.627820159065088</v>
      </c>
      <c r="M134" s="520">
        <v>62.372179840934912</v>
      </c>
    </row>
    <row r="135" spans="1:13" ht="15.75" customHeight="1">
      <c r="A135" s="576"/>
      <c r="B135" s="166" t="s">
        <v>365</v>
      </c>
      <c r="C135" s="167">
        <v>392</v>
      </c>
      <c r="D135" s="167">
        <v>251</v>
      </c>
      <c r="E135" s="167">
        <v>643</v>
      </c>
      <c r="F135" s="167">
        <v>160</v>
      </c>
      <c r="G135" s="167">
        <v>107</v>
      </c>
      <c r="H135" s="167">
        <v>267</v>
      </c>
      <c r="I135" s="167">
        <v>13424</v>
      </c>
      <c r="J135" s="167">
        <v>9570</v>
      </c>
      <c r="K135" s="167">
        <v>22994</v>
      </c>
      <c r="L135" s="520">
        <v>58.380447073149519</v>
      </c>
      <c r="M135" s="520">
        <v>41.619552926850481</v>
      </c>
    </row>
    <row r="136" spans="1:13" ht="15.75" customHeight="1">
      <c r="A136" s="576"/>
      <c r="B136" s="166" t="s">
        <v>366</v>
      </c>
      <c r="C136" s="167">
        <v>128</v>
      </c>
      <c r="D136" s="167">
        <v>102</v>
      </c>
      <c r="E136" s="167">
        <v>230</v>
      </c>
      <c r="F136" s="167">
        <v>102</v>
      </c>
      <c r="G136" s="167">
        <v>70</v>
      </c>
      <c r="H136" s="167">
        <v>172</v>
      </c>
      <c r="I136" s="167">
        <v>10980</v>
      </c>
      <c r="J136" s="167">
        <v>5290</v>
      </c>
      <c r="K136" s="167">
        <v>16270</v>
      </c>
      <c r="L136" s="520">
        <v>67.486170866625699</v>
      </c>
      <c r="M136" s="520">
        <v>32.513829133374308</v>
      </c>
    </row>
    <row r="137" spans="1:13" ht="15.75" customHeight="1">
      <c r="A137" s="576"/>
      <c r="B137" s="166" t="s">
        <v>368</v>
      </c>
      <c r="C137" s="167">
        <v>1093</v>
      </c>
      <c r="D137" s="167">
        <v>611</v>
      </c>
      <c r="E137" s="167">
        <v>1704</v>
      </c>
      <c r="F137" s="167">
        <v>210</v>
      </c>
      <c r="G137" s="167">
        <v>141</v>
      </c>
      <c r="H137" s="167">
        <v>351</v>
      </c>
      <c r="I137" s="167">
        <v>4111</v>
      </c>
      <c r="J137" s="167">
        <v>3825</v>
      </c>
      <c r="K137" s="167">
        <v>7936</v>
      </c>
      <c r="L137" s="520">
        <v>51.801915322580648</v>
      </c>
      <c r="M137" s="520">
        <v>48.198084677419352</v>
      </c>
    </row>
    <row r="138" spans="1:13" ht="15.75" customHeight="1">
      <c r="A138" s="576"/>
      <c r="B138" s="166" t="s">
        <v>369</v>
      </c>
      <c r="C138" s="167">
        <v>89</v>
      </c>
      <c r="D138" s="167">
        <v>52</v>
      </c>
      <c r="E138" s="167">
        <v>141</v>
      </c>
      <c r="F138" s="167">
        <v>30</v>
      </c>
      <c r="G138" s="167">
        <v>12</v>
      </c>
      <c r="H138" s="167">
        <v>42</v>
      </c>
      <c r="I138" s="167">
        <v>728</v>
      </c>
      <c r="J138" s="167">
        <v>732</v>
      </c>
      <c r="K138" s="167">
        <v>1460</v>
      </c>
      <c r="L138" s="520">
        <v>49.863013698630141</v>
      </c>
      <c r="M138" s="520">
        <v>50.136986301369866</v>
      </c>
    </row>
    <row r="139" spans="1:13" ht="15.75" customHeight="1">
      <c r="A139" s="576"/>
      <c r="B139" s="166" t="s">
        <v>343</v>
      </c>
      <c r="C139" s="167">
        <v>3</v>
      </c>
      <c r="D139" s="167">
        <v>4</v>
      </c>
      <c r="E139" s="167">
        <v>7</v>
      </c>
      <c r="F139" s="167">
        <v>0</v>
      </c>
      <c r="G139" s="167">
        <v>0</v>
      </c>
      <c r="H139" s="167">
        <v>0</v>
      </c>
      <c r="I139" s="167">
        <v>288</v>
      </c>
      <c r="J139" s="167">
        <v>275</v>
      </c>
      <c r="K139" s="167">
        <v>563</v>
      </c>
      <c r="L139" s="520">
        <v>51.154529307282417</v>
      </c>
      <c r="M139" s="520">
        <v>48.845470692717583</v>
      </c>
    </row>
    <row r="140" spans="1:13" ht="15.75" customHeight="1">
      <c r="A140" s="576"/>
      <c r="B140" s="166" t="s">
        <v>670</v>
      </c>
      <c r="C140" s="167">
        <v>3</v>
      </c>
      <c r="D140" s="167">
        <v>0</v>
      </c>
      <c r="E140" s="167">
        <v>3</v>
      </c>
      <c r="F140" s="167">
        <v>4</v>
      </c>
      <c r="G140" s="167">
        <v>0</v>
      </c>
      <c r="H140" s="167">
        <v>4</v>
      </c>
      <c r="I140" s="167">
        <v>29</v>
      </c>
      <c r="J140" s="167">
        <v>9</v>
      </c>
      <c r="K140" s="167">
        <v>38</v>
      </c>
      <c r="L140" s="520">
        <v>76.315789473684205</v>
      </c>
      <c r="M140" s="520">
        <v>23.684210526315788</v>
      </c>
    </row>
    <row r="141" spans="1:13" ht="15.75" customHeight="1">
      <c r="A141" s="577"/>
      <c r="B141" s="166" t="s">
        <v>352</v>
      </c>
      <c r="C141" s="167">
        <v>6</v>
      </c>
      <c r="D141" s="167">
        <v>8</v>
      </c>
      <c r="E141" s="167">
        <v>14</v>
      </c>
      <c r="F141" s="167">
        <v>0</v>
      </c>
      <c r="G141" s="167">
        <v>0</v>
      </c>
      <c r="H141" s="167">
        <v>0</v>
      </c>
      <c r="I141" s="167">
        <v>9</v>
      </c>
      <c r="J141" s="167">
        <v>6</v>
      </c>
      <c r="K141" s="167">
        <v>15</v>
      </c>
      <c r="L141" s="520">
        <v>60</v>
      </c>
      <c r="M141" s="520">
        <v>40</v>
      </c>
    </row>
    <row r="142" spans="1:13" ht="15.75" customHeight="1">
      <c r="A142" s="312" t="s">
        <v>676</v>
      </c>
      <c r="B142" s="306"/>
      <c r="C142" s="167">
        <v>6961</v>
      </c>
      <c r="D142" s="167">
        <v>4792</v>
      </c>
      <c r="E142" s="167">
        <v>11753</v>
      </c>
      <c r="F142" s="167">
        <v>3487</v>
      </c>
      <c r="G142" s="167">
        <v>3013</v>
      </c>
      <c r="H142" s="167">
        <v>6500</v>
      </c>
      <c r="I142" s="167">
        <v>241810</v>
      </c>
      <c r="J142" s="167">
        <v>252321</v>
      </c>
      <c r="K142" s="167">
        <v>494131</v>
      </c>
      <c r="L142" s="520">
        <v>48.936415646862869</v>
      </c>
      <c r="M142" s="520">
        <v>51.063584353137117</v>
      </c>
    </row>
    <row r="143" spans="1:13" ht="15.75" customHeight="1">
      <c r="A143" s="312" t="s">
        <v>640</v>
      </c>
      <c r="B143" s="306"/>
      <c r="C143" s="167">
        <v>200</v>
      </c>
      <c r="D143" s="167">
        <v>222</v>
      </c>
      <c r="E143" s="167">
        <v>422</v>
      </c>
      <c r="F143" s="167">
        <v>184</v>
      </c>
      <c r="G143" s="167">
        <v>193</v>
      </c>
      <c r="H143" s="167">
        <v>377</v>
      </c>
      <c r="I143" s="167">
        <v>21607</v>
      </c>
      <c r="J143" s="167">
        <v>14399</v>
      </c>
      <c r="K143" s="167">
        <v>36006</v>
      </c>
      <c r="L143" s="520">
        <v>60.009442870632675</v>
      </c>
      <c r="M143" s="520">
        <v>39.990557129367325</v>
      </c>
    </row>
    <row r="144" spans="1:13" ht="15.75" customHeight="1">
      <c r="A144" s="312" t="s">
        <v>296</v>
      </c>
      <c r="B144" s="306"/>
      <c r="C144" s="167">
        <v>300</v>
      </c>
      <c r="D144" s="167">
        <v>111</v>
      </c>
      <c r="E144" s="167">
        <v>411</v>
      </c>
      <c r="F144" s="167">
        <v>0</v>
      </c>
      <c r="G144" s="167">
        <v>2</v>
      </c>
      <c r="H144" s="167">
        <v>2</v>
      </c>
      <c r="I144" s="167">
        <v>1547</v>
      </c>
      <c r="J144" s="167">
        <v>719</v>
      </c>
      <c r="K144" s="167">
        <v>2266</v>
      </c>
      <c r="L144" s="520">
        <v>68.270079435127982</v>
      </c>
      <c r="M144" s="520">
        <v>31.729920564872021</v>
      </c>
    </row>
    <row r="145" spans="1:13" ht="15.75" customHeight="1">
      <c r="A145" s="312" t="s">
        <v>371</v>
      </c>
      <c r="B145" s="306"/>
      <c r="C145" s="167">
        <v>17</v>
      </c>
      <c r="D145" s="167">
        <v>77</v>
      </c>
      <c r="E145" s="167">
        <v>94</v>
      </c>
      <c r="F145" s="167">
        <v>22</v>
      </c>
      <c r="G145" s="167">
        <v>87</v>
      </c>
      <c r="H145" s="167">
        <v>109</v>
      </c>
      <c r="I145" s="167">
        <v>886</v>
      </c>
      <c r="J145" s="167">
        <v>4975</v>
      </c>
      <c r="K145" s="167">
        <v>5861</v>
      </c>
      <c r="L145" s="520">
        <v>15.116874253540352</v>
      </c>
      <c r="M145" s="520">
        <v>84.883125746459655</v>
      </c>
    </row>
    <row r="146" spans="1:13" ht="15.75" customHeight="1">
      <c r="A146" s="312" t="s">
        <v>60</v>
      </c>
      <c r="B146" s="306"/>
      <c r="C146" s="167">
        <v>48630</v>
      </c>
      <c r="D146" s="167">
        <v>31822</v>
      </c>
      <c r="E146" s="167">
        <v>80452</v>
      </c>
      <c r="F146" s="167">
        <v>15256</v>
      </c>
      <c r="G146" s="167">
        <v>17935</v>
      </c>
      <c r="H146" s="167">
        <v>33191</v>
      </c>
      <c r="I146" s="167">
        <v>1463978</v>
      </c>
      <c r="J146" s="167">
        <v>1325699</v>
      </c>
      <c r="K146" s="167">
        <v>2789677</v>
      </c>
      <c r="L146" s="520">
        <v>52.478405206050738</v>
      </c>
      <c r="M146" s="520">
        <v>47.521594793949262</v>
      </c>
    </row>
  </sheetData>
  <mergeCells count="13">
    <mergeCell ref="A4:A7"/>
    <mergeCell ref="A16:A32"/>
    <mergeCell ref="A1:K1"/>
    <mergeCell ref="A2:B3"/>
    <mergeCell ref="C2:E2"/>
    <mergeCell ref="F2:H2"/>
    <mergeCell ref="I2:K2"/>
    <mergeCell ref="A129:A141"/>
    <mergeCell ref="A114:A127"/>
    <mergeCell ref="A66:A109"/>
    <mergeCell ref="A47:A57"/>
    <mergeCell ref="A37:A41"/>
    <mergeCell ref="A44:A45"/>
  </mergeCells>
  <pageMargins left="0.7" right="0.22" top="0.46" bottom="0.51" header="0.3" footer="0.21"/>
  <pageSetup paperSize="9" scale="85" firstPageNumber="52" orientation="portrait" useFirstPageNumber="1" horizontalDpi="200" r:id="rId1"/>
  <headerFooter>
    <oddFooter>&amp;L&amp;"Arial,Italic"&amp;9AISHE 2011-12&amp;CT-&amp;P</oddFooter>
  </headerFooter>
  <rowBreaks count="1" manualBreakCount="1">
    <brk id="113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theme="5" tint="-0.249977111117893"/>
  </sheetPr>
  <dimension ref="A1:O47"/>
  <sheetViews>
    <sheetView view="pageBreakPreview" zoomScaleSheetLayoutView="100" workbookViewId="0">
      <pane xSplit="2" ySplit="3" topLeftCell="C4" activePane="bottomRight" state="frozen"/>
      <selection activeCell="D45" sqref="D45"/>
      <selection pane="topRight" activeCell="D45" sqref="D45"/>
      <selection pane="bottomLeft" activeCell="D45" sqref="D45"/>
      <selection pane="bottomRight" activeCell="B2" sqref="A1:O41"/>
    </sheetView>
  </sheetViews>
  <sheetFormatPr defaultRowHeight="15"/>
  <cols>
    <col min="1" max="1" width="5.140625" style="180" customWidth="1"/>
    <col min="2" max="2" width="18.5703125" style="180" customWidth="1"/>
    <col min="3" max="3" width="9.28515625" style="180" customWidth="1"/>
    <col min="4" max="4" width="9.140625" style="180" customWidth="1"/>
    <col min="5" max="5" width="9" style="180" customWidth="1"/>
    <col min="6" max="6" width="7.85546875" style="180" customWidth="1"/>
    <col min="7" max="8" width="7.7109375" style="180" customWidth="1"/>
    <col min="9" max="9" width="7.28515625" style="180" customWidth="1"/>
    <col min="10" max="10" width="7" style="180" customWidth="1"/>
    <col min="11" max="11" width="7.85546875" style="180" customWidth="1"/>
    <col min="12" max="12" width="7.7109375" style="180" customWidth="1"/>
    <col min="13" max="13" width="8.140625" style="180" customWidth="1"/>
    <col min="14" max="14" width="7.7109375" style="180" customWidth="1"/>
    <col min="15" max="16384" width="9.140625" style="180"/>
  </cols>
  <sheetData>
    <row r="1" spans="1:15" s="105" customFormat="1" ht="27" customHeight="1">
      <c r="B1" s="108" t="s">
        <v>373</v>
      </c>
      <c r="C1" s="580" t="s">
        <v>374</v>
      </c>
      <c r="D1" s="580"/>
      <c r="E1" s="580"/>
      <c r="F1" s="580"/>
      <c r="G1" s="580"/>
      <c r="H1" s="580"/>
      <c r="I1" s="580"/>
      <c r="J1" s="580"/>
      <c r="K1" s="580"/>
      <c r="L1" s="580"/>
      <c r="M1" s="580"/>
      <c r="N1" s="580"/>
    </row>
    <row r="2" spans="1:15" s="172" customFormat="1" ht="30" customHeight="1">
      <c r="A2" s="585" t="s">
        <v>99</v>
      </c>
      <c r="B2" s="570" t="s">
        <v>2</v>
      </c>
      <c r="C2" s="581" t="s">
        <v>112</v>
      </c>
      <c r="D2" s="582"/>
      <c r="E2" s="583"/>
      <c r="F2" s="581" t="s">
        <v>113</v>
      </c>
      <c r="G2" s="582"/>
      <c r="H2" s="583"/>
      <c r="I2" s="581" t="s">
        <v>114</v>
      </c>
      <c r="J2" s="582"/>
      <c r="K2" s="583"/>
      <c r="L2" s="581" t="s">
        <v>115</v>
      </c>
      <c r="M2" s="582"/>
      <c r="N2" s="583"/>
    </row>
    <row r="3" spans="1:15" s="173" customFormat="1" ht="24.75" customHeight="1">
      <c r="A3" s="586"/>
      <c r="B3" s="570"/>
      <c r="C3" s="113" t="s">
        <v>102</v>
      </c>
      <c r="D3" s="113" t="s">
        <v>103</v>
      </c>
      <c r="E3" s="113" t="s">
        <v>12</v>
      </c>
      <c r="F3" s="113" t="s">
        <v>102</v>
      </c>
      <c r="G3" s="113" t="s">
        <v>103</v>
      </c>
      <c r="H3" s="113" t="s">
        <v>12</v>
      </c>
      <c r="I3" s="113" t="s">
        <v>102</v>
      </c>
      <c r="J3" s="113" t="s">
        <v>103</v>
      </c>
      <c r="K3" s="113" t="s">
        <v>12</v>
      </c>
      <c r="L3" s="113" t="s">
        <v>102</v>
      </c>
      <c r="M3" s="113" t="s">
        <v>103</v>
      </c>
      <c r="N3" s="113" t="s">
        <v>12</v>
      </c>
    </row>
    <row r="4" spans="1:15" s="173" customFormat="1" ht="13.5" customHeight="1">
      <c r="A4" s="134">
        <v>1</v>
      </c>
      <c r="B4" s="134">
        <v>2</v>
      </c>
      <c r="C4" s="134">
        <v>3</v>
      </c>
      <c r="D4" s="134">
        <v>4</v>
      </c>
      <c r="E4" s="134">
        <v>5</v>
      </c>
      <c r="F4" s="134">
        <v>6</v>
      </c>
      <c r="G4" s="134">
        <v>7</v>
      </c>
      <c r="H4" s="134">
        <v>8</v>
      </c>
      <c r="I4" s="134">
        <v>9</v>
      </c>
      <c r="J4" s="134">
        <v>10</v>
      </c>
      <c r="K4" s="134">
        <v>11</v>
      </c>
      <c r="L4" s="134">
        <v>12</v>
      </c>
      <c r="M4" s="134">
        <v>13</v>
      </c>
      <c r="N4" s="134">
        <v>14</v>
      </c>
      <c r="O4" s="173" t="s">
        <v>1494</v>
      </c>
    </row>
    <row r="5" spans="1:15" s="173" customFormat="1" ht="30.75" customHeight="1">
      <c r="A5" s="174">
        <v>1</v>
      </c>
      <c r="B5" s="175" t="s">
        <v>55</v>
      </c>
      <c r="C5" s="176">
        <v>2461</v>
      </c>
      <c r="D5" s="176">
        <v>2797</v>
      </c>
      <c r="E5" s="177">
        <v>5258</v>
      </c>
      <c r="F5" s="176">
        <v>16</v>
      </c>
      <c r="G5" s="176">
        <v>11</v>
      </c>
      <c r="H5" s="177">
        <v>27</v>
      </c>
      <c r="I5" s="176">
        <v>72</v>
      </c>
      <c r="J5" s="176">
        <v>147</v>
      </c>
      <c r="K5" s="177">
        <v>219</v>
      </c>
      <c r="L5" s="176">
        <v>228</v>
      </c>
      <c r="M5" s="176">
        <v>251</v>
      </c>
      <c r="N5" s="177">
        <v>479</v>
      </c>
      <c r="O5" s="173" t="s">
        <v>1501</v>
      </c>
    </row>
    <row r="6" spans="1:15" s="173" customFormat="1" ht="21.75" customHeight="1">
      <c r="A6" s="174">
        <v>2</v>
      </c>
      <c r="B6" s="178" t="s">
        <v>15</v>
      </c>
      <c r="C6" s="176">
        <v>1681108</v>
      </c>
      <c r="D6" s="176">
        <v>1316929</v>
      </c>
      <c r="E6" s="177">
        <v>2998037</v>
      </c>
      <c r="F6" s="176">
        <v>248593</v>
      </c>
      <c r="G6" s="176">
        <v>201862</v>
      </c>
      <c r="H6" s="177">
        <v>450455</v>
      </c>
      <c r="I6" s="176">
        <v>100320</v>
      </c>
      <c r="J6" s="176">
        <v>69160</v>
      </c>
      <c r="K6" s="177">
        <v>169480</v>
      </c>
      <c r="L6" s="176">
        <v>666261</v>
      </c>
      <c r="M6" s="176">
        <v>492581</v>
      </c>
      <c r="N6" s="177">
        <v>1158842</v>
      </c>
      <c r="O6" s="173" t="s">
        <v>1502</v>
      </c>
    </row>
    <row r="7" spans="1:15" s="173" customFormat="1" ht="21.75" customHeight="1">
      <c r="A7" s="174">
        <v>3</v>
      </c>
      <c r="B7" s="178" t="s">
        <v>16</v>
      </c>
      <c r="C7" s="176">
        <v>18767</v>
      </c>
      <c r="D7" s="176">
        <v>16711</v>
      </c>
      <c r="E7" s="177">
        <v>35478</v>
      </c>
      <c r="F7" s="176">
        <v>252</v>
      </c>
      <c r="G7" s="176">
        <v>103</v>
      </c>
      <c r="H7" s="177">
        <v>355</v>
      </c>
      <c r="I7" s="176">
        <v>14548</v>
      </c>
      <c r="J7" s="176">
        <v>13562</v>
      </c>
      <c r="K7" s="177">
        <v>28110</v>
      </c>
      <c r="L7" s="176">
        <v>577</v>
      </c>
      <c r="M7" s="176">
        <v>277</v>
      </c>
      <c r="N7" s="177">
        <v>854</v>
      </c>
      <c r="O7" s="173" t="s">
        <v>1503</v>
      </c>
    </row>
    <row r="8" spans="1:15" s="173" customFormat="1" ht="21.75" customHeight="1">
      <c r="A8" s="174">
        <v>4</v>
      </c>
      <c r="B8" s="178" t="s">
        <v>17</v>
      </c>
      <c r="C8" s="176">
        <v>260453</v>
      </c>
      <c r="D8" s="176">
        <v>272580</v>
      </c>
      <c r="E8" s="177">
        <v>533033</v>
      </c>
      <c r="F8" s="176">
        <v>17880</v>
      </c>
      <c r="G8" s="176">
        <v>16402</v>
      </c>
      <c r="H8" s="177">
        <v>34282</v>
      </c>
      <c r="I8" s="176">
        <v>34249</v>
      </c>
      <c r="J8" s="176">
        <v>37978</v>
      </c>
      <c r="K8" s="177">
        <v>72227</v>
      </c>
      <c r="L8" s="176">
        <v>51280</v>
      </c>
      <c r="M8" s="176">
        <v>60940</v>
      </c>
      <c r="N8" s="177">
        <v>112220</v>
      </c>
      <c r="O8" s="173" t="s">
        <v>1504</v>
      </c>
    </row>
    <row r="9" spans="1:15" s="173" customFormat="1" ht="21.75" customHeight="1">
      <c r="A9" s="174">
        <v>5</v>
      </c>
      <c r="B9" s="178" t="s">
        <v>18</v>
      </c>
      <c r="C9" s="176">
        <v>784428</v>
      </c>
      <c r="D9" s="176">
        <v>524163</v>
      </c>
      <c r="E9" s="177">
        <v>1308591</v>
      </c>
      <c r="F9" s="176">
        <v>75999</v>
      </c>
      <c r="G9" s="176">
        <v>45881</v>
      </c>
      <c r="H9" s="177">
        <v>121880</v>
      </c>
      <c r="I9" s="176">
        <v>10565</v>
      </c>
      <c r="J9" s="176">
        <v>8644</v>
      </c>
      <c r="K9" s="177">
        <v>19209</v>
      </c>
      <c r="L9" s="176">
        <v>275243</v>
      </c>
      <c r="M9" s="176">
        <v>184426</v>
      </c>
      <c r="N9" s="177">
        <v>459669</v>
      </c>
      <c r="O9" s="173" t="s">
        <v>1505</v>
      </c>
    </row>
    <row r="10" spans="1:15" s="173" customFormat="1" ht="21.75" customHeight="1">
      <c r="A10" s="174">
        <v>6</v>
      </c>
      <c r="B10" s="178" t="s">
        <v>19</v>
      </c>
      <c r="C10" s="176">
        <v>27608</v>
      </c>
      <c r="D10" s="176">
        <v>33629</v>
      </c>
      <c r="E10" s="177">
        <v>61237</v>
      </c>
      <c r="F10" s="176">
        <v>2339</v>
      </c>
      <c r="G10" s="176">
        <v>2872</v>
      </c>
      <c r="H10" s="177">
        <v>5211</v>
      </c>
      <c r="I10" s="176">
        <v>494</v>
      </c>
      <c r="J10" s="176">
        <v>503</v>
      </c>
      <c r="K10" s="177">
        <v>997</v>
      </c>
      <c r="L10" s="176">
        <v>1098</v>
      </c>
      <c r="M10" s="176">
        <v>773</v>
      </c>
      <c r="N10" s="177">
        <v>1871</v>
      </c>
      <c r="O10" s="173" t="s">
        <v>1506</v>
      </c>
    </row>
    <row r="11" spans="1:15" s="173" customFormat="1" ht="21.75" customHeight="1">
      <c r="A11" s="174">
        <v>7</v>
      </c>
      <c r="B11" s="178" t="s">
        <v>56</v>
      </c>
      <c r="C11" s="176">
        <v>165222</v>
      </c>
      <c r="D11" s="176">
        <v>150786</v>
      </c>
      <c r="E11" s="177">
        <v>316008</v>
      </c>
      <c r="F11" s="176">
        <v>17789</v>
      </c>
      <c r="G11" s="176">
        <v>14496</v>
      </c>
      <c r="H11" s="177">
        <v>32285</v>
      </c>
      <c r="I11" s="176">
        <v>21350</v>
      </c>
      <c r="J11" s="176">
        <v>20424</v>
      </c>
      <c r="K11" s="177">
        <v>41774</v>
      </c>
      <c r="L11" s="176">
        <v>55168</v>
      </c>
      <c r="M11" s="176">
        <v>46864</v>
      </c>
      <c r="N11" s="177">
        <v>102032</v>
      </c>
      <c r="O11" s="173" t="s">
        <v>1507</v>
      </c>
    </row>
    <row r="12" spans="1:15" s="173" customFormat="1" ht="30">
      <c r="A12" s="174">
        <v>8</v>
      </c>
      <c r="B12" s="175" t="s">
        <v>21</v>
      </c>
      <c r="C12" s="176">
        <v>2074</v>
      </c>
      <c r="D12" s="176">
        <v>1193</v>
      </c>
      <c r="E12" s="177">
        <v>3267</v>
      </c>
      <c r="F12" s="176">
        <v>31</v>
      </c>
      <c r="G12" s="176">
        <v>20</v>
      </c>
      <c r="H12" s="177">
        <v>51</v>
      </c>
      <c r="I12" s="176">
        <v>305</v>
      </c>
      <c r="J12" s="176">
        <v>102</v>
      </c>
      <c r="K12" s="177">
        <v>407</v>
      </c>
      <c r="L12" s="176">
        <v>96</v>
      </c>
      <c r="M12" s="176">
        <v>75</v>
      </c>
      <c r="N12" s="177">
        <v>171</v>
      </c>
      <c r="O12" s="173" t="s">
        <v>1508</v>
      </c>
    </row>
    <row r="13" spans="1:15" s="173" customFormat="1" ht="21.75" customHeight="1">
      <c r="A13" s="174">
        <v>9</v>
      </c>
      <c r="B13" s="178" t="s">
        <v>22</v>
      </c>
      <c r="C13" s="176">
        <v>1014</v>
      </c>
      <c r="D13" s="176">
        <v>756</v>
      </c>
      <c r="E13" s="177">
        <v>1770</v>
      </c>
      <c r="F13" s="176">
        <v>49</v>
      </c>
      <c r="G13" s="176">
        <v>67</v>
      </c>
      <c r="H13" s="177">
        <v>116</v>
      </c>
      <c r="I13" s="176">
        <v>178</v>
      </c>
      <c r="J13" s="176">
        <v>77</v>
      </c>
      <c r="K13" s="177">
        <v>255</v>
      </c>
      <c r="L13" s="176">
        <v>122</v>
      </c>
      <c r="M13" s="176">
        <v>122</v>
      </c>
      <c r="N13" s="177">
        <v>244</v>
      </c>
      <c r="O13" s="173" t="s">
        <v>1509</v>
      </c>
    </row>
    <row r="14" spans="1:15" s="173" customFormat="1" ht="21.75" customHeight="1">
      <c r="A14" s="174">
        <v>10</v>
      </c>
      <c r="B14" s="178" t="s">
        <v>23</v>
      </c>
      <c r="C14" s="176">
        <v>451785</v>
      </c>
      <c r="D14" s="176">
        <v>372611</v>
      </c>
      <c r="E14" s="177">
        <v>824396</v>
      </c>
      <c r="F14" s="176">
        <v>42021</v>
      </c>
      <c r="G14" s="176">
        <v>31156</v>
      </c>
      <c r="H14" s="177">
        <v>73177</v>
      </c>
      <c r="I14" s="176">
        <v>8388</v>
      </c>
      <c r="J14" s="176">
        <v>6062</v>
      </c>
      <c r="K14" s="177">
        <v>14450</v>
      </c>
      <c r="L14" s="176">
        <v>44437</v>
      </c>
      <c r="M14" s="176">
        <v>26654</v>
      </c>
      <c r="N14" s="177">
        <v>71091</v>
      </c>
      <c r="O14" s="173" t="s">
        <v>1510</v>
      </c>
    </row>
    <row r="15" spans="1:15" s="173" customFormat="1" ht="21.75" customHeight="1">
      <c r="A15" s="174">
        <v>11</v>
      </c>
      <c r="B15" s="178" t="s">
        <v>24</v>
      </c>
      <c r="C15" s="176">
        <v>18002</v>
      </c>
      <c r="D15" s="176">
        <v>18326</v>
      </c>
      <c r="E15" s="177">
        <v>36328</v>
      </c>
      <c r="F15" s="176">
        <v>325</v>
      </c>
      <c r="G15" s="176">
        <v>362</v>
      </c>
      <c r="H15" s="177">
        <v>687</v>
      </c>
      <c r="I15" s="176">
        <v>891</v>
      </c>
      <c r="J15" s="176">
        <v>1006</v>
      </c>
      <c r="K15" s="177">
        <v>1897</v>
      </c>
      <c r="L15" s="176">
        <v>2247</v>
      </c>
      <c r="M15" s="176">
        <v>2550</v>
      </c>
      <c r="N15" s="177">
        <v>4797</v>
      </c>
      <c r="O15" s="173" t="s">
        <v>1511</v>
      </c>
    </row>
    <row r="16" spans="1:15" s="173" customFormat="1" ht="21.75" customHeight="1">
      <c r="A16" s="174">
        <v>12</v>
      </c>
      <c r="B16" s="178" t="s">
        <v>25</v>
      </c>
      <c r="C16" s="176">
        <v>684922</v>
      </c>
      <c r="D16" s="176">
        <v>489824</v>
      </c>
      <c r="E16" s="177">
        <v>1174746</v>
      </c>
      <c r="F16" s="176">
        <v>49052</v>
      </c>
      <c r="G16" s="176">
        <v>35874</v>
      </c>
      <c r="H16" s="177">
        <v>84926</v>
      </c>
      <c r="I16" s="176">
        <v>45670</v>
      </c>
      <c r="J16" s="176">
        <v>40970</v>
      </c>
      <c r="K16" s="177">
        <v>86640</v>
      </c>
      <c r="L16" s="176">
        <v>176849</v>
      </c>
      <c r="M16" s="176">
        <v>113656</v>
      </c>
      <c r="N16" s="177">
        <v>290505</v>
      </c>
      <c r="O16" s="173" t="s">
        <v>1512</v>
      </c>
    </row>
    <row r="17" spans="1:15" s="173" customFormat="1" ht="21.75" customHeight="1">
      <c r="A17" s="174">
        <v>13</v>
      </c>
      <c r="B17" s="178" t="s">
        <v>26</v>
      </c>
      <c r="C17" s="176">
        <v>490029</v>
      </c>
      <c r="D17" s="176">
        <v>402923</v>
      </c>
      <c r="E17" s="177">
        <v>892952</v>
      </c>
      <c r="F17" s="176">
        <v>67375</v>
      </c>
      <c r="G17" s="176">
        <v>50767</v>
      </c>
      <c r="H17" s="177">
        <v>118142</v>
      </c>
      <c r="I17" s="176">
        <v>629</v>
      </c>
      <c r="J17" s="176">
        <v>326</v>
      </c>
      <c r="K17" s="177">
        <v>955</v>
      </c>
      <c r="L17" s="176">
        <v>98176</v>
      </c>
      <c r="M17" s="176">
        <v>88527</v>
      </c>
      <c r="N17" s="177">
        <v>186703</v>
      </c>
      <c r="O17" s="173" t="s">
        <v>1513</v>
      </c>
    </row>
    <row r="18" spans="1:15" s="173" customFormat="1" ht="21.75" customHeight="1">
      <c r="A18" s="174">
        <v>14</v>
      </c>
      <c r="B18" s="178" t="s">
        <v>27</v>
      </c>
      <c r="C18" s="176">
        <v>98141</v>
      </c>
      <c r="D18" s="176">
        <v>95913</v>
      </c>
      <c r="E18" s="177">
        <v>194054</v>
      </c>
      <c r="F18" s="176">
        <v>14267</v>
      </c>
      <c r="G18" s="176">
        <v>13974</v>
      </c>
      <c r="H18" s="177">
        <v>28241</v>
      </c>
      <c r="I18" s="176">
        <v>4300</v>
      </c>
      <c r="J18" s="176">
        <v>4527</v>
      </c>
      <c r="K18" s="177">
        <v>8827</v>
      </c>
      <c r="L18" s="176">
        <v>9635</v>
      </c>
      <c r="M18" s="176">
        <v>10474</v>
      </c>
      <c r="N18" s="177">
        <v>20109</v>
      </c>
      <c r="O18" s="173" t="s">
        <v>1514</v>
      </c>
    </row>
    <row r="19" spans="1:15" s="173" customFormat="1" ht="21.75" customHeight="1">
      <c r="A19" s="174">
        <v>15</v>
      </c>
      <c r="B19" s="175" t="s">
        <v>57</v>
      </c>
      <c r="C19" s="176">
        <v>160868</v>
      </c>
      <c r="D19" s="176">
        <v>165486</v>
      </c>
      <c r="E19" s="177">
        <v>326354</v>
      </c>
      <c r="F19" s="176">
        <v>5278</v>
      </c>
      <c r="G19" s="176">
        <v>6660</v>
      </c>
      <c r="H19" s="177">
        <v>11938</v>
      </c>
      <c r="I19" s="176">
        <v>6468</v>
      </c>
      <c r="J19" s="176">
        <v>4472</v>
      </c>
      <c r="K19" s="177">
        <v>10940</v>
      </c>
      <c r="L19" s="176">
        <v>11032</v>
      </c>
      <c r="M19" s="176">
        <v>8165</v>
      </c>
      <c r="N19" s="177">
        <v>19197</v>
      </c>
      <c r="O19" s="173" t="s">
        <v>1515</v>
      </c>
    </row>
    <row r="20" spans="1:15" s="173" customFormat="1" ht="21.75" customHeight="1">
      <c r="A20" s="174">
        <v>16</v>
      </c>
      <c r="B20" s="178" t="s">
        <v>29</v>
      </c>
      <c r="C20" s="176">
        <v>189319</v>
      </c>
      <c r="D20" s="176">
        <v>166623</v>
      </c>
      <c r="E20" s="177">
        <v>355942</v>
      </c>
      <c r="F20" s="176">
        <v>14466</v>
      </c>
      <c r="G20" s="176">
        <v>10192</v>
      </c>
      <c r="H20" s="177">
        <v>24658</v>
      </c>
      <c r="I20" s="176">
        <v>23574</v>
      </c>
      <c r="J20" s="176">
        <v>28437</v>
      </c>
      <c r="K20" s="177">
        <v>52011</v>
      </c>
      <c r="L20" s="176">
        <v>46609</v>
      </c>
      <c r="M20" s="176">
        <v>32524</v>
      </c>
      <c r="N20" s="177">
        <v>79133</v>
      </c>
      <c r="O20" s="173" t="s">
        <v>1516</v>
      </c>
    </row>
    <row r="21" spans="1:15" s="173" customFormat="1" ht="21.75" customHeight="1">
      <c r="A21" s="174">
        <v>17</v>
      </c>
      <c r="B21" s="178" t="s">
        <v>30</v>
      </c>
      <c r="C21" s="176">
        <v>948088</v>
      </c>
      <c r="D21" s="176">
        <v>812876</v>
      </c>
      <c r="E21" s="177">
        <v>1760964</v>
      </c>
      <c r="F21" s="176">
        <v>118049</v>
      </c>
      <c r="G21" s="176">
        <v>92419</v>
      </c>
      <c r="H21" s="177">
        <v>210468</v>
      </c>
      <c r="I21" s="176">
        <v>43458</v>
      </c>
      <c r="J21" s="176">
        <v>33235</v>
      </c>
      <c r="K21" s="177">
        <v>76693</v>
      </c>
      <c r="L21" s="176">
        <v>356065</v>
      </c>
      <c r="M21" s="176">
        <v>320044</v>
      </c>
      <c r="N21" s="177">
        <v>676109</v>
      </c>
      <c r="O21" s="173" t="s">
        <v>1517</v>
      </c>
    </row>
    <row r="22" spans="1:15" s="173" customFormat="1" ht="21.75" customHeight="1">
      <c r="A22" s="174">
        <v>18</v>
      </c>
      <c r="B22" s="178" t="s">
        <v>31</v>
      </c>
      <c r="C22" s="176">
        <v>281179</v>
      </c>
      <c r="D22" s="176">
        <v>408353</v>
      </c>
      <c r="E22" s="177">
        <v>689532</v>
      </c>
      <c r="F22" s="176">
        <v>17090</v>
      </c>
      <c r="G22" s="176">
        <v>31387</v>
      </c>
      <c r="H22" s="177">
        <v>48477</v>
      </c>
      <c r="I22" s="176">
        <v>3094</v>
      </c>
      <c r="J22" s="176">
        <v>3853</v>
      </c>
      <c r="K22" s="177">
        <v>6947</v>
      </c>
      <c r="L22" s="176">
        <v>85773</v>
      </c>
      <c r="M22" s="176">
        <v>133079</v>
      </c>
      <c r="N22" s="177">
        <v>218852</v>
      </c>
      <c r="O22" s="173" t="s">
        <v>1518</v>
      </c>
    </row>
    <row r="23" spans="1:15" s="173" customFormat="1" ht="21.75" customHeight="1">
      <c r="A23" s="174">
        <v>19</v>
      </c>
      <c r="B23" s="178" t="s">
        <v>32</v>
      </c>
      <c r="C23" s="176">
        <v>219</v>
      </c>
      <c r="D23" s="176">
        <v>559</v>
      </c>
      <c r="E23" s="177">
        <v>778</v>
      </c>
      <c r="F23" s="176">
        <v>0</v>
      </c>
      <c r="G23" s="176">
        <v>0</v>
      </c>
      <c r="H23" s="177">
        <v>0</v>
      </c>
      <c r="I23" s="176">
        <v>50</v>
      </c>
      <c r="J23" s="176">
        <v>152</v>
      </c>
      <c r="K23" s="177">
        <v>202</v>
      </c>
      <c r="L23" s="176">
        <v>0</v>
      </c>
      <c r="M23" s="176">
        <v>0</v>
      </c>
      <c r="N23" s="177">
        <v>0</v>
      </c>
      <c r="O23" s="173" t="s">
        <v>1519</v>
      </c>
    </row>
    <row r="24" spans="1:15" s="173" customFormat="1" ht="21.75" customHeight="1">
      <c r="A24" s="174">
        <v>20</v>
      </c>
      <c r="B24" s="178" t="s">
        <v>33</v>
      </c>
      <c r="C24" s="176">
        <v>1001858</v>
      </c>
      <c r="D24" s="176">
        <v>583349</v>
      </c>
      <c r="E24" s="177">
        <v>1585207</v>
      </c>
      <c r="F24" s="176">
        <v>102579</v>
      </c>
      <c r="G24" s="176">
        <v>68164</v>
      </c>
      <c r="H24" s="177">
        <v>170743</v>
      </c>
      <c r="I24" s="176">
        <v>70008</v>
      </c>
      <c r="J24" s="176">
        <v>48394</v>
      </c>
      <c r="K24" s="177">
        <v>118402</v>
      </c>
      <c r="L24" s="176">
        <v>231261</v>
      </c>
      <c r="M24" s="176">
        <v>187077</v>
      </c>
      <c r="N24" s="177">
        <v>418338</v>
      </c>
      <c r="O24" s="173" t="s">
        <v>1520</v>
      </c>
    </row>
    <row r="25" spans="1:15" s="173" customFormat="1" ht="21.75" customHeight="1">
      <c r="A25" s="174">
        <v>21</v>
      </c>
      <c r="B25" s="178" t="s">
        <v>34</v>
      </c>
      <c r="C25" s="176">
        <v>2014394</v>
      </c>
      <c r="D25" s="176">
        <v>1531959</v>
      </c>
      <c r="E25" s="177">
        <v>3546353</v>
      </c>
      <c r="F25" s="176">
        <v>224181</v>
      </c>
      <c r="G25" s="176">
        <v>174622</v>
      </c>
      <c r="H25" s="177">
        <v>398803</v>
      </c>
      <c r="I25" s="176">
        <v>88758</v>
      </c>
      <c r="J25" s="176">
        <v>53023</v>
      </c>
      <c r="K25" s="177">
        <v>141781</v>
      </c>
      <c r="L25" s="176">
        <v>552216</v>
      </c>
      <c r="M25" s="176">
        <v>408798</v>
      </c>
      <c r="N25" s="177">
        <v>961014</v>
      </c>
      <c r="O25" s="173" t="s">
        <v>1521</v>
      </c>
    </row>
    <row r="26" spans="1:15" s="173" customFormat="1" ht="21.75" customHeight="1">
      <c r="A26" s="174">
        <v>22</v>
      </c>
      <c r="B26" s="178" t="s">
        <v>35</v>
      </c>
      <c r="C26" s="176">
        <v>44668</v>
      </c>
      <c r="D26" s="176">
        <v>45232</v>
      </c>
      <c r="E26" s="177">
        <v>89900</v>
      </c>
      <c r="F26" s="176">
        <v>2792</v>
      </c>
      <c r="G26" s="176">
        <v>2816</v>
      </c>
      <c r="H26" s="177">
        <v>5608</v>
      </c>
      <c r="I26" s="176">
        <v>16367</v>
      </c>
      <c r="J26" s="176">
        <v>14475</v>
      </c>
      <c r="K26" s="177">
        <v>30842</v>
      </c>
      <c r="L26" s="176">
        <v>11906</v>
      </c>
      <c r="M26" s="176">
        <v>15173</v>
      </c>
      <c r="N26" s="177">
        <v>27079</v>
      </c>
      <c r="O26" s="173" t="s">
        <v>1522</v>
      </c>
    </row>
    <row r="27" spans="1:15" s="173" customFormat="1" ht="21.75" customHeight="1">
      <c r="A27" s="174">
        <v>23</v>
      </c>
      <c r="B27" s="178" t="s">
        <v>36</v>
      </c>
      <c r="C27" s="176">
        <v>28374</v>
      </c>
      <c r="D27" s="176">
        <v>33052</v>
      </c>
      <c r="E27" s="177">
        <v>61426</v>
      </c>
      <c r="F27" s="176">
        <v>393</v>
      </c>
      <c r="G27" s="176">
        <v>339</v>
      </c>
      <c r="H27" s="177">
        <v>732</v>
      </c>
      <c r="I27" s="176">
        <v>20005</v>
      </c>
      <c r="J27" s="176">
        <v>25112</v>
      </c>
      <c r="K27" s="177">
        <v>45117</v>
      </c>
      <c r="L27" s="176">
        <v>583</v>
      </c>
      <c r="M27" s="176">
        <v>339</v>
      </c>
      <c r="N27" s="177">
        <v>922</v>
      </c>
      <c r="O27" s="173" t="s">
        <v>1523</v>
      </c>
    </row>
    <row r="28" spans="1:15" s="173" customFormat="1" ht="21.75" customHeight="1">
      <c r="A28" s="174">
        <v>24</v>
      </c>
      <c r="B28" s="178" t="s">
        <v>37</v>
      </c>
      <c r="C28" s="176">
        <v>13086</v>
      </c>
      <c r="D28" s="176">
        <v>12315</v>
      </c>
      <c r="E28" s="177">
        <v>25401</v>
      </c>
      <c r="F28" s="176">
        <v>87</v>
      </c>
      <c r="G28" s="176">
        <v>71</v>
      </c>
      <c r="H28" s="177">
        <v>158</v>
      </c>
      <c r="I28" s="176">
        <v>12402</v>
      </c>
      <c r="J28" s="176">
        <v>11809</v>
      </c>
      <c r="K28" s="177">
        <v>24211</v>
      </c>
      <c r="L28" s="176">
        <v>131</v>
      </c>
      <c r="M28" s="176">
        <v>93</v>
      </c>
      <c r="N28" s="177">
        <v>224</v>
      </c>
      <c r="O28" s="173" t="s">
        <v>1524</v>
      </c>
    </row>
    <row r="29" spans="1:15" s="173" customFormat="1" ht="21.75" customHeight="1">
      <c r="A29" s="174">
        <v>25</v>
      </c>
      <c r="B29" s="178" t="s">
        <v>38</v>
      </c>
      <c r="C29" s="176">
        <v>23497</v>
      </c>
      <c r="D29" s="176">
        <v>16653</v>
      </c>
      <c r="E29" s="177">
        <v>40150</v>
      </c>
      <c r="F29" s="176">
        <v>287</v>
      </c>
      <c r="G29" s="176">
        <v>206</v>
      </c>
      <c r="H29" s="177">
        <v>493</v>
      </c>
      <c r="I29" s="176">
        <v>12935</v>
      </c>
      <c r="J29" s="176">
        <v>14209</v>
      </c>
      <c r="K29" s="177">
        <v>27144</v>
      </c>
      <c r="L29" s="176">
        <v>311</v>
      </c>
      <c r="M29" s="176">
        <v>199</v>
      </c>
      <c r="N29" s="177">
        <v>510</v>
      </c>
      <c r="O29" s="173" t="s">
        <v>1525</v>
      </c>
    </row>
    <row r="30" spans="1:15" s="173" customFormat="1" ht="21.75" customHeight="1">
      <c r="A30" s="174">
        <v>26</v>
      </c>
      <c r="B30" s="178" t="s">
        <v>39</v>
      </c>
      <c r="C30" s="176">
        <v>428060</v>
      </c>
      <c r="D30" s="176">
        <v>354604</v>
      </c>
      <c r="E30" s="177">
        <v>782664</v>
      </c>
      <c r="F30" s="176">
        <v>41332</v>
      </c>
      <c r="G30" s="176">
        <v>34935</v>
      </c>
      <c r="H30" s="177">
        <v>76267</v>
      </c>
      <c r="I30" s="176">
        <v>35154</v>
      </c>
      <c r="J30" s="176">
        <v>31946</v>
      </c>
      <c r="K30" s="177">
        <v>67100</v>
      </c>
      <c r="L30" s="176">
        <v>66290</v>
      </c>
      <c r="M30" s="176">
        <v>67093</v>
      </c>
      <c r="N30" s="177">
        <v>133383</v>
      </c>
      <c r="O30" s="173" t="s">
        <v>1526</v>
      </c>
    </row>
    <row r="31" spans="1:15" s="173" customFormat="1" ht="21.75" customHeight="1">
      <c r="A31" s="174">
        <v>27</v>
      </c>
      <c r="B31" s="178" t="s">
        <v>40</v>
      </c>
      <c r="C31" s="176">
        <v>25376</v>
      </c>
      <c r="D31" s="176">
        <v>24367</v>
      </c>
      <c r="E31" s="177">
        <v>49743</v>
      </c>
      <c r="F31" s="176">
        <v>3423</v>
      </c>
      <c r="G31" s="176">
        <v>3148</v>
      </c>
      <c r="H31" s="177">
        <v>6571</v>
      </c>
      <c r="I31" s="176">
        <v>501</v>
      </c>
      <c r="J31" s="176">
        <v>234</v>
      </c>
      <c r="K31" s="177">
        <v>735</v>
      </c>
      <c r="L31" s="176">
        <v>13774</v>
      </c>
      <c r="M31" s="176">
        <v>14618</v>
      </c>
      <c r="N31" s="177">
        <v>28392</v>
      </c>
      <c r="O31" s="173" t="s">
        <v>1527</v>
      </c>
    </row>
    <row r="32" spans="1:15" s="173" customFormat="1" ht="21.75" customHeight="1">
      <c r="A32" s="174">
        <v>28</v>
      </c>
      <c r="B32" s="178" t="s">
        <v>41</v>
      </c>
      <c r="C32" s="176">
        <v>414667</v>
      </c>
      <c r="D32" s="176">
        <v>371026</v>
      </c>
      <c r="E32" s="177">
        <v>785693</v>
      </c>
      <c r="F32" s="176">
        <v>49195</v>
      </c>
      <c r="G32" s="176">
        <v>47065</v>
      </c>
      <c r="H32" s="177">
        <v>96260</v>
      </c>
      <c r="I32" s="176">
        <v>1392</v>
      </c>
      <c r="J32" s="176">
        <v>812</v>
      </c>
      <c r="K32" s="177">
        <v>2204</v>
      </c>
      <c r="L32" s="176">
        <v>21290</v>
      </c>
      <c r="M32" s="176">
        <v>22718</v>
      </c>
      <c r="N32" s="177">
        <v>44008</v>
      </c>
      <c r="O32" s="173" t="s">
        <v>1528</v>
      </c>
    </row>
    <row r="33" spans="1:15" s="173" customFormat="1" ht="21.75" customHeight="1">
      <c r="A33" s="174">
        <v>29</v>
      </c>
      <c r="B33" s="178" t="s">
        <v>42</v>
      </c>
      <c r="C33" s="176">
        <v>899967</v>
      </c>
      <c r="D33" s="176">
        <v>606193</v>
      </c>
      <c r="E33" s="177">
        <v>1506160</v>
      </c>
      <c r="F33" s="176">
        <v>114229</v>
      </c>
      <c r="G33" s="176">
        <v>65515</v>
      </c>
      <c r="H33" s="177">
        <v>179744</v>
      </c>
      <c r="I33" s="176">
        <v>81432</v>
      </c>
      <c r="J33" s="176">
        <v>52324</v>
      </c>
      <c r="K33" s="177">
        <v>133756</v>
      </c>
      <c r="L33" s="176">
        <v>295391</v>
      </c>
      <c r="M33" s="176">
        <v>192138</v>
      </c>
      <c r="N33" s="177">
        <v>487529</v>
      </c>
      <c r="O33" s="173" t="s">
        <v>1529</v>
      </c>
    </row>
    <row r="34" spans="1:15" s="173" customFormat="1" ht="21.75" customHeight="1">
      <c r="A34" s="174">
        <v>30</v>
      </c>
      <c r="B34" s="178" t="s">
        <v>43</v>
      </c>
      <c r="C34" s="176">
        <v>12071</v>
      </c>
      <c r="D34" s="176">
        <v>10682</v>
      </c>
      <c r="E34" s="177">
        <v>22753</v>
      </c>
      <c r="F34" s="176">
        <v>546</v>
      </c>
      <c r="G34" s="176">
        <v>537</v>
      </c>
      <c r="H34" s="177">
        <v>1083</v>
      </c>
      <c r="I34" s="176">
        <v>2066</v>
      </c>
      <c r="J34" s="176">
        <v>3017</v>
      </c>
      <c r="K34" s="177">
        <v>5083</v>
      </c>
      <c r="L34" s="176">
        <v>2639</v>
      </c>
      <c r="M34" s="176">
        <v>2734</v>
      </c>
      <c r="N34" s="177">
        <v>5373</v>
      </c>
      <c r="O34" s="173" t="s">
        <v>1530</v>
      </c>
    </row>
    <row r="35" spans="1:15" s="173" customFormat="1" ht="21.75" customHeight="1">
      <c r="A35" s="174">
        <v>31</v>
      </c>
      <c r="B35" s="178" t="s">
        <v>44</v>
      </c>
      <c r="C35" s="176">
        <v>1674821</v>
      </c>
      <c r="D35" s="176">
        <v>1430187</v>
      </c>
      <c r="E35" s="177">
        <v>3105008</v>
      </c>
      <c r="F35" s="176">
        <v>254525</v>
      </c>
      <c r="G35" s="176">
        <v>230772</v>
      </c>
      <c r="H35" s="177">
        <v>485297</v>
      </c>
      <c r="I35" s="176">
        <v>15561</v>
      </c>
      <c r="J35" s="176">
        <v>13219</v>
      </c>
      <c r="K35" s="177">
        <v>28780</v>
      </c>
      <c r="L35" s="176">
        <v>899072</v>
      </c>
      <c r="M35" s="176">
        <v>830201</v>
      </c>
      <c r="N35" s="177">
        <v>1729273</v>
      </c>
      <c r="O35" s="173" t="s">
        <v>1531</v>
      </c>
    </row>
    <row r="36" spans="1:15" s="173" customFormat="1" ht="21.75" customHeight="1">
      <c r="A36" s="174">
        <v>32</v>
      </c>
      <c r="B36" s="178" t="s">
        <v>45</v>
      </c>
      <c r="C36" s="176">
        <v>32276</v>
      </c>
      <c r="D36" s="176">
        <v>23393</v>
      </c>
      <c r="E36" s="177">
        <v>55669</v>
      </c>
      <c r="F36" s="176">
        <v>5413</v>
      </c>
      <c r="G36" s="176">
        <v>3605</v>
      </c>
      <c r="H36" s="177">
        <v>9018</v>
      </c>
      <c r="I36" s="176">
        <v>5687</v>
      </c>
      <c r="J36" s="176">
        <v>3706</v>
      </c>
      <c r="K36" s="177">
        <v>9393</v>
      </c>
      <c r="L36" s="176">
        <v>5384</v>
      </c>
      <c r="M36" s="176">
        <v>3156</v>
      </c>
      <c r="N36" s="177">
        <v>8540</v>
      </c>
      <c r="O36" s="173" t="s">
        <v>1532</v>
      </c>
    </row>
    <row r="37" spans="1:15" s="173" customFormat="1" ht="21.75" customHeight="1">
      <c r="A37" s="174">
        <v>33</v>
      </c>
      <c r="B37" s="178" t="s">
        <v>47</v>
      </c>
      <c r="C37" s="176">
        <v>2246874</v>
      </c>
      <c r="D37" s="176">
        <v>1876883</v>
      </c>
      <c r="E37" s="177">
        <v>4123757</v>
      </c>
      <c r="F37" s="176">
        <v>330334</v>
      </c>
      <c r="G37" s="176">
        <v>284196</v>
      </c>
      <c r="H37" s="177">
        <v>614530</v>
      </c>
      <c r="I37" s="176">
        <v>14636</v>
      </c>
      <c r="J37" s="176">
        <v>10150</v>
      </c>
      <c r="K37" s="177">
        <v>24786</v>
      </c>
      <c r="L37" s="176">
        <v>736989</v>
      </c>
      <c r="M37" s="176">
        <v>674029</v>
      </c>
      <c r="N37" s="177">
        <v>1411018</v>
      </c>
      <c r="O37" s="173" t="s">
        <v>1533</v>
      </c>
    </row>
    <row r="38" spans="1:15" s="173" customFormat="1" ht="21.75" customHeight="1">
      <c r="A38" s="174">
        <v>34</v>
      </c>
      <c r="B38" s="178" t="s">
        <v>58</v>
      </c>
      <c r="C38" s="176">
        <v>191756</v>
      </c>
      <c r="D38" s="176">
        <v>196912</v>
      </c>
      <c r="E38" s="177">
        <v>388668</v>
      </c>
      <c r="F38" s="176">
        <v>20656</v>
      </c>
      <c r="G38" s="176">
        <v>19838</v>
      </c>
      <c r="H38" s="177">
        <v>40494</v>
      </c>
      <c r="I38" s="176">
        <v>7666</v>
      </c>
      <c r="J38" s="176">
        <v>8246</v>
      </c>
      <c r="K38" s="177">
        <v>15912</v>
      </c>
      <c r="L38" s="176">
        <v>19045</v>
      </c>
      <c r="M38" s="176">
        <v>17584</v>
      </c>
      <c r="N38" s="177">
        <v>36629</v>
      </c>
      <c r="O38" s="173" t="s">
        <v>1534</v>
      </c>
    </row>
    <row r="39" spans="1:15" s="173" customFormat="1" ht="21.75" customHeight="1">
      <c r="A39" s="174">
        <v>35</v>
      </c>
      <c r="B39" s="178" t="s">
        <v>48</v>
      </c>
      <c r="C39" s="176">
        <v>856041</v>
      </c>
      <c r="D39" s="176">
        <v>641013</v>
      </c>
      <c r="E39" s="177">
        <v>1497054</v>
      </c>
      <c r="F39" s="176">
        <v>140321</v>
      </c>
      <c r="G39" s="176">
        <v>100576</v>
      </c>
      <c r="H39" s="177">
        <v>240897</v>
      </c>
      <c r="I39" s="176">
        <v>24901</v>
      </c>
      <c r="J39" s="176">
        <v>17874</v>
      </c>
      <c r="K39" s="177">
        <v>42775</v>
      </c>
      <c r="L39" s="176">
        <v>44358</v>
      </c>
      <c r="M39" s="176">
        <v>32670</v>
      </c>
      <c r="N39" s="177">
        <v>77028</v>
      </c>
      <c r="O39" s="173" t="s">
        <v>1535</v>
      </c>
    </row>
    <row r="40" spans="1:15" s="179" customFormat="1" ht="21.75" customHeight="1">
      <c r="A40" s="584" t="s">
        <v>49</v>
      </c>
      <c r="B40" s="584"/>
      <c r="C40" s="284">
        <v>16173473</v>
      </c>
      <c r="D40" s="284">
        <v>13010858</v>
      </c>
      <c r="E40" s="284">
        <v>29184331</v>
      </c>
      <c r="F40" s="284">
        <v>1981164</v>
      </c>
      <c r="G40" s="284">
        <v>1590910</v>
      </c>
      <c r="H40" s="284">
        <v>3572074</v>
      </c>
      <c r="I40" s="284">
        <v>728074</v>
      </c>
      <c r="J40" s="284">
        <v>582187</v>
      </c>
      <c r="K40" s="284">
        <v>1310261</v>
      </c>
      <c r="L40" s="284">
        <v>4781536</v>
      </c>
      <c r="M40" s="284">
        <v>3990602</v>
      </c>
      <c r="N40" s="284">
        <v>8772138</v>
      </c>
      <c r="O40" s="173"/>
    </row>
    <row r="41" spans="1:15">
      <c r="C41" s="181">
        <v>55.41834417927894</v>
      </c>
      <c r="F41" s="181">
        <v>55.462568804565642</v>
      </c>
      <c r="H41" s="338">
        <v>12.239698076341034</v>
      </c>
      <c r="I41" s="181">
        <v>55.567096937175108</v>
      </c>
      <c r="K41" s="338">
        <v>4.4896043702355213</v>
      </c>
      <c r="L41" s="181">
        <v>54.50821681099864</v>
      </c>
      <c r="N41" s="182">
        <v>30.057697741983532</v>
      </c>
      <c r="O41" s="173"/>
    </row>
    <row r="43" spans="1:15">
      <c r="C43" s="213"/>
      <c r="D43" s="213" t="s">
        <v>102</v>
      </c>
      <c r="E43" s="213" t="s">
        <v>103</v>
      </c>
      <c r="F43" s="213" t="s">
        <v>12</v>
      </c>
    </row>
    <row r="44" spans="1:15">
      <c r="C44" s="213" t="str">
        <f>C2</f>
        <v>ALL CATEGORIES</v>
      </c>
      <c r="D44" s="213">
        <f>C40</f>
        <v>16173473</v>
      </c>
      <c r="E44" s="213">
        <f t="shared" ref="E44:F44" si="0">D40</f>
        <v>13010858</v>
      </c>
      <c r="F44" s="213">
        <f t="shared" si="0"/>
        <v>29184331</v>
      </c>
    </row>
    <row r="45" spans="1:15">
      <c r="C45" s="213" t="s">
        <v>534</v>
      </c>
      <c r="D45" s="213">
        <f>F40</f>
        <v>1981164</v>
      </c>
      <c r="E45" s="213">
        <f t="shared" ref="E45:F45" si="1">G40</f>
        <v>1590910</v>
      </c>
      <c r="F45" s="213">
        <f t="shared" si="1"/>
        <v>3572074</v>
      </c>
    </row>
    <row r="46" spans="1:15">
      <c r="C46" s="213" t="s">
        <v>535</v>
      </c>
      <c r="D46" s="213">
        <f>I40</f>
        <v>728074</v>
      </c>
      <c r="E46" s="213">
        <f t="shared" ref="E46:F46" si="2">J40</f>
        <v>582187</v>
      </c>
      <c r="F46" s="213">
        <f t="shared" si="2"/>
        <v>1310261</v>
      </c>
    </row>
    <row r="47" spans="1:15">
      <c r="C47" s="213" t="s">
        <v>546</v>
      </c>
      <c r="D47" s="213">
        <f>L40</f>
        <v>4781536</v>
      </c>
      <c r="E47" s="213">
        <f t="shared" ref="E47:F47" si="3">M40</f>
        <v>3990602</v>
      </c>
      <c r="F47" s="213">
        <f t="shared" si="3"/>
        <v>8772138</v>
      </c>
    </row>
  </sheetData>
  <mergeCells count="8">
    <mergeCell ref="C1:N1"/>
    <mergeCell ref="I2:K2"/>
    <mergeCell ref="L2:N2"/>
    <mergeCell ref="A40:B40"/>
    <mergeCell ref="A2:A3"/>
    <mergeCell ref="B2:B3"/>
    <mergeCell ref="C2:E2"/>
    <mergeCell ref="F2:H2"/>
  </mergeCells>
  <printOptions horizontalCentered="1"/>
  <pageMargins left="0.41" right="0.16" top="0.52" bottom="0.38" header="0.2" footer="0.16"/>
  <pageSetup paperSize="9" scale="80" firstPageNumber="55" orientation="portrait" useFirstPageNumber="1" r:id="rId1"/>
  <headerFooter>
    <oddFooter>&amp;L&amp;"Arial,Italic"&amp;9AISHE 2011-12&amp;CT-&amp;P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theme="5" tint="-0.249977111117893"/>
  </sheetPr>
  <dimension ref="A1:K41"/>
  <sheetViews>
    <sheetView view="pageBreakPreview" zoomScaleSheetLayoutView="100" workbookViewId="0">
      <pane xSplit="2" ySplit="3" topLeftCell="C4" activePane="bottomRight" state="frozen"/>
      <selection activeCell="C13" sqref="C13"/>
      <selection pane="topRight" activeCell="C13" sqref="C13"/>
      <selection pane="bottomLeft" activeCell="C13" sqref="C13"/>
      <selection pane="bottomRight" activeCell="M42" sqref="A1:XFD1048576"/>
    </sheetView>
  </sheetViews>
  <sheetFormatPr defaultRowHeight="15"/>
  <cols>
    <col min="1" max="1" width="5.140625" style="180" customWidth="1"/>
    <col min="2" max="2" width="18.5703125" style="180" customWidth="1"/>
    <col min="3" max="11" width="9" style="180" customWidth="1"/>
    <col min="12" max="16384" width="9.140625" style="180"/>
  </cols>
  <sheetData>
    <row r="1" spans="1:11" s="105" customFormat="1" ht="34.5" customHeight="1">
      <c r="B1" s="108" t="s">
        <v>375</v>
      </c>
      <c r="C1" s="587" t="s">
        <v>739</v>
      </c>
      <c r="D1" s="580"/>
      <c r="E1" s="580"/>
      <c r="F1" s="580"/>
      <c r="G1" s="580"/>
      <c r="H1" s="580"/>
      <c r="I1" s="580"/>
      <c r="J1" s="580"/>
      <c r="K1" s="580"/>
    </row>
    <row r="2" spans="1:11" s="172" customFormat="1" ht="20.25" customHeight="1">
      <c r="A2" s="585" t="s">
        <v>99</v>
      </c>
      <c r="B2" s="570" t="s">
        <v>2</v>
      </c>
      <c r="C2" s="581" t="s">
        <v>376</v>
      </c>
      <c r="D2" s="582"/>
      <c r="E2" s="583"/>
      <c r="F2" s="581" t="s">
        <v>377</v>
      </c>
      <c r="G2" s="582"/>
      <c r="H2" s="583"/>
      <c r="I2" s="581" t="s">
        <v>378</v>
      </c>
      <c r="J2" s="582"/>
      <c r="K2" s="583"/>
    </row>
    <row r="3" spans="1:11" s="173" customFormat="1" ht="20.25" customHeight="1">
      <c r="A3" s="586"/>
      <c r="B3" s="570"/>
      <c r="C3" s="113" t="s">
        <v>102</v>
      </c>
      <c r="D3" s="113" t="s">
        <v>103</v>
      </c>
      <c r="E3" s="113" t="s">
        <v>12</v>
      </c>
      <c r="F3" s="113" t="s">
        <v>102</v>
      </c>
      <c r="G3" s="113" t="s">
        <v>103</v>
      </c>
      <c r="H3" s="113" t="s">
        <v>12</v>
      </c>
      <c r="I3" s="113" t="s">
        <v>102</v>
      </c>
      <c r="J3" s="113" t="s">
        <v>103</v>
      </c>
      <c r="K3" s="113" t="s">
        <v>12</v>
      </c>
    </row>
    <row r="4" spans="1:11" s="173" customFormat="1" ht="13.5" customHeight="1">
      <c r="A4" s="134">
        <v>1</v>
      </c>
      <c r="B4" s="134">
        <v>2</v>
      </c>
      <c r="C4" s="134">
        <v>3</v>
      </c>
      <c r="D4" s="134">
        <v>4</v>
      </c>
      <c r="E4" s="134">
        <v>5</v>
      </c>
      <c r="F4" s="134">
        <v>6</v>
      </c>
      <c r="G4" s="134">
        <v>7</v>
      </c>
      <c r="H4" s="134">
        <v>8</v>
      </c>
      <c r="I4" s="134">
        <v>9</v>
      </c>
      <c r="J4" s="134">
        <v>10</v>
      </c>
      <c r="K4" s="134">
        <v>11</v>
      </c>
    </row>
    <row r="5" spans="1:11" s="173" customFormat="1" ht="30.75" customHeight="1">
      <c r="A5" s="174">
        <v>1</v>
      </c>
      <c r="B5" s="175" t="s">
        <v>55</v>
      </c>
      <c r="C5" s="176">
        <v>8</v>
      </c>
      <c r="D5" s="176">
        <v>1</v>
      </c>
      <c r="E5" s="177">
        <v>9</v>
      </c>
      <c r="F5" s="176">
        <v>38</v>
      </c>
      <c r="G5" s="176">
        <v>69</v>
      </c>
      <c r="H5" s="177">
        <v>107</v>
      </c>
      <c r="I5" s="176">
        <v>34</v>
      </c>
      <c r="J5" s="176">
        <v>77</v>
      </c>
      <c r="K5" s="177">
        <v>111</v>
      </c>
    </row>
    <row r="6" spans="1:11" s="173" customFormat="1" ht="19.5" customHeight="1">
      <c r="A6" s="174">
        <v>2</v>
      </c>
      <c r="B6" s="178" t="s">
        <v>15</v>
      </c>
      <c r="C6" s="176">
        <v>3443</v>
      </c>
      <c r="D6" s="176">
        <v>2217</v>
      </c>
      <c r="E6" s="177">
        <v>5660</v>
      </c>
      <c r="F6" s="176">
        <v>70628</v>
      </c>
      <c r="G6" s="176">
        <v>57654</v>
      </c>
      <c r="H6" s="177">
        <v>128282</v>
      </c>
      <c r="I6" s="176">
        <v>7601</v>
      </c>
      <c r="J6" s="176">
        <v>8354</v>
      </c>
      <c r="K6" s="177">
        <v>15955</v>
      </c>
    </row>
    <row r="7" spans="1:11" s="173" customFormat="1" ht="19.5" customHeight="1">
      <c r="A7" s="174">
        <v>3</v>
      </c>
      <c r="B7" s="178" t="s">
        <v>16</v>
      </c>
      <c r="C7" s="176">
        <v>41</v>
      </c>
      <c r="D7" s="176">
        <v>12</v>
      </c>
      <c r="E7" s="177">
        <v>53</v>
      </c>
      <c r="F7" s="176">
        <v>25</v>
      </c>
      <c r="G7" s="176">
        <v>19</v>
      </c>
      <c r="H7" s="177">
        <v>44</v>
      </c>
      <c r="I7" s="176">
        <v>296</v>
      </c>
      <c r="J7" s="176">
        <v>384</v>
      </c>
      <c r="K7" s="177">
        <v>680</v>
      </c>
    </row>
    <row r="8" spans="1:11" s="173" customFormat="1" ht="19.5" customHeight="1">
      <c r="A8" s="174">
        <v>4</v>
      </c>
      <c r="B8" s="178" t="s">
        <v>17</v>
      </c>
      <c r="C8" s="176">
        <v>247</v>
      </c>
      <c r="D8" s="176">
        <v>137</v>
      </c>
      <c r="E8" s="177">
        <v>384</v>
      </c>
      <c r="F8" s="176">
        <v>25557</v>
      </c>
      <c r="G8" s="176">
        <v>24039</v>
      </c>
      <c r="H8" s="177">
        <v>49596</v>
      </c>
      <c r="I8" s="176">
        <v>1910</v>
      </c>
      <c r="J8" s="176">
        <v>2068</v>
      </c>
      <c r="K8" s="177">
        <v>3978</v>
      </c>
    </row>
    <row r="9" spans="1:11" s="173" customFormat="1" ht="19.5" customHeight="1">
      <c r="A9" s="174">
        <v>5</v>
      </c>
      <c r="B9" s="178" t="s">
        <v>18</v>
      </c>
      <c r="C9" s="176">
        <v>1288</v>
      </c>
      <c r="D9" s="176">
        <v>414</v>
      </c>
      <c r="E9" s="177">
        <v>1702</v>
      </c>
      <c r="F9" s="176">
        <v>56023</v>
      </c>
      <c r="G9" s="176">
        <v>37460</v>
      </c>
      <c r="H9" s="177">
        <v>93483</v>
      </c>
      <c r="I9" s="176">
        <v>135</v>
      </c>
      <c r="J9" s="176">
        <v>523</v>
      </c>
      <c r="K9" s="177">
        <v>658</v>
      </c>
    </row>
    <row r="10" spans="1:11" s="173" customFormat="1" ht="19.5" customHeight="1">
      <c r="A10" s="174">
        <v>6</v>
      </c>
      <c r="B10" s="178" t="s">
        <v>19</v>
      </c>
      <c r="C10" s="176">
        <v>86</v>
      </c>
      <c r="D10" s="176">
        <v>35</v>
      </c>
      <c r="E10" s="177">
        <v>121</v>
      </c>
      <c r="F10" s="176">
        <v>80</v>
      </c>
      <c r="G10" s="176">
        <v>28</v>
      </c>
      <c r="H10" s="177">
        <v>108</v>
      </c>
      <c r="I10" s="176">
        <v>1510</v>
      </c>
      <c r="J10" s="176">
        <v>647</v>
      </c>
      <c r="K10" s="177">
        <v>2157</v>
      </c>
    </row>
    <row r="11" spans="1:11" s="173" customFormat="1" ht="19.5" customHeight="1">
      <c r="A11" s="174">
        <v>7</v>
      </c>
      <c r="B11" s="178" t="s">
        <v>56</v>
      </c>
      <c r="C11" s="176">
        <v>388</v>
      </c>
      <c r="D11" s="176">
        <v>162</v>
      </c>
      <c r="E11" s="177">
        <v>550</v>
      </c>
      <c r="F11" s="176">
        <v>1292</v>
      </c>
      <c r="G11" s="176">
        <v>1432</v>
      </c>
      <c r="H11" s="177">
        <v>2724</v>
      </c>
      <c r="I11" s="176">
        <v>1009</v>
      </c>
      <c r="J11" s="176">
        <v>1645</v>
      </c>
      <c r="K11" s="177">
        <v>2654</v>
      </c>
    </row>
    <row r="12" spans="1:11" s="173" customFormat="1" ht="30">
      <c r="A12" s="174">
        <v>8</v>
      </c>
      <c r="B12" s="175" t="s">
        <v>21</v>
      </c>
      <c r="C12" s="176">
        <v>0</v>
      </c>
      <c r="D12" s="176">
        <v>0</v>
      </c>
      <c r="E12" s="177">
        <v>0</v>
      </c>
      <c r="F12" s="176">
        <v>16</v>
      </c>
      <c r="G12" s="176">
        <v>11</v>
      </c>
      <c r="H12" s="177">
        <v>27</v>
      </c>
      <c r="I12" s="176">
        <v>2</v>
      </c>
      <c r="J12" s="176">
        <v>0</v>
      </c>
      <c r="K12" s="177">
        <v>2</v>
      </c>
    </row>
    <row r="13" spans="1:11" s="173" customFormat="1" ht="21" customHeight="1">
      <c r="A13" s="174">
        <v>9</v>
      </c>
      <c r="B13" s="178" t="s">
        <v>22</v>
      </c>
      <c r="C13" s="176">
        <v>0</v>
      </c>
      <c r="D13" s="176">
        <v>1</v>
      </c>
      <c r="E13" s="177">
        <v>1</v>
      </c>
      <c r="F13" s="176">
        <v>30</v>
      </c>
      <c r="G13" s="176">
        <v>27</v>
      </c>
      <c r="H13" s="177">
        <v>57</v>
      </c>
      <c r="I13" s="176">
        <v>19</v>
      </c>
      <c r="J13" s="176">
        <v>16</v>
      </c>
      <c r="K13" s="177">
        <v>35</v>
      </c>
    </row>
    <row r="14" spans="1:11" s="173" customFormat="1" ht="21" customHeight="1">
      <c r="A14" s="174">
        <v>10</v>
      </c>
      <c r="B14" s="178" t="s">
        <v>23</v>
      </c>
      <c r="C14" s="176">
        <v>1475</v>
      </c>
      <c r="D14" s="176">
        <v>589</v>
      </c>
      <c r="E14" s="177">
        <v>2064</v>
      </c>
      <c r="F14" s="176">
        <v>6455</v>
      </c>
      <c r="G14" s="176">
        <v>3555</v>
      </c>
      <c r="H14" s="177">
        <v>10010</v>
      </c>
      <c r="I14" s="176">
        <v>2213</v>
      </c>
      <c r="J14" s="176">
        <v>2587</v>
      </c>
      <c r="K14" s="177">
        <v>4800</v>
      </c>
    </row>
    <row r="15" spans="1:11" s="173" customFormat="1" ht="21" customHeight="1">
      <c r="A15" s="174">
        <v>11</v>
      </c>
      <c r="B15" s="178" t="s">
        <v>24</v>
      </c>
      <c r="C15" s="176">
        <v>11</v>
      </c>
      <c r="D15" s="176">
        <v>12</v>
      </c>
      <c r="E15" s="177">
        <v>23</v>
      </c>
      <c r="F15" s="176">
        <v>440</v>
      </c>
      <c r="G15" s="176">
        <v>418</v>
      </c>
      <c r="H15" s="177">
        <v>858</v>
      </c>
      <c r="I15" s="176">
        <v>1602</v>
      </c>
      <c r="J15" s="176">
        <v>2866</v>
      </c>
      <c r="K15" s="177">
        <v>4468</v>
      </c>
    </row>
    <row r="16" spans="1:11" s="173" customFormat="1" ht="21" customHeight="1">
      <c r="A16" s="174">
        <v>12</v>
      </c>
      <c r="B16" s="178" t="s">
        <v>25</v>
      </c>
      <c r="C16" s="176">
        <v>1117</v>
      </c>
      <c r="D16" s="176">
        <v>728</v>
      </c>
      <c r="E16" s="177">
        <v>1845</v>
      </c>
      <c r="F16" s="176">
        <v>12225</v>
      </c>
      <c r="G16" s="176">
        <v>9048</v>
      </c>
      <c r="H16" s="177">
        <v>21273</v>
      </c>
      <c r="I16" s="176">
        <v>1437</v>
      </c>
      <c r="J16" s="176">
        <v>1468</v>
      </c>
      <c r="K16" s="177">
        <v>2905</v>
      </c>
    </row>
    <row r="17" spans="1:11" s="173" customFormat="1" ht="21" customHeight="1">
      <c r="A17" s="174">
        <v>13</v>
      </c>
      <c r="B17" s="178" t="s">
        <v>26</v>
      </c>
      <c r="C17" s="176">
        <v>672</v>
      </c>
      <c r="D17" s="176">
        <v>345</v>
      </c>
      <c r="E17" s="177">
        <v>1017</v>
      </c>
      <c r="F17" s="176">
        <v>3771</v>
      </c>
      <c r="G17" s="176">
        <v>879</v>
      </c>
      <c r="H17" s="177">
        <v>4650</v>
      </c>
      <c r="I17" s="176">
        <v>6226</v>
      </c>
      <c r="J17" s="176">
        <v>5142</v>
      </c>
      <c r="K17" s="177">
        <v>11368</v>
      </c>
    </row>
    <row r="18" spans="1:11" s="173" customFormat="1" ht="21" customHeight="1">
      <c r="A18" s="174">
        <v>14</v>
      </c>
      <c r="B18" s="178" t="s">
        <v>27</v>
      </c>
      <c r="C18" s="176">
        <v>363</v>
      </c>
      <c r="D18" s="176">
        <v>111</v>
      </c>
      <c r="E18" s="177">
        <v>474</v>
      </c>
      <c r="F18" s="176">
        <v>420</v>
      </c>
      <c r="G18" s="176">
        <v>137</v>
      </c>
      <c r="H18" s="177">
        <v>557</v>
      </c>
      <c r="I18" s="176">
        <v>342</v>
      </c>
      <c r="J18" s="176">
        <v>757</v>
      </c>
      <c r="K18" s="177">
        <v>1099</v>
      </c>
    </row>
    <row r="19" spans="1:11" s="173" customFormat="1" ht="21" customHeight="1">
      <c r="A19" s="174">
        <v>15</v>
      </c>
      <c r="B19" s="175" t="s">
        <v>57</v>
      </c>
      <c r="C19" s="176">
        <v>161</v>
      </c>
      <c r="D19" s="176">
        <v>172</v>
      </c>
      <c r="E19" s="177">
        <v>333</v>
      </c>
      <c r="F19" s="176">
        <v>58925</v>
      </c>
      <c r="G19" s="176">
        <v>63641</v>
      </c>
      <c r="H19" s="177">
        <v>122566</v>
      </c>
      <c r="I19" s="176">
        <v>1805</v>
      </c>
      <c r="J19" s="176">
        <v>4299</v>
      </c>
      <c r="K19" s="177">
        <v>6104</v>
      </c>
    </row>
    <row r="20" spans="1:11" s="173" customFormat="1" ht="21" customHeight="1">
      <c r="A20" s="174">
        <v>16</v>
      </c>
      <c r="B20" s="178" t="s">
        <v>29</v>
      </c>
      <c r="C20" s="176">
        <v>376</v>
      </c>
      <c r="D20" s="176">
        <v>278</v>
      </c>
      <c r="E20" s="177">
        <v>654</v>
      </c>
      <c r="F20" s="176">
        <v>7682</v>
      </c>
      <c r="G20" s="176">
        <v>10850</v>
      </c>
      <c r="H20" s="177">
        <v>18532</v>
      </c>
      <c r="I20" s="176">
        <v>2466</v>
      </c>
      <c r="J20" s="176">
        <v>4474</v>
      </c>
      <c r="K20" s="177">
        <v>6940</v>
      </c>
    </row>
    <row r="21" spans="1:11" s="173" customFormat="1" ht="21" customHeight="1">
      <c r="A21" s="174">
        <v>17</v>
      </c>
      <c r="B21" s="178" t="s">
        <v>30</v>
      </c>
      <c r="C21" s="176">
        <v>2183</v>
      </c>
      <c r="D21" s="176">
        <v>1312</v>
      </c>
      <c r="E21" s="177">
        <v>3495</v>
      </c>
      <c r="F21" s="176">
        <v>43112</v>
      </c>
      <c r="G21" s="176">
        <v>33835</v>
      </c>
      <c r="H21" s="177">
        <v>76947</v>
      </c>
      <c r="I21" s="176">
        <v>22941</v>
      </c>
      <c r="J21" s="176">
        <v>29954</v>
      </c>
      <c r="K21" s="177">
        <v>52895</v>
      </c>
    </row>
    <row r="22" spans="1:11" s="173" customFormat="1" ht="21" customHeight="1">
      <c r="A22" s="174">
        <v>18</v>
      </c>
      <c r="B22" s="178" t="s">
        <v>31</v>
      </c>
      <c r="C22" s="176">
        <v>1130</v>
      </c>
      <c r="D22" s="176">
        <v>763</v>
      </c>
      <c r="E22" s="177">
        <v>1893</v>
      </c>
      <c r="F22" s="176">
        <v>28097</v>
      </c>
      <c r="G22" s="176">
        <v>43190</v>
      </c>
      <c r="H22" s="177">
        <v>71287</v>
      </c>
      <c r="I22" s="176">
        <v>28756</v>
      </c>
      <c r="J22" s="176">
        <v>45173</v>
      </c>
      <c r="K22" s="177">
        <v>73929</v>
      </c>
    </row>
    <row r="23" spans="1:11" s="173" customFormat="1" ht="21" customHeight="1">
      <c r="A23" s="174">
        <v>19</v>
      </c>
      <c r="B23" s="178" t="s">
        <v>32</v>
      </c>
      <c r="C23" s="176">
        <v>0</v>
      </c>
      <c r="D23" s="176">
        <v>0</v>
      </c>
      <c r="E23" s="177"/>
      <c r="F23" s="176">
        <v>0</v>
      </c>
      <c r="G23" s="176">
        <v>0</v>
      </c>
      <c r="H23" s="177"/>
      <c r="I23" s="176">
        <v>0</v>
      </c>
      <c r="J23" s="176">
        <v>0</v>
      </c>
      <c r="K23" s="177"/>
    </row>
    <row r="24" spans="1:11" s="173" customFormat="1" ht="21" customHeight="1">
      <c r="A24" s="174">
        <v>20</v>
      </c>
      <c r="B24" s="178" t="s">
        <v>33</v>
      </c>
      <c r="C24" s="176">
        <v>3514</v>
      </c>
      <c r="D24" s="176">
        <v>1478</v>
      </c>
      <c r="E24" s="177">
        <v>4992</v>
      </c>
      <c r="F24" s="176">
        <v>12464</v>
      </c>
      <c r="G24" s="176">
        <v>12429</v>
      </c>
      <c r="H24" s="177">
        <v>24893</v>
      </c>
      <c r="I24" s="176">
        <v>2200</v>
      </c>
      <c r="J24" s="176">
        <v>6712</v>
      </c>
      <c r="K24" s="177">
        <v>8912</v>
      </c>
    </row>
    <row r="25" spans="1:11" s="173" customFormat="1" ht="21" customHeight="1">
      <c r="A25" s="174">
        <v>21</v>
      </c>
      <c r="B25" s="178" t="s">
        <v>34</v>
      </c>
      <c r="C25" s="176">
        <v>2671</v>
      </c>
      <c r="D25" s="176">
        <v>1613</v>
      </c>
      <c r="E25" s="177">
        <v>4284</v>
      </c>
      <c r="F25" s="176">
        <v>48698</v>
      </c>
      <c r="G25" s="176">
        <v>44196</v>
      </c>
      <c r="H25" s="177">
        <v>92894</v>
      </c>
      <c r="I25" s="176">
        <v>27647</v>
      </c>
      <c r="J25" s="176">
        <v>32134</v>
      </c>
      <c r="K25" s="177">
        <v>59781</v>
      </c>
    </row>
    <row r="26" spans="1:11" s="173" customFormat="1" ht="21" customHeight="1">
      <c r="A26" s="174">
        <v>22</v>
      </c>
      <c r="B26" s="178" t="s">
        <v>35</v>
      </c>
      <c r="C26" s="176">
        <v>44</v>
      </c>
      <c r="D26" s="176">
        <v>36</v>
      </c>
      <c r="E26" s="177">
        <v>80</v>
      </c>
      <c r="F26" s="176">
        <v>850</v>
      </c>
      <c r="G26" s="176">
        <v>792</v>
      </c>
      <c r="H26" s="177">
        <v>1642</v>
      </c>
      <c r="I26" s="176">
        <v>200</v>
      </c>
      <c r="J26" s="176">
        <v>127</v>
      </c>
      <c r="K26" s="177">
        <v>327</v>
      </c>
    </row>
    <row r="27" spans="1:11" s="173" customFormat="1" ht="21" customHeight="1">
      <c r="A27" s="174">
        <v>23</v>
      </c>
      <c r="B27" s="178" t="s">
        <v>36</v>
      </c>
      <c r="C27" s="176">
        <v>14</v>
      </c>
      <c r="D27" s="176">
        <v>10</v>
      </c>
      <c r="E27" s="177">
        <v>24</v>
      </c>
      <c r="F27" s="176">
        <v>358</v>
      </c>
      <c r="G27" s="176">
        <v>89</v>
      </c>
      <c r="H27" s="177">
        <v>447</v>
      </c>
      <c r="I27" s="176">
        <v>3668</v>
      </c>
      <c r="J27" s="176">
        <v>3960</v>
      </c>
      <c r="K27" s="177">
        <v>7628</v>
      </c>
    </row>
    <row r="28" spans="1:11" s="173" customFormat="1" ht="21" customHeight="1">
      <c r="A28" s="174">
        <v>24</v>
      </c>
      <c r="B28" s="178" t="s">
        <v>37</v>
      </c>
      <c r="C28" s="176">
        <v>8</v>
      </c>
      <c r="D28" s="176">
        <v>1</v>
      </c>
      <c r="E28" s="177">
        <v>9</v>
      </c>
      <c r="F28" s="176">
        <v>24</v>
      </c>
      <c r="G28" s="176">
        <v>2</v>
      </c>
      <c r="H28" s="177">
        <v>26</v>
      </c>
      <c r="I28" s="176">
        <v>5871</v>
      </c>
      <c r="J28" s="176">
        <v>5901</v>
      </c>
      <c r="K28" s="177">
        <v>11772</v>
      </c>
    </row>
    <row r="29" spans="1:11" s="173" customFormat="1" ht="21" customHeight="1">
      <c r="A29" s="174">
        <v>25</v>
      </c>
      <c r="B29" s="178" t="s">
        <v>38</v>
      </c>
      <c r="C29" s="176">
        <v>7</v>
      </c>
      <c r="D29" s="176">
        <v>3</v>
      </c>
      <c r="E29" s="177">
        <v>10</v>
      </c>
      <c r="F29" s="176">
        <v>107</v>
      </c>
      <c r="G29" s="176">
        <v>85</v>
      </c>
      <c r="H29" s="177">
        <v>192</v>
      </c>
      <c r="I29" s="176">
        <v>4292</v>
      </c>
      <c r="J29" s="176">
        <v>4975</v>
      </c>
      <c r="K29" s="177">
        <v>9267</v>
      </c>
    </row>
    <row r="30" spans="1:11" s="173" customFormat="1" ht="21" customHeight="1">
      <c r="A30" s="174">
        <v>26</v>
      </c>
      <c r="B30" s="178" t="s">
        <v>39</v>
      </c>
      <c r="C30" s="176">
        <v>2083</v>
      </c>
      <c r="D30" s="176">
        <v>319</v>
      </c>
      <c r="E30" s="177">
        <v>2402</v>
      </c>
      <c r="F30" s="176">
        <v>3261</v>
      </c>
      <c r="G30" s="176">
        <v>2937</v>
      </c>
      <c r="H30" s="177">
        <v>6198</v>
      </c>
      <c r="I30" s="176">
        <v>582</v>
      </c>
      <c r="J30" s="176">
        <v>734</v>
      </c>
      <c r="K30" s="177">
        <v>1316</v>
      </c>
    </row>
    <row r="31" spans="1:11" s="173" customFormat="1" ht="21" customHeight="1">
      <c r="A31" s="174">
        <v>27</v>
      </c>
      <c r="B31" s="178" t="s">
        <v>40</v>
      </c>
      <c r="C31" s="176">
        <v>85</v>
      </c>
      <c r="D31" s="176">
        <v>59</v>
      </c>
      <c r="E31" s="177">
        <v>144</v>
      </c>
      <c r="F31" s="176">
        <v>666</v>
      </c>
      <c r="G31" s="176">
        <v>666</v>
      </c>
      <c r="H31" s="177">
        <v>1332</v>
      </c>
      <c r="I31" s="176">
        <v>856</v>
      </c>
      <c r="J31" s="176">
        <v>1515</v>
      </c>
      <c r="K31" s="177">
        <v>2371</v>
      </c>
    </row>
    <row r="32" spans="1:11" s="173" customFormat="1" ht="21" customHeight="1">
      <c r="A32" s="174">
        <v>28</v>
      </c>
      <c r="B32" s="178" t="s">
        <v>41</v>
      </c>
      <c r="C32" s="176">
        <v>599</v>
      </c>
      <c r="D32" s="176">
        <v>412</v>
      </c>
      <c r="E32" s="177">
        <v>1011</v>
      </c>
      <c r="F32" s="176">
        <v>3081</v>
      </c>
      <c r="G32" s="176">
        <v>1158</v>
      </c>
      <c r="H32" s="177">
        <v>4239</v>
      </c>
      <c r="I32" s="176">
        <v>49694</v>
      </c>
      <c r="J32" s="176">
        <v>50719</v>
      </c>
      <c r="K32" s="177">
        <v>100413</v>
      </c>
    </row>
    <row r="33" spans="1:11" s="173" customFormat="1" ht="21" customHeight="1">
      <c r="A33" s="174">
        <v>29</v>
      </c>
      <c r="B33" s="178" t="s">
        <v>42</v>
      </c>
      <c r="C33" s="176">
        <v>1879</v>
      </c>
      <c r="D33" s="176">
        <v>812</v>
      </c>
      <c r="E33" s="177">
        <v>2691</v>
      </c>
      <c r="F33" s="176">
        <v>11557</v>
      </c>
      <c r="G33" s="176">
        <v>8199</v>
      </c>
      <c r="H33" s="177">
        <v>19756</v>
      </c>
      <c r="I33" s="176">
        <v>2544</v>
      </c>
      <c r="J33" s="176">
        <v>2562</v>
      </c>
      <c r="K33" s="177">
        <v>5106</v>
      </c>
    </row>
    <row r="34" spans="1:11" s="173" customFormat="1" ht="21" customHeight="1">
      <c r="A34" s="174">
        <v>30</v>
      </c>
      <c r="B34" s="178" t="s">
        <v>43</v>
      </c>
      <c r="C34" s="176">
        <v>6</v>
      </c>
      <c r="D34" s="176">
        <v>1</v>
      </c>
      <c r="E34" s="177">
        <v>7</v>
      </c>
      <c r="F34" s="176">
        <v>96</v>
      </c>
      <c r="G34" s="176">
        <v>25</v>
      </c>
      <c r="H34" s="177">
        <v>121</v>
      </c>
      <c r="I34" s="176">
        <v>41</v>
      </c>
      <c r="J34" s="176">
        <v>78</v>
      </c>
      <c r="K34" s="177">
        <v>119</v>
      </c>
    </row>
    <row r="35" spans="1:11" s="173" customFormat="1" ht="21" customHeight="1">
      <c r="A35" s="174">
        <v>31</v>
      </c>
      <c r="B35" s="178" t="s">
        <v>44</v>
      </c>
      <c r="C35" s="176">
        <v>2468</v>
      </c>
      <c r="D35" s="176">
        <v>2874</v>
      </c>
      <c r="E35" s="177">
        <v>5342</v>
      </c>
      <c r="F35" s="176">
        <v>50981</v>
      </c>
      <c r="G35" s="176">
        <v>30783</v>
      </c>
      <c r="H35" s="177">
        <v>81764</v>
      </c>
      <c r="I35" s="176">
        <v>60453</v>
      </c>
      <c r="J35" s="176">
        <v>62843</v>
      </c>
      <c r="K35" s="177">
        <v>123296</v>
      </c>
    </row>
    <row r="36" spans="1:11" s="173" customFormat="1" ht="21" customHeight="1">
      <c r="A36" s="174">
        <v>32</v>
      </c>
      <c r="B36" s="178" t="s">
        <v>45</v>
      </c>
      <c r="C36" s="176">
        <v>71</v>
      </c>
      <c r="D36" s="176">
        <v>25</v>
      </c>
      <c r="E36" s="177">
        <v>96</v>
      </c>
      <c r="F36" s="176">
        <v>1285</v>
      </c>
      <c r="G36" s="176">
        <v>677</v>
      </c>
      <c r="H36" s="177">
        <v>1962</v>
      </c>
      <c r="I36" s="176">
        <v>205</v>
      </c>
      <c r="J36" s="176">
        <v>150</v>
      </c>
      <c r="K36" s="177">
        <v>355</v>
      </c>
    </row>
    <row r="37" spans="1:11" s="173" customFormat="1" ht="21" customHeight="1">
      <c r="A37" s="174">
        <v>33</v>
      </c>
      <c r="B37" s="178" t="s">
        <v>47</v>
      </c>
      <c r="C37" s="176">
        <v>8022</v>
      </c>
      <c r="D37" s="176">
        <v>12264</v>
      </c>
      <c r="E37" s="177">
        <v>20286</v>
      </c>
      <c r="F37" s="176">
        <v>78982</v>
      </c>
      <c r="G37" s="176">
        <v>91052</v>
      </c>
      <c r="H37" s="177">
        <v>170034</v>
      </c>
      <c r="I37" s="176">
        <v>8994</v>
      </c>
      <c r="J37" s="176">
        <v>8774</v>
      </c>
      <c r="K37" s="177">
        <v>17768</v>
      </c>
    </row>
    <row r="38" spans="1:11" s="173" customFormat="1" ht="21" customHeight="1">
      <c r="A38" s="174">
        <v>34</v>
      </c>
      <c r="B38" s="178" t="s">
        <v>58</v>
      </c>
      <c r="C38" s="176">
        <v>205</v>
      </c>
      <c r="D38" s="176">
        <v>86</v>
      </c>
      <c r="E38" s="177">
        <v>291</v>
      </c>
      <c r="F38" s="176">
        <v>2611</v>
      </c>
      <c r="G38" s="176">
        <v>1727</v>
      </c>
      <c r="H38" s="177">
        <v>4338</v>
      </c>
      <c r="I38" s="176">
        <v>280</v>
      </c>
      <c r="J38" s="176">
        <v>385</v>
      </c>
      <c r="K38" s="177">
        <v>665</v>
      </c>
    </row>
    <row r="39" spans="1:11" s="173" customFormat="1" ht="21" customHeight="1">
      <c r="A39" s="174">
        <v>35</v>
      </c>
      <c r="B39" s="178" t="s">
        <v>48</v>
      </c>
      <c r="C39" s="176">
        <v>2488</v>
      </c>
      <c r="D39" s="176">
        <v>1117</v>
      </c>
      <c r="E39" s="177">
        <v>3605</v>
      </c>
      <c r="F39" s="176">
        <v>79177</v>
      </c>
      <c r="G39" s="176">
        <v>56274</v>
      </c>
      <c r="H39" s="177">
        <v>135451</v>
      </c>
      <c r="I39" s="176">
        <v>2826</v>
      </c>
      <c r="J39" s="176">
        <v>2715</v>
      </c>
      <c r="K39" s="177">
        <v>5541</v>
      </c>
    </row>
    <row r="40" spans="1:11" s="179" customFormat="1" ht="21" customHeight="1">
      <c r="A40" s="584" t="s">
        <v>49</v>
      </c>
      <c r="B40" s="584"/>
      <c r="C40" s="178">
        <v>37153</v>
      </c>
      <c r="D40" s="178">
        <v>28399</v>
      </c>
      <c r="E40" s="178">
        <v>65552</v>
      </c>
      <c r="F40" s="178">
        <v>609014</v>
      </c>
      <c r="G40" s="178">
        <v>537383</v>
      </c>
      <c r="H40" s="178">
        <v>1146397</v>
      </c>
      <c r="I40" s="178">
        <v>250657</v>
      </c>
      <c r="J40" s="178">
        <v>294718</v>
      </c>
      <c r="K40" s="178">
        <v>545375</v>
      </c>
    </row>
    <row r="41" spans="1:11">
      <c r="C41" s="181">
        <v>56.677141811081277</v>
      </c>
      <c r="F41" s="181">
        <v>53.124179494538112</v>
      </c>
      <c r="H41" s="182">
        <v>3.9281249928257735</v>
      </c>
      <c r="I41" s="181">
        <v>45.960485904194364</v>
      </c>
      <c r="K41" s="182">
        <v>1.8687253786972193</v>
      </c>
    </row>
  </sheetData>
  <mergeCells count="7">
    <mergeCell ref="A40:B40"/>
    <mergeCell ref="C1:K1"/>
    <mergeCell ref="A2:A3"/>
    <mergeCell ref="B2:B3"/>
    <mergeCell ref="C2:E2"/>
    <mergeCell ref="F2:H2"/>
    <mergeCell ref="I2:K2"/>
  </mergeCells>
  <printOptions horizontalCentered="1"/>
  <pageMargins left="0.41" right="0.16" top="0.52" bottom="0.38" header="0.2" footer="0.16"/>
  <pageSetup paperSize="9" scale="90" firstPageNumber="56" orientation="portrait" useFirstPageNumber="1" r:id="rId1"/>
  <headerFooter>
    <oddFooter>&amp;L&amp;"Arial,Italic"&amp;9AISHE 2011-12&amp;CT-&amp;P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theme="7" tint="-0.499984740745262"/>
  </sheetPr>
  <dimension ref="A1:AF173"/>
  <sheetViews>
    <sheetView showGridLines="0" showZeros="0" view="pageBreakPreview" zoomScaleSheetLayoutView="100" workbookViewId="0">
      <pane xSplit="1" ySplit="4" topLeftCell="B134" activePane="bottomRight" state="frozen"/>
      <selection activeCell="J49" sqref="J49"/>
      <selection pane="topRight" activeCell="J49" sqref="J49"/>
      <selection pane="bottomLeft" activeCell="J49" sqref="J49"/>
      <selection pane="bottomRight" activeCell="D158" sqref="A1:AF161"/>
    </sheetView>
  </sheetViews>
  <sheetFormatPr defaultRowHeight="14.25"/>
  <cols>
    <col min="1" max="1" width="25.85546875" style="196" customWidth="1"/>
    <col min="2" max="28" width="7.5703125" style="193" customWidth="1"/>
    <col min="31" max="16384" width="9.140625" style="193"/>
  </cols>
  <sheetData>
    <row r="1" spans="1:32" s="197" customFormat="1" ht="33.75" customHeight="1">
      <c r="A1" s="108" t="s">
        <v>515</v>
      </c>
      <c r="B1" s="588" t="s">
        <v>557</v>
      </c>
      <c r="C1" s="588"/>
      <c r="D1" s="588"/>
      <c r="E1" s="588"/>
      <c r="F1" s="588"/>
      <c r="G1" s="588"/>
      <c r="H1" s="588"/>
      <c r="I1" s="588"/>
      <c r="J1" s="588"/>
      <c r="K1" s="588" t="s">
        <v>557</v>
      </c>
      <c r="L1" s="588"/>
      <c r="M1" s="588"/>
      <c r="N1" s="588"/>
      <c r="O1" s="588"/>
      <c r="P1" s="588"/>
      <c r="Q1" s="588"/>
      <c r="R1" s="588"/>
      <c r="S1" s="588"/>
      <c r="T1" s="588" t="s">
        <v>557</v>
      </c>
      <c r="U1" s="588"/>
      <c r="V1" s="588"/>
      <c r="W1" s="588"/>
      <c r="X1" s="588"/>
      <c r="Y1" s="588"/>
      <c r="Z1" s="588"/>
      <c r="AA1" s="588"/>
      <c r="AB1" s="588"/>
    </row>
    <row r="2" spans="1:32" ht="15" customHeight="1">
      <c r="A2" s="590" t="s">
        <v>379</v>
      </c>
      <c r="B2" s="589" t="s">
        <v>104</v>
      </c>
      <c r="C2" s="589"/>
      <c r="D2" s="589"/>
      <c r="E2" s="589" t="s">
        <v>105</v>
      </c>
      <c r="F2" s="589"/>
      <c r="G2" s="589"/>
      <c r="H2" s="589" t="s">
        <v>100</v>
      </c>
      <c r="I2" s="589"/>
      <c r="J2" s="589"/>
      <c r="K2" s="589" t="s">
        <v>101</v>
      </c>
      <c r="L2" s="589"/>
      <c r="M2" s="589"/>
      <c r="N2" s="589" t="s">
        <v>106</v>
      </c>
      <c r="O2" s="589"/>
      <c r="P2" s="589"/>
      <c r="Q2" s="589" t="s">
        <v>107</v>
      </c>
      <c r="R2" s="589"/>
      <c r="S2" s="589"/>
      <c r="T2" s="589" t="s">
        <v>108</v>
      </c>
      <c r="U2" s="589"/>
      <c r="V2" s="589"/>
      <c r="W2" s="589" t="s">
        <v>109</v>
      </c>
      <c r="X2" s="589"/>
      <c r="Y2" s="589"/>
      <c r="Z2" s="589" t="s">
        <v>60</v>
      </c>
      <c r="AA2" s="589"/>
      <c r="AB2" s="589"/>
    </row>
    <row r="3" spans="1:32">
      <c r="A3" s="590"/>
      <c r="B3" s="184" t="s">
        <v>102</v>
      </c>
      <c r="C3" s="184" t="s">
        <v>103</v>
      </c>
      <c r="D3" s="184" t="s">
        <v>12</v>
      </c>
      <c r="E3" s="297" t="s">
        <v>102</v>
      </c>
      <c r="F3" s="297" t="s">
        <v>103</v>
      </c>
      <c r="G3" s="297" t="s">
        <v>12</v>
      </c>
      <c r="H3" s="184" t="s">
        <v>102</v>
      </c>
      <c r="I3" s="184" t="s">
        <v>103</v>
      </c>
      <c r="J3" s="184" t="s">
        <v>12</v>
      </c>
      <c r="K3" s="297" t="s">
        <v>102</v>
      </c>
      <c r="L3" s="297" t="s">
        <v>103</v>
      </c>
      <c r="M3" s="297" t="s">
        <v>12</v>
      </c>
      <c r="N3" s="297" t="s">
        <v>102</v>
      </c>
      <c r="O3" s="297" t="s">
        <v>103</v>
      </c>
      <c r="P3" s="297" t="s">
        <v>12</v>
      </c>
      <c r="Q3" s="297" t="s">
        <v>102</v>
      </c>
      <c r="R3" s="297" t="s">
        <v>103</v>
      </c>
      <c r="S3" s="297" t="s">
        <v>12</v>
      </c>
      <c r="T3" s="297" t="s">
        <v>102</v>
      </c>
      <c r="U3" s="297" t="s">
        <v>103</v>
      </c>
      <c r="V3" s="297" t="s">
        <v>12</v>
      </c>
      <c r="W3" s="297" t="s">
        <v>102</v>
      </c>
      <c r="X3" s="297" t="s">
        <v>103</v>
      </c>
      <c r="Y3" s="297" t="s">
        <v>12</v>
      </c>
      <c r="Z3" s="297" t="s">
        <v>102</v>
      </c>
      <c r="AA3" s="297" t="s">
        <v>103</v>
      </c>
      <c r="AB3" s="297" t="s">
        <v>12</v>
      </c>
    </row>
    <row r="4" spans="1:32" s="195" customFormat="1" ht="12">
      <c r="A4" s="194">
        <v>1</v>
      </c>
      <c r="B4" s="194">
        <v>2</v>
      </c>
      <c r="C4" s="194">
        <v>3</v>
      </c>
      <c r="D4" s="194">
        <v>4</v>
      </c>
      <c r="E4" s="194">
        <v>5</v>
      </c>
      <c r="F4" s="194">
        <v>6</v>
      </c>
      <c r="G4" s="194">
        <v>7</v>
      </c>
      <c r="H4" s="194">
        <v>8</v>
      </c>
      <c r="I4" s="194">
        <v>9</v>
      </c>
      <c r="J4" s="194">
        <v>10</v>
      </c>
      <c r="K4" s="194">
        <v>11</v>
      </c>
      <c r="L4" s="194">
        <v>12</v>
      </c>
      <c r="M4" s="194">
        <v>13</v>
      </c>
      <c r="N4" s="194">
        <v>14</v>
      </c>
      <c r="O4" s="194">
        <v>15</v>
      </c>
      <c r="P4" s="194">
        <v>16</v>
      </c>
      <c r="Q4" s="194">
        <v>17</v>
      </c>
      <c r="R4" s="194">
        <v>18</v>
      </c>
      <c r="S4" s="194">
        <v>19</v>
      </c>
      <c r="T4" s="194">
        <v>20</v>
      </c>
      <c r="U4" s="194">
        <v>21</v>
      </c>
      <c r="V4" s="194">
        <v>22</v>
      </c>
      <c r="W4" s="194">
        <v>23</v>
      </c>
      <c r="X4" s="194">
        <v>24</v>
      </c>
      <c r="Y4" s="194">
        <v>25</v>
      </c>
      <c r="Z4" s="194">
        <v>26</v>
      </c>
      <c r="AA4" s="194">
        <v>27</v>
      </c>
      <c r="AB4" s="194">
        <v>28</v>
      </c>
      <c r="AC4" s="195" t="s">
        <v>102</v>
      </c>
      <c r="AD4" s="195" t="s">
        <v>103</v>
      </c>
      <c r="AE4" s="195" t="s">
        <v>1479</v>
      </c>
      <c r="AF4" s="195" t="s">
        <v>1478</v>
      </c>
    </row>
    <row r="5" spans="1:32" ht="15.75">
      <c r="A5" s="187" t="s">
        <v>380</v>
      </c>
      <c r="B5" s="188">
        <v>20</v>
      </c>
      <c r="C5" s="188">
        <v>11</v>
      </c>
      <c r="D5" s="101">
        <v>31</v>
      </c>
      <c r="E5" s="188">
        <v>18</v>
      </c>
      <c r="F5" s="188">
        <v>6</v>
      </c>
      <c r="G5" s="101">
        <v>24</v>
      </c>
      <c r="H5" s="188">
        <v>607</v>
      </c>
      <c r="I5" s="188">
        <v>243</v>
      </c>
      <c r="J5" s="101">
        <v>850</v>
      </c>
      <c r="K5" s="188">
        <v>2949</v>
      </c>
      <c r="L5" s="188">
        <v>2270</v>
      </c>
      <c r="M5" s="101">
        <v>5219</v>
      </c>
      <c r="N5" s="191">
        <v>0</v>
      </c>
      <c r="O5" s="191"/>
      <c r="P5" s="101">
        <v>0</v>
      </c>
      <c r="Q5" s="191">
        <v>67</v>
      </c>
      <c r="R5" s="191">
        <v>131</v>
      </c>
      <c r="S5" s="101">
        <v>198</v>
      </c>
      <c r="T5" s="188">
        <v>2</v>
      </c>
      <c r="U5" s="188">
        <v>1</v>
      </c>
      <c r="V5" s="101">
        <v>3</v>
      </c>
      <c r="W5" s="188">
        <v>18</v>
      </c>
      <c r="X5" s="188">
        <v>3</v>
      </c>
      <c r="Y5" s="101">
        <v>21</v>
      </c>
      <c r="Z5" s="101">
        <v>3681</v>
      </c>
      <c r="AA5" s="101">
        <v>2665</v>
      </c>
      <c r="AB5" s="101">
        <v>6346</v>
      </c>
      <c r="AC5" s="519">
        <v>58.005042546485974</v>
      </c>
      <c r="AD5" s="519">
        <v>41.994957453514026</v>
      </c>
      <c r="AE5" s="518">
        <v>19.142710627130405</v>
      </c>
      <c r="AF5" s="518">
        <v>64.423395975988655</v>
      </c>
    </row>
    <row r="6" spans="1:32" ht="15.75">
      <c r="A6" s="187" t="s">
        <v>383</v>
      </c>
      <c r="B6" s="188">
        <v>2</v>
      </c>
      <c r="C6" s="188">
        <v>0</v>
      </c>
      <c r="D6" s="101">
        <v>2</v>
      </c>
      <c r="E6" s="188">
        <v>0</v>
      </c>
      <c r="F6" s="188"/>
      <c r="G6" s="101">
        <v>0</v>
      </c>
      <c r="H6" s="188">
        <v>95</v>
      </c>
      <c r="I6" s="188">
        <v>48</v>
      </c>
      <c r="J6" s="101">
        <v>143</v>
      </c>
      <c r="K6" s="188">
        <v>1287</v>
      </c>
      <c r="L6" s="188">
        <v>976</v>
      </c>
      <c r="M6" s="101">
        <v>2263</v>
      </c>
      <c r="N6" s="191">
        <v>0</v>
      </c>
      <c r="O6" s="191"/>
      <c r="P6" s="101">
        <v>0</v>
      </c>
      <c r="Q6" s="191">
        <v>64</v>
      </c>
      <c r="R6" s="191">
        <v>74</v>
      </c>
      <c r="S6" s="101">
        <v>138</v>
      </c>
      <c r="T6" s="188">
        <v>0</v>
      </c>
      <c r="U6" s="188">
        <v>7</v>
      </c>
      <c r="V6" s="101">
        <v>7</v>
      </c>
      <c r="W6" s="188">
        <v>64</v>
      </c>
      <c r="X6" s="188">
        <v>43</v>
      </c>
      <c r="Y6" s="101">
        <v>107</v>
      </c>
      <c r="Z6" s="101">
        <v>1512</v>
      </c>
      <c r="AA6" s="101">
        <v>1148</v>
      </c>
      <c r="AB6" s="101">
        <v>2660</v>
      </c>
      <c r="AC6" s="519">
        <v>56.84210526315789</v>
      </c>
      <c r="AD6" s="519">
        <v>43.157894736842103</v>
      </c>
      <c r="AE6" s="518">
        <v>8.023890682030709</v>
      </c>
    </row>
    <row r="7" spans="1:32" ht="28.5">
      <c r="A7" s="187" t="s">
        <v>381</v>
      </c>
      <c r="B7" s="188">
        <v>199</v>
      </c>
      <c r="C7" s="188">
        <v>162</v>
      </c>
      <c r="D7" s="101">
        <v>361</v>
      </c>
      <c r="E7" s="188">
        <v>2</v>
      </c>
      <c r="F7" s="188">
        <v>9</v>
      </c>
      <c r="G7" s="101">
        <v>11</v>
      </c>
      <c r="H7" s="188">
        <v>386</v>
      </c>
      <c r="I7" s="188">
        <v>418</v>
      </c>
      <c r="J7" s="101">
        <v>804</v>
      </c>
      <c r="K7" s="188">
        <v>559</v>
      </c>
      <c r="L7" s="188">
        <v>569</v>
      </c>
      <c r="M7" s="101">
        <v>1128</v>
      </c>
      <c r="N7" s="191">
        <v>1</v>
      </c>
      <c r="O7" s="191">
        <v>6</v>
      </c>
      <c r="P7" s="101">
        <v>7</v>
      </c>
      <c r="Q7" s="191">
        <v>5</v>
      </c>
      <c r="R7" s="191">
        <v>12</v>
      </c>
      <c r="S7" s="101">
        <v>17</v>
      </c>
      <c r="T7" s="188">
        <v>0</v>
      </c>
      <c r="U7" s="188">
        <v>1</v>
      </c>
      <c r="V7" s="101">
        <v>1</v>
      </c>
      <c r="W7" s="188">
        <v>0</v>
      </c>
      <c r="X7" s="188"/>
      <c r="Y7" s="101">
        <v>0</v>
      </c>
      <c r="Z7" s="101">
        <v>1152</v>
      </c>
      <c r="AA7" s="101">
        <v>1177</v>
      </c>
      <c r="AB7" s="101">
        <v>2329</v>
      </c>
      <c r="AC7" s="519">
        <v>49.463288965221125</v>
      </c>
      <c r="AD7" s="519">
        <v>50.536711034778875</v>
      </c>
      <c r="AE7" s="518">
        <v>7.0254290971614735</v>
      </c>
    </row>
    <row r="8" spans="1:32" ht="15.75">
      <c r="A8" s="187" t="s">
        <v>382</v>
      </c>
      <c r="B8" s="189">
        <v>8</v>
      </c>
      <c r="C8" s="189">
        <v>0</v>
      </c>
      <c r="D8" s="101">
        <v>8</v>
      </c>
      <c r="E8" s="188"/>
      <c r="F8" s="188">
        <v>0</v>
      </c>
      <c r="G8" s="101">
        <v>0</v>
      </c>
      <c r="H8" s="188">
        <v>301</v>
      </c>
      <c r="I8" s="188">
        <v>20</v>
      </c>
      <c r="J8" s="101">
        <v>321</v>
      </c>
      <c r="K8" s="188">
        <v>1652</v>
      </c>
      <c r="L8" s="188">
        <v>247</v>
      </c>
      <c r="M8" s="101">
        <v>1899</v>
      </c>
      <c r="N8" s="191">
        <v>2</v>
      </c>
      <c r="O8" s="191">
        <v>0</v>
      </c>
      <c r="P8" s="101">
        <v>2</v>
      </c>
      <c r="Q8" s="191">
        <v>2</v>
      </c>
      <c r="R8" s="191">
        <v>1</v>
      </c>
      <c r="S8" s="101">
        <v>3</v>
      </c>
      <c r="T8" s="188">
        <v>0</v>
      </c>
      <c r="U8" s="188">
        <v>0</v>
      </c>
      <c r="V8" s="101">
        <v>0</v>
      </c>
      <c r="W8" s="188">
        <v>2</v>
      </c>
      <c r="X8" s="188">
        <v>0</v>
      </c>
      <c r="Y8" s="101">
        <v>2</v>
      </c>
      <c r="Z8" s="101">
        <v>1967</v>
      </c>
      <c r="AA8" s="101">
        <v>268</v>
      </c>
      <c r="AB8" s="101">
        <v>2235</v>
      </c>
      <c r="AC8" s="519">
        <v>88.008948545861287</v>
      </c>
      <c r="AD8" s="519">
        <v>11.991051454138702</v>
      </c>
      <c r="AE8" s="518">
        <v>6.7418780730596364</v>
      </c>
    </row>
    <row r="9" spans="1:32" ht="15.75">
      <c r="A9" s="187" t="s">
        <v>389</v>
      </c>
      <c r="B9" s="188">
        <v>0</v>
      </c>
      <c r="C9" s="188"/>
      <c r="D9" s="101">
        <v>0</v>
      </c>
      <c r="E9" s="188">
        <v>0</v>
      </c>
      <c r="F9" s="188"/>
      <c r="G9" s="101">
        <v>0</v>
      </c>
      <c r="H9" s="188">
        <v>6</v>
      </c>
      <c r="I9" s="188">
        <v>4</v>
      </c>
      <c r="J9" s="101">
        <v>10</v>
      </c>
      <c r="K9" s="188">
        <v>665</v>
      </c>
      <c r="L9" s="188">
        <v>1086</v>
      </c>
      <c r="M9" s="101">
        <v>1751</v>
      </c>
      <c r="N9" s="191">
        <v>2</v>
      </c>
      <c r="O9" s="191">
        <v>0</v>
      </c>
      <c r="P9" s="101">
        <v>2</v>
      </c>
      <c r="Q9" s="191">
        <v>1</v>
      </c>
      <c r="R9" s="191">
        <v>0</v>
      </c>
      <c r="S9" s="101">
        <v>1</v>
      </c>
      <c r="T9" s="188">
        <v>0</v>
      </c>
      <c r="U9" s="188"/>
      <c r="V9" s="101">
        <v>0</v>
      </c>
      <c r="W9" s="188">
        <v>1</v>
      </c>
      <c r="X9" s="188">
        <v>0</v>
      </c>
      <c r="Y9" s="101">
        <v>1</v>
      </c>
      <c r="Z9" s="101">
        <v>675</v>
      </c>
      <c r="AA9" s="101">
        <v>1090</v>
      </c>
      <c r="AB9" s="101">
        <v>1765</v>
      </c>
      <c r="AC9" s="519">
        <v>38.243626062322946</v>
      </c>
      <c r="AD9" s="519">
        <v>61.756373937677061</v>
      </c>
      <c r="AE9" s="518">
        <v>5.324122952550451</v>
      </c>
    </row>
    <row r="10" spans="1:32" ht="15.75">
      <c r="A10" s="187" t="s">
        <v>384</v>
      </c>
      <c r="B10" s="188">
        <v>7</v>
      </c>
      <c r="C10" s="188">
        <v>1</v>
      </c>
      <c r="D10" s="101">
        <v>8</v>
      </c>
      <c r="E10" s="188">
        <v>1</v>
      </c>
      <c r="F10" s="188">
        <v>1</v>
      </c>
      <c r="G10" s="101">
        <v>2</v>
      </c>
      <c r="H10" s="188">
        <v>86</v>
      </c>
      <c r="I10" s="188">
        <v>12</v>
      </c>
      <c r="J10" s="101">
        <v>98</v>
      </c>
      <c r="K10" s="188">
        <v>1291</v>
      </c>
      <c r="L10" s="188">
        <v>111</v>
      </c>
      <c r="M10" s="101">
        <v>1402</v>
      </c>
      <c r="N10" s="191">
        <v>1</v>
      </c>
      <c r="O10" s="191">
        <v>0</v>
      </c>
      <c r="P10" s="101">
        <v>1</v>
      </c>
      <c r="Q10" s="191">
        <v>0</v>
      </c>
      <c r="R10" s="191"/>
      <c r="S10" s="101">
        <v>0</v>
      </c>
      <c r="T10" s="188">
        <v>0</v>
      </c>
      <c r="U10" s="188"/>
      <c r="V10" s="101">
        <v>0</v>
      </c>
      <c r="W10" s="188">
        <v>5</v>
      </c>
      <c r="X10" s="188">
        <v>0</v>
      </c>
      <c r="Y10" s="101">
        <v>5</v>
      </c>
      <c r="Z10" s="101">
        <v>1391</v>
      </c>
      <c r="AA10" s="101">
        <v>125</v>
      </c>
      <c r="AB10" s="101">
        <v>1516</v>
      </c>
      <c r="AC10" s="519">
        <v>91.754617414248017</v>
      </c>
      <c r="AD10" s="519">
        <v>8.2453825857519796</v>
      </c>
      <c r="AE10" s="518">
        <v>4.5730143887062233</v>
      </c>
    </row>
    <row r="11" spans="1:32" ht="15.75">
      <c r="A11" s="187" t="s">
        <v>387</v>
      </c>
      <c r="B11" s="188">
        <v>37</v>
      </c>
      <c r="C11" s="188">
        <v>8</v>
      </c>
      <c r="D11" s="101">
        <v>45</v>
      </c>
      <c r="E11" s="188">
        <v>0</v>
      </c>
      <c r="F11" s="188"/>
      <c r="G11" s="101">
        <v>0</v>
      </c>
      <c r="H11" s="188">
        <v>758</v>
      </c>
      <c r="I11" s="188">
        <v>91</v>
      </c>
      <c r="J11" s="101">
        <v>849</v>
      </c>
      <c r="K11" s="188">
        <v>551</v>
      </c>
      <c r="L11" s="188">
        <v>60</v>
      </c>
      <c r="M11" s="101">
        <v>611</v>
      </c>
      <c r="N11" s="191">
        <v>1</v>
      </c>
      <c r="O11" s="191">
        <v>0</v>
      </c>
      <c r="P11" s="101">
        <v>1</v>
      </c>
      <c r="Q11" s="191">
        <v>3</v>
      </c>
      <c r="R11" s="191">
        <v>0</v>
      </c>
      <c r="S11" s="101">
        <v>3</v>
      </c>
      <c r="T11" s="188">
        <v>4</v>
      </c>
      <c r="U11" s="188">
        <v>0</v>
      </c>
      <c r="V11" s="101">
        <v>4</v>
      </c>
      <c r="W11" s="188">
        <v>1</v>
      </c>
      <c r="X11" s="188">
        <v>0</v>
      </c>
      <c r="Y11" s="101">
        <v>1</v>
      </c>
      <c r="Z11" s="101">
        <v>1355</v>
      </c>
      <c r="AA11" s="101">
        <v>159</v>
      </c>
      <c r="AB11" s="101">
        <v>1514</v>
      </c>
      <c r="AC11" s="519">
        <v>89.498018494055472</v>
      </c>
      <c r="AD11" s="519">
        <v>10.501981505944517</v>
      </c>
      <c r="AE11" s="518">
        <v>4.566981388193418</v>
      </c>
    </row>
    <row r="12" spans="1:32" ht="15.75">
      <c r="A12" s="187" t="s">
        <v>388</v>
      </c>
      <c r="B12" s="188">
        <v>16</v>
      </c>
      <c r="C12" s="188">
        <v>10</v>
      </c>
      <c r="D12" s="101">
        <v>26</v>
      </c>
      <c r="E12" s="188">
        <v>4</v>
      </c>
      <c r="F12" s="188">
        <v>5</v>
      </c>
      <c r="G12" s="101">
        <v>9</v>
      </c>
      <c r="H12" s="188">
        <v>110</v>
      </c>
      <c r="I12" s="188">
        <v>92</v>
      </c>
      <c r="J12" s="101">
        <v>202</v>
      </c>
      <c r="K12" s="188">
        <v>373</v>
      </c>
      <c r="L12" s="188">
        <v>564</v>
      </c>
      <c r="M12" s="101">
        <v>937</v>
      </c>
      <c r="N12" s="191">
        <v>0</v>
      </c>
      <c r="O12" s="191">
        <v>1</v>
      </c>
      <c r="P12" s="101">
        <v>1</v>
      </c>
      <c r="Q12" s="191">
        <v>20</v>
      </c>
      <c r="R12" s="191">
        <v>8</v>
      </c>
      <c r="S12" s="101">
        <v>28</v>
      </c>
      <c r="T12" s="188">
        <v>2</v>
      </c>
      <c r="U12" s="188">
        <v>0</v>
      </c>
      <c r="V12" s="101">
        <v>2</v>
      </c>
      <c r="W12" s="188">
        <v>1</v>
      </c>
      <c r="X12" s="188">
        <v>1</v>
      </c>
      <c r="Y12" s="101">
        <v>2</v>
      </c>
      <c r="Z12" s="101">
        <v>526</v>
      </c>
      <c r="AA12" s="101">
        <v>681</v>
      </c>
      <c r="AB12" s="101">
        <v>1207</v>
      </c>
      <c r="AC12" s="519">
        <v>43.579121789560894</v>
      </c>
      <c r="AD12" s="519">
        <v>56.420878210439106</v>
      </c>
      <c r="AE12" s="518">
        <v>3.640915809477844</v>
      </c>
    </row>
    <row r="13" spans="1:32" ht="15.75">
      <c r="A13" s="187" t="s">
        <v>385</v>
      </c>
      <c r="B13" s="188">
        <v>4</v>
      </c>
      <c r="C13" s="188">
        <v>2</v>
      </c>
      <c r="D13" s="101">
        <v>6</v>
      </c>
      <c r="E13" s="188">
        <v>0</v>
      </c>
      <c r="F13" s="188"/>
      <c r="G13" s="101">
        <v>0</v>
      </c>
      <c r="H13" s="188">
        <v>70</v>
      </c>
      <c r="I13" s="188">
        <v>39</v>
      </c>
      <c r="J13" s="101">
        <v>109</v>
      </c>
      <c r="K13" s="188">
        <v>398</v>
      </c>
      <c r="L13" s="188">
        <v>417</v>
      </c>
      <c r="M13" s="101">
        <v>815</v>
      </c>
      <c r="N13" s="191">
        <v>7</v>
      </c>
      <c r="O13" s="191">
        <v>10</v>
      </c>
      <c r="P13" s="101">
        <v>17</v>
      </c>
      <c r="Q13" s="191">
        <v>2</v>
      </c>
      <c r="R13" s="191">
        <v>8</v>
      </c>
      <c r="S13" s="101">
        <v>10</v>
      </c>
      <c r="T13" s="188">
        <v>0</v>
      </c>
      <c r="U13" s="188"/>
      <c r="V13" s="101">
        <v>0</v>
      </c>
      <c r="W13" s="188">
        <v>16</v>
      </c>
      <c r="X13" s="188">
        <v>10</v>
      </c>
      <c r="Y13" s="101">
        <v>26</v>
      </c>
      <c r="Z13" s="101">
        <v>497</v>
      </c>
      <c r="AA13" s="101">
        <v>486</v>
      </c>
      <c r="AB13" s="101">
        <v>983</v>
      </c>
      <c r="AC13" s="519">
        <v>50.559511698880975</v>
      </c>
      <c r="AD13" s="519">
        <v>49.440488301119025</v>
      </c>
      <c r="AE13" s="518">
        <v>2.9652197520436792</v>
      </c>
    </row>
    <row r="14" spans="1:32" ht="28.5">
      <c r="A14" s="187" t="s">
        <v>394</v>
      </c>
      <c r="B14" s="189">
        <v>1</v>
      </c>
      <c r="C14" s="189">
        <v>0</v>
      </c>
      <c r="D14" s="101">
        <v>1</v>
      </c>
      <c r="E14" s="188">
        <v>0</v>
      </c>
      <c r="F14" s="188"/>
      <c r="G14" s="101">
        <v>0</v>
      </c>
      <c r="H14" s="188">
        <v>82</v>
      </c>
      <c r="I14" s="188">
        <v>54</v>
      </c>
      <c r="J14" s="101">
        <v>136</v>
      </c>
      <c r="K14" s="188">
        <v>389</v>
      </c>
      <c r="L14" s="188">
        <v>270</v>
      </c>
      <c r="M14" s="101">
        <v>659</v>
      </c>
      <c r="N14" s="191">
        <v>0</v>
      </c>
      <c r="O14" s="191"/>
      <c r="P14" s="101">
        <v>0</v>
      </c>
      <c r="Q14" s="191">
        <v>2</v>
      </c>
      <c r="R14" s="191">
        <v>4</v>
      </c>
      <c r="S14" s="101">
        <v>6</v>
      </c>
      <c r="T14" s="188">
        <v>0</v>
      </c>
      <c r="U14" s="188"/>
      <c r="V14" s="101">
        <v>0</v>
      </c>
      <c r="W14" s="188">
        <v>0</v>
      </c>
      <c r="X14" s="188"/>
      <c r="Y14" s="101">
        <v>0</v>
      </c>
      <c r="Z14" s="101">
        <v>474</v>
      </c>
      <c r="AA14" s="101">
        <v>328</v>
      </c>
      <c r="AB14" s="101">
        <v>802</v>
      </c>
      <c r="AC14" s="519">
        <v>59.102244389027433</v>
      </c>
      <c r="AD14" s="519">
        <v>40.897755610972574</v>
      </c>
      <c r="AE14" s="518">
        <v>2.4192332056348227</v>
      </c>
    </row>
    <row r="15" spans="1:32" ht="28.5">
      <c r="A15" s="187" t="s">
        <v>391</v>
      </c>
      <c r="B15" s="188">
        <v>1</v>
      </c>
      <c r="C15" s="188">
        <v>1</v>
      </c>
      <c r="D15" s="101">
        <v>2</v>
      </c>
      <c r="E15" s="188">
        <v>0</v>
      </c>
      <c r="F15" s="188"/>
      <c r="G15" s="101">
        <v>0</v>
      </c>
      <c r="H15" s="188">
        <v>33</v>
      </c>
      <c r="I15" s="188">
        <v>31</v>
      </c>
      <c r="J15" s="101">
        <v>64</v>
      </c>
      <c r="K15" s="188">
        <v>368</v>
      </c>
      <c r="L15" s="188">
        <v>329</v>
      </c>
      <c r="M15" s="101">
        <v>697</v>
      </c>
      <c r="N15" s="191">
        <v>0</v>
      </c>
      <c r="O15" s="191"/>
      <c r="P15" s="101">
        <v>0</v>
      </c>
      <c r="Q15" s="191">
        <v>12</v>
      </c>
      <c r="R15" s="191">
        <v>6</v>
      </c>
      <c r="S15" s="101">
        <v>18</v>
      </c>
      <c r="T15" s="188">
        <v>0</v>
      </c>
      <c r="U15" s="188"/>
      <c r="V15" s="101">
        <v>0</v>
      </c>
      <c r="W15" s="188">
        <v>7</v>
      </c>
      <c r="X15" s="188">
        <v>4</v>
      </c>
      <c r="Y15" s="101">
        <v>11</v>
      </c>
      <c r="Z15" s="101">
        <v>421</v>
      </c>
      <c r="AA15" s="101">
        <v>371</v>
      </c>
      <c r="AB15" s="101">
        <v>792</v>
      </c>
      <c r="AC15" s="519">
        <v>53.156565656565654</v>
      </c>
      <c r="AD15" s="519">
        <v>46.843434343434346</v>
      </c>
      <c r="AE15" s="518">
        <v>2.3890682030707975</v>
      </c>
    </row>
    <row r="16" spans="1:32" ht="15.75">
      <c r="A16" s="187" t="s">
        <v>395</v>
      </c>
      <c r="B16" s="189">
        <v>5</v>
      </c>
      <c r="C16" s="189">
        <v>0</v>
      </c>
      <c r="D16" s="101">
        <v>5</v>
      </c>
      <c r="E16" s="188">
        <v>0</v>
      </c>
      <c r="F16" s="188"/>
      <c r="G16" s="101">
        <v>0</v>
      </c>
      <c r="H16" s="188">
        <v>153</v>
      </c>
      <c r="I16" s="188">
        <v>68</v>
      </c>
      <c r="J16" s="101">
        <v>221</v>
      </c>
      <c r="K16" s="188">
        <v>317</v>
      </c>
      <c r="L16" s="188">
        <v>173</v>
      </c>
      <c r="M16" s="101">
        <v>490</v>
      </c>
      <c r="N16" s="191">
        <v>0</v>
      </c>
      <c r="O16" s="191"/>
      <c r="P16" s="101">
        <v>0</v>
      </c>
      <c r="Q16" s="191">
        <v>0</v>
      </c>
      <c r="R16" s="191">
        <v>2</v>
      </c>
      <c r="S16" s="101">
        <v>2</v>
      </c>
      <c r="T16" s="188">
        <v>0</v>
      </c>
      <c r="U16" s="188"/>
      <c r="V16" s="101">
        <v>0</v>
      </c>
      <c r="W16" s="188">
        <v>0</v>
      </c>
      <c r="X16" s="188"/>
      <c r="Y16" s="101">
        <v>0</v>
      </c>
      <c r="Z16" s="101">
        <v>475</v>
      </c>
      <c r="AA16" s="101">
        <v>243</v>
      </c>
      <c r="AB16" s="101">
        <v>718</v>
      </c>
      <c r="AC16" s="519">
        <v>66.155988857938723</v>
      </c>
      <c r="AD16" s="519">
        <v>33.844011142061284</v>
      </c>
      <c r="AE16" s="518">
        <v>2.1658471840970108</v>
      </c>
    </row>
    <row r="17" spans="1:31" ht="15.75">
      <c r="A17" s="187" t="s">
        <v>386</v>
      </c>
      <c r="B17" s="188">
        <v>3</v>
      </c>
      <c r="C17" s="188">
        <v>1</v>
      </c>
      <c r="D17" s="101">
        <v>4</v>
      </c>
      <c r="E17" s="188">
        <v>1</v>
      </c>
      <c r="F17" s="188">
        <v>1</v>
      </c>
      <c r="G17" s="101">
        <v>2</v>
      </c>
      <c r="H17" s="188">
        <v>113</v>
      </c>
      <c r="I17" s="188">
        <v>45</v>
      </c>
      <c r="J17" s="101">
        <v>158</v>
      </c>
      <c r="K17" s="188">
        <v>312</v>
      </c>
      <c r="L17" s="188">
        <v>190</v>
      </c>
      <c r="M17" s="101">
        <v>502</v>
      </c>
      <c r="N17" s="191">
        <v>0</v>
      </c>
      <c r="O17" s="191">
        <v>1</v>
      </c>
      <c r="P17" s="101">
        <v>1</v>
      </c>
      <c r="Q17" s="191">
        <v>4</v>
      </c>
      <c r="R17" s="191">
        <v>19</v>
      </c>
      <c r="S17" s="101">
        <v>23</v>
      </c>
      <c r="T17" s="188">
        <v>0</v>
      </c>
      <c r="U17" s="188">
        <v>1</v>
      </c>
      <c r="V17" s="101">
        <v>1</v>
      </c>
      <c r="W17" s="188">
        <v>15</v>
      </c>
      <c r="X17" s="188">
        <v>0</v>
      </c>
      <c r="Y17" s="101">
        <v>15</v>
      </c>
      <c r="Z17" s="101">
        <v>448</v>
      </c>
      <c r="AA17" s="101">
        <v>258</v>
      </c>
      <c r="AB17" s="101">
        <v>706</v>
      </c>
      <c r="AC17" s="519">
        <v>63.456090651558078</v>
      </c>
      <c r="AD17" s="519">
        <v>36.543909348441929</v>
      </c>
      <c r="AE17" s="518">
        <v>2.1296491810201803</v>
      </c>
    </row>
    <row r="18" spans="1:31" ht="15.75">
      <c r="A18" s="187" t="s">
        <v>392</v>
      </c>
      <c r="B18" s="188">
        <v>7</v>
      </c>
      <c r="C18" s="188">
        <v>3</v>
      </c>
      <c r="D18" s="101">
        <v>10</v>
      </c>
      <c r="E18" s="188">
        <v>2</v>
      </c>
      <c r="F18" s="188">
        <v>3</v>
      </c>
      <c r="G18" s="101">
        <v>5</v>
      </c>
      <c r="H18" s="188">
        <v>97</v>
      </c>
      <c r="I18" s="188">
        <v>73</v>
      </c>
      <c r="J18" s="101">
        <v>170</v>
      </c>
      <c r="K18" s="188">
        <v>282</v>
      </c>
      <c r="L18" s="188">
        <v>137</v>
      </c>
      <c r="M18" s="101">
        <v>419</v>
      </c>
      <c r="N18" s="191">
        <v>1</v>
      </c>
      <c r="O18" s="191">
        <v>1</v>
      </c>
      <c r="P18" s="101">
        <v>2</v>
      </c>
      <c r="Q18" s="191">
        <v>3</v>
      </c>
      <c r="R18" s="191">
        <v>0</v>
      </c>
      <c r="S18" s="101">
        <v>3</v>
      </c>
      <c r="T18" s="188">
        <v>1</v>
      </c>
      <c r="U18" s="188">
        <v>3</v>
      </c>
      <c r="V18" s="101">
        <v>4</v>
      </c>
      <c r="W18" s="188">
        <v>0</v>
      </c>
      <c r="X18" s="188"/>
      <c r="Y18" s="101">
        <v>0</v>
      </c>
      <c r="Z18" s="101">
        <v>393</v>
      </c>
      <c r="AA18" s="101">
        <v>220</v>
      </c>
      <c r="AB18" s="101">
        <v>613</v>
      </c>
      <c r="AC18" s="519">
        <v>64.110929853181077</v>
      </c>
      <c r="AD18" s="519">
        <v>35.889070146818923</v>
      </c>
      <c r="AE18" s="518">
        <v>1.8491146571747459</v>
      </c>
    </row>
    <row r="19" spans="1:31" ht="15.75">
      <c r="A19" s="187" t="s">
        <v>396</v>
      </c>
      <c r="B19" s="189">
        <v>10</v>
      </c>
      <c r="C19" s="189">
        <v>1</v>
      </c>
      <c r="D19" s="101">
        <v>11</v>
      </c>
      <c r="E19" s="188">
        <v>1</v>
      </c>
      <c r="F19" s="188">
        <v>2</v>
      </c>
      <c r="G19" s="101">
        <v>3</v>
      </c>
      <c r="H19" s="188">
        <v>62</v>
      </c>
      <c r="I19" s="188">
        <v>29</v>
      </c>
      <c r="J19" s="101">
        <v>91</v>
      </c>
      <c r="K19" s="188">
        <v>246</v>
      </c>
      <c r="L19" s="188">
        <v>160</v>
      </c>
      <c r="M19" s="101">
        <v>406</v>
      </c>
      <c r="N19" s="191">
        <v>2</v>
      </c>
      <c r="O19" s="191">
        <v>0</v>
      </c>
      <c r="P19" s="101">
        <v>2</v>
      </c>
      <c r="Q19" s="191">
        <v>4</v>
      </c>
      <c r="R19" s="191">
        <v>1</v>
      </c>
      <c r="S19" s="101">
        <v>5</v>
      </c>
      <c r="T19" s="188">
        <v>1</v>
      </c>
      <c r="U19" s="188">
        <v>0</v>
      </c>
      <c r="V19" s="101">
        <v>1</v>
      </c>
      <c r="W19" s="188">
        <v>3</v>
      </c>
      <c r="X19" s="188">
        <v>2</v>
      </c>
      <c r="Y19" s="101">
        <v>5</v>
      </c>
      <c r="Z19" s="101">
        <v>329</v>
      </c>
      <c r="AA19" s="101">
        <v>195</v>
      </c>
      <c r="AB19" s="101">
        <v>524</v>
      </c>
      <c r="AC19" s="519">
        <v>62.786259541984734</v>
      </c>
      <c r="AD19" s="519">
        <v>37.213740458015266</v>
      </c>
      <c r="AE19" s="518">
        <v>1.5806461343549214</v>
      </c>
    </row>
    <row r="20" spans="1:31" ht="15.75">
      <c r="A20" s="187" t="s">
        <v>390</v>
      </c>
      <c r="B20" s="189">
        <v>37</v>
      </c>
      <c r="C20" s="189">
        <v>7</v>
      </c>
      <c r="D20" s="101">
        <v>44</v>
      </c>
      <c r="E20" s="188">
        <v>0</v>
      </c>
      <c r="F20" s="188">
        <v>1</v>
      </c>
      <c r="G20" s="101">
        <v>1</v>
      </c>
      <c r="H20" s="188">
        <v>111</v>
      </c>
      <c r="I20" s="188">
        <v>21</v>
      </c>
      <c r="J20" s="101">
        <v>132</v>
      </c>
      <c r="K20" s="188">
        <v>322</v>
      </c>
      <c r="L20" s="188">
        <v>7</v>
      </c>
      <c r="M20" s="101">
        <v>329</v>
      </c>
      <c r="N20" s="191">
        <v>0</v>
      </c>
      <c r="O20" s="191"/>
      <c r="P20" s="101">
        <v>0</v>
      </c>
      <c r="Q20" s="191">
        <v>0</v>
      </c>
      <c r="R20" s="191"/>
      <c r="S20" s="101">
        <v>0</v>
      </c>
      <c r="T20" s="188">
        <v>4</v>
      </c>
      <c r="U20" s="188">
        <v>0</v>
      </c>
      <c r="V20" s="101">
        <v>4</v>
      </c>
      <c r="W20" s="188">
        <v>0</v>
      </c>
      <c r="X20" s="188"/>
      <c r="Y20" s="101">
        <v>0</v>
      </c>
      <c r="Z20" s="101">
        <v>474</v>
      </c>
      <c r="AA20" s="101">
        <v>36</v>
      </c>
      <c r="AB20" s="101">
        <v>510</v>
      </c>
      <c r="AC20" s="519">
        <v>92.941176470588246</v>
      </c>
      <c r="AD20" s="519">
        <v>7.0588235294117654</v>
      </c>
      <c r="AE20" s="518">
        <v>1.5384151307652862</v>
      </c>
    </row>
    <row r="21" spans="1:31" ht="15.75">
      <c r="A21" s="187" t="s">
        <v>401</v>
      </c>
      <c r="B21" s="189">
        <v>7</v>
      </c>
      <c r="C21" s="189">
        <v>1</v>
      </c>
      <c r="D21" s="101">
        <v>8</v>
      </c>
      <c r="E21" s="188">
        <v>1</v>
      </c>
      <c r="F21" s="188">
        <v>0</v>
      </c>
      <c r="G21" s="101">
        <v>1</v>
      </c>
      <c r="H21" s="188">
        <v>29</v>
      </c>
      <c r="I21" s="188">
        <v>15</v>
      </c>
      <c r="J21" s="101">
        <v>44</v>
      </c>
      <c r="K21" s="188">
        <v>232</v>
      </c>
      <c r="L21" s="188">
        <v>109</v>
      </c>
      <c r="M21" s="101">
        <v>341</v>
      </c>
      <c r="N21" s="191">
        <v>2</v>
      </c>
      <c r="O21" s="191">
        <v>0</v>
      </c>
      <c r="P21" s="101">
        <v>2</v>
      </c>
      <c r="Q21" s="191">
        <v>0</v>
      </c>
      <c r="R21" s="191">
        <v>7</v>
      </c>
      <c r="S21" s="101">
        <v>7</v>
      </c>
      <c r="T21" s="188">
        <v>0</v>
      </c>
      <c r="U21" s="188"/>
      <c r="V21" s="101">
        <v>0</v>
      </c>
      <c r="W21" s="188">
        <v>0</v>
      </c>
      <c r="X21" s="188">
        <v>1</v>
      </c>
      <c r="Y21" s="101">
        <v>1</v>
      </c>
      <c r="Z21" s="101">
        <v>271</v>
      </c>
      <c r="AA21" s="101">
        <v>133</v>
      </c>
      <c r="AB21" s="101">
        <v>404</v>
      </c>
      <c r="AC21" s="519">
        <v>67.079207920792072</v>
      </c>
      <c r="AD21" s="519">
        <v>32.920792079207921</v>
      </c>
      <c r="AE21" s="518">
        <v>1.2186661035866189</v>
      </c>
    </row>
    <row r="22" spans="1:31" ht="15.75">
      <c r="A22" s="187" t="s">
        <v>411</v>
      </c>
      <c r="B22" s="188">
        <v>0</v>
      </c>
      <c r="C22" s="188"/>
      <c r="D22" s="101">
        <v>0</v>
      </c>
      <c r="E22" s="188">
        <v>0</v>
      </c>
      <c r="F22" s="188"/>
      <c r="G22" s="101">
        <v>0</v>
      </c>
      <c r="H22" s="188">
        <v>7</v>
      </c>
      <c r="I22" s="188">
        <v>1</v>
      </c>
      <c r="J22" s="101">
        <v>8</v>
      </c>
      <c r="K22" s="188">
        <v>296</v>
      </c>
      <c r="L22" s="188">
        <v>85</v>
      </c>
      <c r="M22" s="101">
        <v>381</v>
      </c>
      <c r="N22" s="191">
        <v>1</v>
      </c>
      <c r="O22" s="191">
        <v>0</v>
      </c>
      <c r="P22" s="101">
        <v>1</v>
      </c>
      <c r="Q22" s="191">
        <v>1</v>
      </c>
      <c r="R22" s="191">
        <v>0</v>
      </c>
      <c r="S22" s="101">
        <v>1</v>
      </c>
      <c r="T22" s="188">
        <v>0</v>
      </c>
      <c r="U22" s="188"/>
      <c r="V22" s="101">
        <v>0</v>
      </c>
      <c r="W22" s="188">
        <v>0</v>
      </c>
      <c r="X22" s="188"/>
      <c r="Y22" s="101">
        <v>0</v>
      </c>
      <c r="Z22" s="101">
        <v>305</v>
      </c>
      <c r="AA22" s="101">
        <v>86</v>
      </c>
      <c r="AB22" s="101">
        <v>391</v>
      </c>
      <c r="AC22" s="519">
        <v>78.005115089514064</v>
      </c>
      <c r="AD22" s="519">
        <v>21.994884910485933</v>
      </c>
      <c r="AE22" s="518">
        <v>1.1794516002533861</v>
      </c>
    </row>
    <row r="23" spans="1:31" ht="15.75">
      <c r="A23" s="187" t="s">
        <v>405</v>
      </c>
      <c r="B23" s="188">
        <v>0</v>
      </c>
      <c r="C23" s="188"/>
      <c r="D23" s="101">
        <v>0</v>
      </c>
      <c r="E23" s="188">
        <v>0</v>
      </c>
      <c r="F23" s="188"/>
      <c r="G23" s="101">
        <v>0</v>
      </c>
      <c r="H23" s="188">
        <v>15</v>
      </c>
      <c r="I23" s="188">
        <v>8</v>
      </c>
      <c r="J23" s="101">
        <v>23</v>
      </c>
      <c r="K23" s="188">
        <v>257</v>
      </c>
      <c r="L23" s="188">
        <v>102</v>
      </c>
      <c r="M23" s="101">
        <v>359</v>
      </c>
      <c r="N23" s="191">
        <v>0</v>
      </c>
      <c r="O23" s="191"/>
      <c r="P23" s="101">
        <v>0</v>
      </c>
      <c r="Q23" s="191">
        <v>0</v>
      </c>
      <c r="R23" s="191"/>
      <c r="S23" s="101">
        <v>0</v>
      </c>
      <c r="T23" s="188">
        <v>0</v>
      </c>
      <c r="U23" s="188"/>
      <c r="V23" s="101">
        <v>0</v>
      </c>
      <c r="W23" s="188">
        <v>0</v>
      </c>
      <c r="X23" s="188"/>
      <c r="Y23" s="101">
        <v>0</v>
      </c>
      <c r="Z23" s="101">
        <v>272</v>
      </c>
      <c r="AA23" s="101">
        <v>110</v>
      </c>
      <c r="AB23" s="101">
        <v>382</v>
      </c>
      <c r="AC23" s="519">
        <v>71.204188481675402</v>
      </c>
      <c r="AD23" s="519">
        <v>28.795811518324609</v>
      </c>
      <c r="AE23" s="518">
        <v>1.1523030979457634</v>
      </c>
    </row>
    <row r="24" spans="1:31" ht="15.75">
      <c r="A24" s="187" t="s">
        <v>397</v>
      </c>
      <c r="B24" s="188">
        <v>36</v>
      </c>
      <c r="C24" s="188">
        <v>20</v>
      </c>
      <c r="D24" s="101">
        <v>56</v>
      </c>
      <c r="E24" s="188">
        <v>3</v>
      </c>
      <c r="F24" s="188">
        <v>4</v>
      </c>
      <c r="G24" s="101">
        <v>7</v>
      </c>
      <c r="H24" s="188">
        <v>32</v>
      </c>
      <c r="I24" s="188">
        <v>32</v>
      </c>
      <c r="J24" s="101">
        <v>64</v>
      </c>
      <c r="K24" s="188">
        <v>117</v>
      </c>
      <c r="L24" s="188">
        <v>79</v>
      </c>
      <c r="M24" s="101">
        <v>196</v>
      </c>
      <c r="N24" s="191">
        <v>0</v>
      </c>
      <c r="O24" s="191"/>
      <c r="P24" s="101">
        <v>0</v>
      </c>
      <c r="Q24" s="191">
        <v>5</v>
      </c>
      <c r="R24" s="191">
        <v>7</v>
      </c>
      <c r="S24" s="101">
        <v>12</v>
      </c>
      <c r="T24" s="188">
        <v>6</v>
      </c>
      <c r="U24" s="188">
        <v>2</v>
      </c>
      <c r="V24" s="101">
        <v>8</v>
      </c>
      <c r="W24" s="188">
        <v>0</v>
      </c>
      <c r="X24" s="188"/>
      <c r="Y24" s="101">
        <v>0</v>
      </c>
      <c r="Z24" s="101">
        <v>199</v>
      </c>
      <c r="AA24" s="101">
        <v>144</v>
      </c>
      <c r="AB24" s="101">
        <v>343</v>
      </c>
      <c r="AC24" s="519">
        <v>58.017492711370259</v>
      </c>
      <c r="AD24" s="519">
        <v>41.982507288629733</v>
      </c>
      <c r="AE24" s="518">
        <v>1.0346595879460649</v>
      </c>
    </row>
    <row r="25" spans="1:31" ht="15.75">
      <c r="A25" s="187" t="s">
        <v>410</v>
      </c>
      <c r="B25" s="188">
        <v>4</v>
      </c>
      <c r="C25" s="188">
        <v>3</v>
      </c>
      <c r="D25" s="101">
        <v>7</v>
      </c>
      <c r="E25" s="189">
        <v>1</v>
      </c>
      <c r="F25" s="189">
        <v>1</v>
      </c>
      <c r="G25" s="101">
        <v>2</v>
      </c>
      <c r="H25" s="188">
        <v>5</v>
      </c>
      <c r="I25" s="188">
        <v>10</v>
      </c>
      <c r="J25" s="101">
        <v>15</v>
      </c>
      <c r="K25" s="188">
        <v>171</v>
      </c>
      <c r="L25" s="188">
        <v>114</v>
      </c>
      <c r="M25" s="101">
        <v>285</v>
      </c>
      <c r="N25" s="191">
        <v>0</v>
      </c>
      <c r="O25" s="191"/>
      <c r="P25" s="101">
        <v>0</v>
      </c>
      <c r="Q25" s="191">
        <v>2</v>
      </c>
      <c r="R25" s="191">
        <v>1</v>
      </c>
      <c r="S25" s="101">
        <v>3</v>
      </c>
      <c r="T25" s="188">
        <v>0</v>
      </c>
      <c r="U25" s="188"/>
      <c r="V25" s="101">
        <v>0</v>
      </c>
      <c r="W25" s="188">
        <v>0</v>
      </c>
      <c r="X25" s="188"/>
      <c r="Y25" s="101">
        <v>0</v>
      </c>
      <c r="Z25" s="101">
        <v>183</v>
      </c>
      <c r="AA25" s="101">
        <v>129</v>
      </c>
      <c r="AB25" s="101">
        <v>312</v>
      </c>
      <c r="AC25" s="519">
        <v>58.653846153846153</v>
      </c>
      <c r="AD25" s="519">
        <v>41.346153846153847</v>
      </c>
      <c r="AE25" s="518">
        <v>0.94114807999758687</v>
      </c>
    </row>
    <row r="26" spans="1:31" ht="15.75">
      <c r="A26" s="187" t="s">
        <v>399</v>
      </c>
      <c r="B26" s="188">
        <v>1</v>
      </c>
      <c r="C26" s="188">
        <v>1</v>
      </c>
      <c r="D26" s="101">
        <v>2</v>
      </c>
      <c r="E26" s="188">
        <v>1</v>
      </c>
      <c r="F26" s="188">
        <v>0</v>
      </c>
      <c r="G26" s="101">
        <v>1</v>
      </c>
      <c r="H26" s="188">
        <v>25</v>
      </c>
      <c r="I26" s="188">
        <v>11</v>
      </c>
      <c r="J26" s="101">
        <v>36</v>
      </c>
      <c r="K26" s="188">
        <v>155</v>
      </c>
      <c r="L26" s="188">
        <v>104</v>
      </c>
      <c r="M26" s="101">
        <v>259</v>
      </c>
      <c r="N26" s="191">
        <v>0</v>
      </c>
      <c r="O26" s="191"/>
      <c r="P26" s="101">
        <v>0</v>
      </c>
      <c r="Q26" s="191">
        <v>3</v>
      </c>
      <c r="R26" s="191">
        <v>5</v>
      </c>
      <c r="S26" s="101">
        <v>8</v>
      </c>
      <c r="T26" s="188">
        <v>0</v>
      </c>
      <c r="U26" s="188"/>
      <c r="V26" s="101">
        <v>0</v>
      </c>
      <c r="W26" s="188">
        <v>0</v>
      </c>
      <c r="X26" s="188">
        <v>3</v>
      </c>
      <c r="Y26" s="101">
        <v>3</v>
      </c>
      <c r="Z26" s="101">
        <v>185</v>
      </c>
      <c r="AA26" s="101">
        <v>124</v>
      </c>
      <c r="AB26" s="101">
        <v>309</v>
      </c>
      <c r="AC26" s="519">
        <v>59.870550161812304</v>
      </c>
      <c r="AD26" s="519">
        <v>40.129449838187703</v>
      </c>
      <c r="AE26" s="518">
        <v>0.93209857922837924</v>
      </c>
    </row>
    <row r="27" spans="1:31" ht="15.75">
      <c r="A27" s="187" t="s">
        <v>393</v>
      </c>
      <c r="B27" s="189">
        <v>48</v>
      </c>
      <c r="C27" s="189">
        <v>2</v>
      </c>
      <c r="D27" s="101">
        <v>50</v>
      </c>
      <c r="E27" s="188">
        <v>5</v>
      </c>
      <c r="F27" s="188">
        <v>0</v>
      </c>
      <c r="G27" s="101">
        <v>5</v>
      </c>
      <c r="H27" s="188">
        <v>186</v>
      </c>
      <c r="I27" s="188">
        <v>21</v>
      </c>
      <c r="J27" s="101">
        <v>207</v>
      </c>
      <c r="K27" s="188">
        <v>32</v>
      </c>
      <c r="L27" s="188">
        <v>3</v>
      </c>
      <c r="M27" s="101">
        <v>35</v>
      </c>
      <c r="N27" s="191">
        <v>1</v>
      </c>
      <c r="O27" s="191">
        <v>0</v>
      </c>
      <c r="P27" s="101">
        <v>1</v>
      </c>
      <c r="Q27" s="191">
        <v>0</v>
      </c>
      <c r="R27" s="191"/>
      <c r="S27" s="101">
        <v>0</v>
      </c>
      <c r="T27" s="188">
        <v>0</v>
      </c>
      <c r="U27" s="188"/>
      <c r="V27" s="101">
        <v>0</v>
      </c>
      <c r="W27" s="188">
        <v>0</v>
      </c>
      <c r="X27" s="188"/>
      <c r="Y27" s="101">
        <v>0</v>
      </c>
      <c r="Z27" s="101">
        <v>272</v>
      </c>
      <c r="AA27" s="101">
        <v>26</v>
      </c>
      <c r="AB27" s="101">
        <v>298</v>
      </c>
      <c r="AC27" s="519">
        <v>91.275167785234899</v>
      </c>
      <c r="AD27" s="519">
        <v>8.724832214765101</v>
      </c>
      <c r="AE27" s="518">
        <v>0.89891707640795149</v>
      </c>
    </row>
    <row r="28" spans="1:31" ht="15.75">
      <c r="A28" s="187" t="s">
        <v>404</v>
      </c>
      <c r="B28" s="189">
        <v>0</v>
      </c>
      <c r="C28" s="189"/>
      <c r="D28" s="101">
        <v>0</v>
      </c>
      <c r="E28" s="188">
        <v>0</v>
      </c>
      <c r="F28" s="188"/>
      <c r="G28" s="101">
        <v>0</v>
      </c>
      <c r="H28" s="188">
        <v>12</v>
      </c>
      <c r="I28" s="188">
        <v>7</v>
      </c>
      <c r="J28" s="101">
        <v>19</v>
      </c>
      <c r="K28" s="188">
        <v>192</v>
      </c>
      <c r="L28" s="188">
        <v>83</v>
      </c>
      <c r="M28" s="101">
        <v>275</v>
      </c>
      <c r="N28" s="191">
        <v>1</v>
      </c>
      <c r="O28" s="191">
        <v>0</v>
      </c>
      <c r="P28" s="101">
        <v>1</v>
      </c>
      <c r="Q28" s="191">
        <v>1</v>
      </c>
      <c r="R28" s="191">
        <v>0</v>
      </c>
      <c r="S28" s="101">
        <v>1</v>
      </c>
      <c r="T28" s="188">
        <v>0</v>
      </c>
      <c r="U28" s="188">
        <v>1</v>
      </c>
      <c r="V28" s="101">
        <v>1</v>
      </c>
      <c r="W28" s="188">
        <v>0</v>
      </c>
      <c r="X28" s="188"/>
      <c r="Y28" s="101">
        <v>0</v>
      </c>
      <c r="Z28" s="101">
        <v>206</v>
      </c>
      <c r="AA28" s="101">
        <v>91</v>
      </c>
      <c r="AB28" s="101">
        <v>297</v>
      </c>
      <c r="AC28" s="519">
        <v>69.360269360269356</v>
      </c>
      <c r="AD28" s="519">
        <v>30.639730639730637</v>
      </c>
      <c r="AE28" s="518">
        <v>0.89590057615154894</v>
      </c>
    </row>
    <row r="29" spans="1:31" ht="15.75">
      <c r="A29" s="187" t="s">
        <v>416</v>
      </c>
      <c r="B29" s="189">
        <v>0</v>
      </c>
      <c r="C29" s="189"/>
      <c r="D29" s="101">
        <v>0</v>
      </c>
      <c r="E29" s="189">
        <v>0</v>
      </c>
      <c r="F29" s="189"/>
      <c r="G29" s="101">
        <v>0</v>
      </c>
      <c r="H29" s="188">
        <v>4</v>
      </c>
      <c r="I29" s="188">
        <v>6</v>
      </c>
      <c r="J29" s="101">
        <v>10</v>
      </c>
      <c r="K29" s="188">
        <v>203</v>
      </c>
      <c r="L29" s="188">
        <v>60</v>
      </c>
      <c r="M29" s="101">
        <v>263</v>
      </c>
      <c r="N29" s="191">
        <v>11</v>
      </c>
      <c r="O29" s="191">
        <v>2</v>
      </c>
      <c r="P29" s="101">
        <v>13</v>
      </c>
      <c r="Q29" s="191">
        <v>1</v>
      </c>
      <c r="R29" s="191">
        <v>0</v>
      </c>
      <c r="S29" s="101">
        <v>1</v>
      </c>
      <c r="T29" s="188">
        <v>0</v>
      </c>
      <c r="U29" s="188"/>
      <c r="V29" s="101">
        <v>0</v>
      </c>
      <c r="W29" s="188">
        <v>0</v>
      </c>
      <c r="X29" s="188"/>
      <c r="Y29" s="101">
        <v>0</v>
      </c>
      <c r="Z29" s="101">
        <v>219</v>
      </c>
      <c r="AA29" s="101">
        <v>68</v>
      </c>
      <c r="AB29" s="101">
        <v>287</v>
      </c>
      <c r="AC29" s="519">
        <v>76.306620209059233</v>
      </c>
      <c r="AD29" s="519">
        <v>23.693379790940767</v>
      </c>
      <c r="AE29" s="518">
        <v>0.86573557358752373</v>
      </c>
    </row>
    <row r="30" spans="1:31" ht="15.75">
      <c r="A30" s="187" t="s">
        <v>398</v>
      </c>
      <c r="B30" s="189">
        <v>0</v>
      </c>
      <c r="C30" s="189"/>
      <c r="D30" s="101">
        <v>0</v>
      </c>
      <c r="E30" s="189">
        <v>0</v>
      </c>
      <c r="F30" s="189">
        <v>1</v>
      </c>
      <c r="G30" s="101">
        <v>1</v>
      </c>
      <c r="H30" s="188">
        <v>5</v>
      </c>
      <c r="I30" s="188">
        <v>12</v>
      </c>
      <c r="J30" s="101">
        <v>17</v>
      </c>
      <c r="K30" s="188">
        <v>105</v>
      </c>
      <c r="L30" s="188">
        <v>150</v>
      </c>
      <c r="M30" s="101">
        <v>255</v>
      </c>
      <c r="N30" s="191">
        <v>0</v>
      </c>
      <c r="O30" s="191"/>
      <c r="P30" s="101">
        <v>0</v>
      </c>
      <c r="Q30" s="191">
        <v>1</v>
      </c>
      <c r="R30" s="191">
        <v>1</v>
      </c>
      <c r="S30" s="101">
        <v>2</v>
      </c>
      <c r="T30" s="188">
        <v>0</v>
      </c>
      <c r="U30" s="188"/>
      <c r="V30" s="101">
        <v>0</v>
      </c>
      <c r="W30" s="188">
        <v>2</v>
      </c>
      <c r="X30" s="188">
        <v>2</v>
      </c>
      <c r="Y30" s="101">
        <v>4</v>
      </c>
      <c r="Z30" s="101">
        <v>113</v>
      </c>
      <c r="AA30" s="101">
        <v>166</v>
      </c>
      <c r="AB30" s="101">
        <v>279</v>
      </c>
      <c r="AC30" s="519">
        <v>40.501792114695341</v>
      </c>
      <c r="AD30" s="519">
        <v>59.498207885304659</v>
      </c>
      <c r="AE30" s="518">
        <v>0.84160357153630361</v>
      </c>
    </row>
    <row r="31" spans="1:31" ht="15.75">
      <c r="A31" s="187" t="s">
        <v>403</v>
      </c>
      <c r="B31" s="188">
        <v>0</v>
      </c>
      <c r="C31" s="188"/>
      <c r="D31" s="101">
        <v>0</v>
      </c>
      <c r="E31" s="188">
        <v>0</v>
      </c>
      <c r="F31" s="188"/>
      <c r="G31" s="101">
        <v>0</v>
      </c>
      <c r="H31" s="188">
        <v>9</v>
      </c>
      <c r="I31" s="188">
        <v>12</v>
      </c>
      <c r="J31" s="101">
        <v>21</v>
      </c>
      <c r="K31" s="188">
        <v>128</v>
      </c>
      <c r="L31" s="188">
        <v>118</v>
      </c>
      <c r="M31" s="101">
        <v>246</v>
      </c>
      <c r="N31" s="191">
        <v>0</v>
      </c>
      <c r="O31" s="191"/>
      <c r="P31" s="101">
        <v>0</v>
      </c>
      <c r="Q31" s="191">
        <v>0</v>
      </c>
      <c r="R31" s="191">
        <v>2</v>
      </c>
      <c r="S31" s="101">
        <v>2</v>
      </c>
      <c r="T31" s="188">
        <v>0</v>
      </c>
      <c r="U31" s="188">
        <v>1</v>
      </c>
      <c r="V31" s="101">
        <v>1</v>
      </c>
      <c r="W31" s="188">
        <v>2</v>
      </c>
      <c r="X31" s="188">
        <v>2</v>
      </c>
      <c r="Y31" s="101">
        <v>4</v>
      </c>
      <c r="Z31" s="101">
        <v>139</v>
      </c>
      <c r="AA31" s="101">
        <v>135</v>
      </c>
      <c r="AB31" s="101">
        <v>274</v>
      </c>
      <c r="AC31" s="519">
        <v>50.729927007299267</v>
      </c>
      <c r="AD31" s="519">
        <v>49.270072992700726</v>
      </c>
      <c r="AE31" s="518">
        <v>0.826521070254291</v>
      </c>
    </row>
    <row r="32" spans="1:31" ht="15.75">
      <c r="A32" s="187" t="s">
        <v>402</v>
      </c>
      <c r="B32" s="189">
        <v>0</v>
      </c>
      <c r="C32" s="189"/>
      <c r="D32" s="101">
        <v>0</v>
      </c>
      <c r="E32" s="189">
        <v>1</v>
      </c>
      <c r="F32" s="189">
        <v>0</v>
      </c>
      <c r="G32" s="101">
        <v>1</v>
      </c>
      <c r="H32" s="188">
        <v>26</v>
      </c>
      <c r="I32" s="188">
        <v>16</v>
      </c>
      <c r="J32" s="101">
        <v>42</v>
      </c>
      <c r="K32" s="188">
        <v>144</v>
      </c>
      <c r="L32" s="188">
        <v>86</v>
      </c>
      <c r="M32" s="101">
        <v>230</v>
      </c>
      <c r="N32" s="191">
        <v>0</v>
      </c>
      <c r="O32" s="191"/>
      <c r="P32" s="101">
        <v>0</v>
      </c>
      <c r="Q32" s="191">
        <v>0</v>
      </c>
      <c r="R32" s="191"/>
      <c r="S32" s="101">
        <v>0</v>
      </c>
      <c r="T32" s="188">
        <v>0</v>
      </c>
      <c r="U32" s="188"/>
      <c r="V32" s="101">
        <v>0</v>
      </c>
      <c r="W32" s="188">
        <v>0</v>
      </c>
      <c r="X32" s="188"/>
      <c r="Y32" s="101">
        <v>0</v>
      </c>
      <c r="Z32" s="101">
        <v>171</v>
      </c>
      <c r="AA32" s="101">
        <v>102</v>
      </c>
      <c r="AB32" s="101">
        <v>273</v>
      </c>
      <c r="AC32" s="519">
        <v>62.637362637362635</v>
      </c>
      <c r="AD32" s="519">
        <v>37.362637362637365</v>
      </c>
      <c r="AE32" s="518">
        <v>0.82350456999788846</v>
      </c>
    </row>
    <row r="33" spans="1:31" ht="15.75">
      <c r="A33" s="187" t="s">
        <v>419</v>
      </c>
      <c r="B33" s="189">
        <v>0</v>
      </c>
      <c r="C33" s="189"/>
      <c r="D33" s="101">
        <v>0</v>
      </c>
      <c r="E33" s="188">
        <v>0</v>
      </c>
      <c r="F33" s="188"/>
      <c r="G33" s="101">
        <v>0</v>
      </c>
      <c r="H33" s="188">
        <v>31</v>
      </c>
      <c r="I33" s="188">
        <v>20</v>
      </c>
      <c r="J33" s="101">
        <v>51</v>
      </c>
      <c r="K33" s="188">
        <v>120</v>
      </c>
      <c r="L33" s="188">
        <v>90</v>
      </c>
      <c r="M33" s="101">
        <v>210</v>
      </c>
      <c r="N33" s="191">
        <v>1</v>
      </c>
      <c r="O33" s="191">
        <v>0</v>
      </c>
      <c r="P33" s="101">
        <v>1</v>
      </c>
      <c r="Q33" s="191">
        <v>0</v>
      </c>
      <c r="R33" s="191">
        <v>1</v>
      </c>
      <c r="S33" s="101">
        <v>1</v>
      </c>
      <c r="T33" s="188">
        <v>0</v>
      </c>
      <c r="U33" s="188"/>
      <c r="V33" s="101">
        <v>0</v>
      </c>
      <c r="W33" s="188">
        <v>0</v>
      </c>
      <c r="X33" s="188"/>
      <c r="Y33" s="101">
        <v>0</v>
      </c>
      <c r="Z33" s="101">
        <v>152</v>
      </c>
      <c r="AA33" s="101">
        <v>111</v>
      </c>
      <c r="AB33" s="101">
        <v>263</v>
      </c>
      <c r="AC33" s="519">
        <v>57.79467680608365</v>
      </c>
      <c r="AD33" s="519">
        <v>42.20532319391635</v>
      </c>
      <c r="AE33" s="518">
        <v>0.79333956743386325</v>
      </c>
    </row>
    <row r="34" spans="1:31" ht="15.75">
      <c r="A34" s="187" t="s">
        <v>486</v>
      </c>
      <c r="B34" s="188">
        <v>0</v>
      </c>
      <c r="C34" s="188"/>
      <c r="D34" s="101">
        <v>0</v>
      </c>
      <c r="E34" s="188">
        <v>0</v>
      </c>
      <c r="F34" s="188"/>
      <c r="G34" s="101">
        <v>0</v>
      </c>
      <c r="H34" s="188">
        <v>0</v>
      </c>
      <c r="I34" s="188"/>
      <c r="J34" s="101">
        <v>0</v>
      </c>
      <c r="K34" s="188">
        <v>189</v>
      </c>
      <c r="L34" s="188">
        <v>59</v>
      </c>
      <c r="M34" s="101">
        <v>248</v>
      </c>
      <c r="N34" s="191">
        <v>0</v>
      </c>
      <c r="O34" s="191"/>
      <c r="P34" s="101">
        <v>0</v>
      </c>
      <c r="Q34" s="191">
        <v>0</v>
      </c>
      <c r="R34" s="191"/>
      <c r="S34" s="101">
        <v>0</v>
      </c>
      <c r="T34" s="188">
        <v>0</v>
      </c>
      <c r="U34" s="188">
        <v>0</v>
      </c>
      <c r="V34" s="101">
        <v>0</v>
      </c>
      <c r="W34" s="188">
        <v>0</v>
      </c>
      <c r="X34" s="188"/>
      <c r="Y34" s="101">
        <v>0</v>
      </c>
      <c r="Z34" s="101">
        <v>189</v>
      </c>
      <c r="AA34" s="101">
        <v>59</v>
      </c>
      <c r="AB34" s="101">
        <v>248</v>
      </c>
      <c r="AC34" s="519">
        <v>76.209677419354833</v>
      </c>
      <c r="AD34" s="519">
        <v>23.79032258064516</v>
      </c>
      <c r="AE34" s="518">
        <v>0.74809206358782543</v>
      </c>
    </row>
    <row r="35" spans="1:31" ht="15.75">
      <c r="A35" s="187" t="s">
        <v>424</v>
      </c>
      <c r="B35" s="188">
        <v>0</v>
      </c>
      <c r="C35" s="188"/>
      <c r="D35" s="101">
        <v>0</v>
      </c>
      <c r="E35" s="188">
        <v>0</v>
      </c>
      <c r="F35" s="188"/>
      <c r="G35" s="101">
        <v>0</v>
      </c>
      <c r="H35" s="188">
        <v>44</v>
      </c>
      <c r="I35" s="188">
        <v>19</v>
      </c>
      <c r="J35" s="101">
        <v>63</v>
      </c>
      <c r="K35" s="188">
        <v>100</v>
      </c>
      <c r="L35" s="188">
        <v>54</v>
      </c>
      <c r="M35" s="101">
        <v>154</v>
      </c>
      <c r="N35" s="191">
        <v>1</v>
      </c>
      <c r="O35" s="191">
        <v>1</v>
      </c>
      <c r="P35" s="101">
        <v>2</v>
      </c>
      <c r="Q35" s="191">
        <v>0</v>
      </c>
      <c r="R35" s="191"/>
      <c r="S35" s="101">
        <v>0</v>
      </c>
      <c r="T35" s="188">
        <v>0</v>
      </c>
      <c r="U35" s="188"/>
      <c r="V35" s="101">
        <v>0</v>
      </c>
      <c r="W35" s="188">
        <v>0</v>
      </c>
      <c r="X35" s="188"/>
      <c r="Y35" s="101">
        <v>0</v>
      </c>
      <c r="Z35" s="101">
        <v>145</v>
      </c>
      <c r="AA35" s="101">
        <v>74</v>
      </c>
      <c r="AB35" s="101">
        <v>219</v>
      </c>
      <c r="AC35" s="519">
        <v>66.210045662100455</v>
      </c>
      <c r="AD35" s="519">
        <v>33.789954337899545</v>
      </c>
      <c r="AE35" s="518">
        <v>0.66061355615215234</v>
      </c>
    </row>
    <row r="36" spans="1:31" ht="15.75">
      <c r="A36" s="187" t="s">
        <v>408</v>
      </c>
      <c r="B36" s="189">
        <v>1</v>
      </c>
      <c r="C36" s="189">
        <v>1</v>
      </c>
      <c r="D36" s="101">
        <v>2</v>
      </c>
      <c r="E36" s="188">
        <v>0</v>
      </c>
      <c r="F36" s="188"/>
      <c r="G36" s="101">
        <v>0</v>
      </c>
      <c r="H36" s="188">
        <v>11</v>
      </c>
      <c r="I36" s="188">
        <v>7</v>
      </c>
      <c r="J36" s="101">
        <v>18</v>
      </c>
      <c r="K36" s="188">
        <v>112</v>
      </c>
      <c r="L36" s="188">
        <v>70</v>
      </c>
      <c r="M36" s="101">
        <v>182</v>
      </c>
      <c r="N36" s="191">
        <v>0</v>
      </c>
      <c r="O36" s="191"/>
      <c r="P36" s="101">
        <v>0</v>
      </c>
      <c r="Q36" s="191">
        <v>1</v>
      </c>
      <c r="R36" s="191">
        <v>1</v>
      </c>
      <c r="S36" s="101">
        <v>2</v>
      </c>
      <c r="T36" s="188">
        <v>0</v>
      </c>
      <c r="U36" s="188"/>
      <c r="V36" s="101">
        <v>0</v>
      </c>
      <c r="W36" s="188">
        <v>0</v>
      </c>
      <c r="X36" s="188"/>
      <c r="Y36" s="101">
        <v>0</v>
      </c>
      <c r="Z36" s="101">
        <v>125</v>
      </c>
      <c r="AA36" s="101">
        <v>79</v>
      </c>
      <c r="AB36" s="101">
        <v>204</v>
      </c>
      <c r="AC36" s="519">
        <v>61.274509803921568</v>
      </c>
      <c r="AD36" s="519">
        <v>38.725490196078432</v>
      </c>
      <c r="AE36" s="518">
        <v>0.61536605230611441</v>
      </c>
    </row>
    <row r="37" spans="1:31" ht="15.75">
      <c r="A37" s="187" t="s">
        <v>406</v>
      </c>
      <c r="B37" s="189">
        <v>4</v>
      </c>
      <c r="C37" s="189">
        <v>6</v>
      </c>
      <c r="D37" s="101">
        <v>10</v>
      </c>
      <c r="E37" s="188">
        <v>6</v>
      </c>
      <c r="F37" s="188">
        <v>6</v>
      </c>
      <c r="G37" s="101">
        <v>12</v>
      </c>
      <c r="H37" s="188">
        <v>9</v>
      </c>
      <c r="I37" s="188">
        <v>18</v>
      </c>
      <c r="J37" s="101">
        <v>27</v>
      </c>
      <c r="K37" s="188">
        <v>63</v>
      </c>
      <c r="L37" s="188">
        <v>54</v>
      </c>
      <c r="M37" s="101">
        <v>117</v>
      </c>
      <c r="N37" s="191">
        <v>0</v>
      </c>
      <c r="O37" s="191"/>
      <c r="P37" s="101">
        <v>0</v>
      </c>
      <c r="Q37" s="191">
        <v>3</v>
      </c>
      <c r="R37" s="191">
        <v>4</v>
      </c>
      <c r="S37" s="101">
        <v>7</v>
      </c>
      <c r="T37" s="188">
        <v>1</v>
      </c>
      <c r="U37" s="188">
        <v>1</v>
      </c>
      <c r="V37" s="101">
        <v>2</v>
      </c>
      <c r="W37" s="188">
        <v>1</v>
      </c>
      <c r="X37" s="188">
        <v>0</v>
      </c>
      <c r="Y37" s="101">
        <v>1</v>
      </c>
      <c r="Z37" s="101">
        <v>87</v>
      </c>
      <c r="AA37" s="101">
        <v>89</v>
      </c>
      <c r="AB37" s="101">
        <v>176</v>
      </c>
      <c r="AC37" s="519">
        <v>49.43181818181818</v>
      </c>
      <c r="AD37" s="519">
        <v>50.56818181818182</v>
      </c>
      <c r="AE37" s="518">
        <v>0.53090404512684386</v>
      </c>
    </row>
    <row r="38" spans="1:31" ht="15.75">
      <c r="A38" s="187" t="s">
        <v>413</v>
      </c>
      <c r="B38" s="188">
        <v>49</v>
      </c>
      <c r="C38" s="188">
        <v>8</v>
      </c>
      <c r="D38" s="101">
        <v>57</v>
      </c>
      <c r="E38" s="188">
        <v>4</v>
      </c>
      <c r="F38" s="188">
        <v>0</v>
      </c>
      <c r="G38" s="101">
        <v>4</v>
      </c>
      <c r="H38" s="188">
        <v>44</v>
      </c>
      <c r="I38" s="188">
        <v>0</v>
      </c>
      <c r="J38" s="101">
        <v>44</v>
      </c>
      <c r="K38" s="188">
        <v>52</v>
      </c>
      <c r="L38" s="188">
        <v>3</v>
      </c>
      <c r="M38" s="101">
        <v>55</v>
      </c>
      <c r="N38" s="191">
        <v>2</v>
      </c>
      <c r="O38" s="191">
        <v>4</v>
      </c>
      <c r="P38" s="101">
        <v>6</v>
      </c>
      <c r="Q38" s="191">
        <v>0</v>
      </c>
      <c r="R38" s="191">
        <v>1</v>
      </c>
      <c r="S38" s="101">
        <v>1</v>
      </c>
      <c r="T38" s="188">
        <v>5</v>
      </c>
      <c r="U38" s="188">
        <v>0</v>
      </c>
      <c r="V38" s="101">
        <v>5</v>
      </c>
      <c r="W38" s="188">
        <v>0</v>
      </c>
      <c r="X38" s="188"/>
      <c r="Y38" s="101">
        <v>0</v>
      </c>
      <c r="Z38" s="101">
        <v>156</v>
      </c>
      <c r="AA38" s="101">
        <v>16</v>
      </c>
      <c r="AB38" s="101">
        <v>172</v>
      </c>
      <c r="AC38" s="519">
        <v>90.697674418604649</v>
      </c>
      <c r="AD38" s="519">
        <v>9.3023255813953494</v>
      </c>
      <c r="AE38" s="518">
        <v>0.5188380441012338</v>
      </c>
    </row>
    <row r="39" spans="1:31" ht="28.5">
      <c r="A39" s="187" t="s">
        <v>421</v>
      </c>
      <c r="B39" s="189">
        <v>5</v>
      </c>
      <c r="C39" s="189">
        <v>4</v>
      </c>
      <c r="D39" s="101">
        <v>9</v>
      </c>
      <c r="E39" s="189">
        <v>0</v>
      </c>
      <c r="F39" s="189">
        <v>3</v>
      </c>
      <c r="G39" s="101">
        <v>3</v>
      </c>
      <c r="H39" s="188">
        <v>5</v>
      </c>
      <c r="I39" s="188">
        <v>9</v>
      </c>
      <c r="J39" s="101">
        <v>14</v>
      </c>
      <c r="K39" s="188">
        <v>67</v>
      </c>
      <c r="L39" s="188">
        <v>52</v>
      </c>
      <c r="M39" s="101">
        <v>119</v>
      </c>
      <c r="N39" s="191">
        <v>0</v>
      </c>
      <c r="O39" s="191">
        <v>1</v>
      </c>
      <c r="P39" s="101">
        <v>1</v>
      </c>
      <c r="Q39" s="191">
        <v>0</v>
      </c>
      <c r="R39" s="191">
        <v>3</v>
      </c>
      <c r="S39" s="101">
        <v>3</v>
      </c>
      <c r="T39" s="188">
        <v>2</v>
      </c>
      <c r="U39" s="188">
        <v>8</v>
      </c>
      <c r="V39" s="101">
        <v>10</v>
      </c>
      <c r="W39" s="188">
        <v>0</v>
      </c>
      <c r="X39" s="188"/>
      <c r="Y39" s="101">
        <v>0</v>
      </c>
      <c r="Z39" s="101">
        <v>79</v>
      </c>
      <c r="AA39" s="101">
        <v>80</v>
      </c>
      <c r="AB39" s="101">
        <v>159</v>
      </c>
      <c r="AC39" s="519">
        <v>49.685534591194966</v>
      </c>
      <c r="AD39" s="519">
        <v>50.314465408805027</v>
      </c>
      <c r="AE39" s="518">
        <v>0.47962354076800096</v>
      </c>
    </row>
    <row r="40" spans="1:31" ht="15.75">
      <c r="A40" s="187" t="s">
        <v>409</v>
      </c>
      <c r="B40" s="189">
        <v>26</v>
      </c>
      <c r="C40" s="189">
        <v>15</v>
      </c>
      <c r="D40" s="101">
        <v>41</v>
      </c>
      <c r="E40" s="189">
        <v>1</v>
      </c>
      <c r="F40" s="189">
        <v>7</v>
      </c>
      <c r="G40" s="101">
        <v>8</v>
      </c>
      <c r="H40" s="188">
        <v>10</v>
      </c>
      <c r="I40" s="188">
        <v>17</v>
      </c>
      <c r="J40" s="101">
        <v>27</v>
      </c>
      <c r="K40" s="188">
        <v>29</v>
      </c>
      <c r="L40" s="188">
        <v>19</v>
      </c>
      <c r="M40" s="101">
        <v>48</v>
      </c>
      <c r="N40" s="191">
        <v>0</v>
      </c>
      <c r="O40" s="191"/>
      <c r="P40" s="101">
        <v>0</v>
      </c>
      <c r="Q40" s="191">
        <v>0</v>
      </c>
      <c r="R40" s="191">
        <v>1</v>
      </c>
      <c r="S40" s="101">
        <v>1</v>
      </c>
      <c r="T40" s="188">
        <v>2</v>
      </c>
      <c r="U40" s="188">
        <v>4</v>
      </c>
      <c r="V40" s="101">
        <v>6</v>
      </c>
      <c r="W40" s="188">
        <v>0</v>
      </c>
      <c r="X40" s="188"/>
      <c r="Y40" s="101">
        <v>0</v>
      </c>
      <c r="Z40" s="101">
        <v>68</v>
      </c>
      <c r="AA40" s="101">
        <v>63</v>
      </c>
      <c r="AB40" s="101">
        <v>131</v>
      </c>
      <c r="AC40" s="519">
        <v>51.908396946564885</v>
      </c>
      <c r="AD40" s="519">
        <v>48.091603053435115</v>
      </c>
      <c r="AE40" s="518">
        <v>0.39516153358873035</v>
      </c>
    </row>
    <row r="41" spans="1:31" ht="15.75">
      <c r="A41" s="187" t="s">
        <v>453</v>
      </c>
      <c r="B41" s="189">
        <v>0</v>
      </c>
      <c r="C41" s="189"/>
      <c r="D41" s="101">
        <v>0</v>
      </c>
      <c r="E41" s="189">
        <v>0</v>
      </c>
      <c r="F41" s="189"/>
      <c r="G41" s="101">
        <v>0</v>
      </c>
      <c r="H41" s="188">
        <v>55</v>
      </c>
      <c r="I41" s="188">
        <v>4</v>
      </c>
      <c r="J41" s="101">
        <v>59</v>
      </c>
      <c r="K41" s="188">
        <v>32</v>
      </c>
      <c r="L41" s="188">
        <v>35</v>
      </c>
      <c r="M41" s="101">
        <v>67</v>
      </c>
      <c r="N41" s="191">
        <v>0</v>
      </c>
      <c r="O41" s="191"/>
      <c r="P41" s="101">
        <v>0</v>
      </c>
      <c r="Q41" s="191">
        <v>0</v>
      </c>
      <c r="R41" s="191"/>
      <c r="S41" s="101">
        <v>0</v>
      </c>
      <c r="T41" s="188">
        <v>0</v>
      </c>
      <c r="U41" s="188"/>
      <c r="V41" s="101">
        <v>0</v>
      </c>
      <c r="W41" s="188">
        <v>0</v>
      </c>
      <c r="X41" s="188"/>
      <c r="Y41" s="101">
        <v>0</v>
      </c>
      <c r="Z41" s="101">
        <v>87</v>
      </c>
      <c r="AA41" s="101">
        <v>39</v>
      </c>
      <c r="AB41" s="101">
        <v>126</v>
      </c>
      <c r="AC41" s="519">
        <v>69.047619047619051</v>
      </c>
      <c r="AD41" s="519">
        <v>30.952380952380953</v>
      </c>
      <c r="AE41" s="518">
        <v>0.38007903230671775</v>
      </c>
    </row>
    <row r="42" spans="1:31" ht="15.75">
      <c r="A42" s="187" t="s">
        <v>677</v>
      </c>
      <c r="B42" s="189">
        <v>0</v>
      </c>
      <c r="C42" s="189"/>
      <c r="D42" s="101">
        <v>0</v>
      </c>
      <c r="E42" s="188">
        <v>0</v>
      </c>
      <c r="F42" s="188"/>
      <c r="G42" s="101">
        <v>0</v>
      </c>
      <c r="H42" s="188">
        <v>0</v>
      </c>
      <c r="I42" s="188"/>
      <c r="J42" s="101">
        <v>0</v>
      </c>
      <c r="K42" s="188">
        <v>100</v>
      </c>
      <c r="L42" s="188">
        <v>24</v>
      </c>
      <c r="M42" s="101">
        <v>124</v>
      </c>
      <c r="N42" s="191">
        <v>0</v>
      </c>
      <c r="O42" s="191"/>
      <c r="P42" s="101">
        <v>0</v>
      </c>
      <c r="Q42" s="191">
        <v>0</v>
      </c>
      <c r="R42" s="191"/>
      <c r="S42" s="101">
        <v>0</v>
      </c>
      <c r="T42" s="188">
        <v>0</v>
      </c>
      <c r="U42" s="188"/>
      <c r="V42" s="101">
        <v>0</v>
      </c>
      <c r="W42" s="188">
        <v>0</v>
      </c>
      <c r="X42" s="188"/>
      <c r="Y42" s="101">
        <v>0</v>
      </c>
      <c r="Z42" s="101">
        <v>100</v>
      </c>
      <c r="AA42" s="101">
        <v>24</v>
      </c>
      <c r="AB42" s="101">
        <v>124</v>
      </c>
      <c r="AC42" s="519">
        <v>80.645161290322577</v>
      </c>
      <c r="AD42" s="519">
        <v>19.35483870967742</v>
      </c>
      <c r="AE42" s="518">
        <v>0.37404603179391271</v>
      </c>
    </row>
    <row r="43" spans="1:31" ht="15.75">
      <c r="A43" s="187" t="s">
        <v>418</v>
      </c>
      <c r="B43" s="188">
        <v>1</v>
      </c>
      <c r="C43" s="188">
        <v>0</v>
      </c>
      <c r="D43" s="101">
        <v>1</v>
      </c>
      <c r="E43" s="189">
        <v>1</v>
      </c>
      <c r="F43" s="189">
        <v>1</v>
      </c>
      <c r="G43" s="101">
        <v>2</v>
      </c>
      <c r="H43" s="188">
        <v>18</v>
      </c>
      <c r="I43" s="188">
        <v>12</v>
      </c>
      <c r="J43" s="101">
        <v>30</v>
      </c>
      <c r="K43" s="188">
        <v>39</v>
      </c>
      <c r="L43" s="188">
        <v>34</v>
      </c>
      <c r="M43" s="101">
        <v>73</v>
      </c>
      <c r="N43" s="191">
        <v>0</v>
      </c>
      <c r="O43" s="191">
        <v>1</v>
      </c>
      <c r="P43" s="101">
        <v>1</v>
      </c>
      <c r="Q43" s="191">
        <v>2</v>
      </c>
      <c r="R43" s="191">
        <v>8</v>
      </c>
      <c r="S43" s="101">
        <v>10</v>
      </c>
      <c r="T43" s="188">
        <v>0</v>
      </c>
      <c r="U43" s="188">
        <v>1</v>
      </c>
      <c r="V43" s="101">
        <v>1</v>
      </c>
      <c r="W43" s="188">
        <v>1</v>
      </c>
      <c r="X43" s="188">
        <v>2</v>
      </c>
      <c r="Y43" s="101">
        <v>3</v>
      </c>
      <c r="Z43" s="101">
        <v>62</v>
      </c>
      <c r="AA43" s="101">
        <v>59</v>
      </c>
      <c r="AB43" s="101">
        <v>121</v>
      </c>
      <c r="AC43" s="519">
        <v>51.239669421487605</v>
      </c>
      <c r="AD43" s="519">
        <v>48.760330578512395</v>
      </c>
      <c r="AE43" s="518">
        <v>0.36499653102470514</v>
      </c>
    </row>
    <row r="44" spans="1:31" ht="15.75">
      <c r="A44" s="187" t="s">
        <v>428</v>
      </c>
      <c r="B44" s="189">
        <v>2</v>
      </c>
      <c r="C44" s="189">
        <v>3</v>
      </c>
      <c r="D44" s="101">
        <v>5</v>
      </c>
      <c r="E44" s="189">
        <v>0</v>
      </c>
      <c r="F44" s="189">
        <v>2</v>
      </c>
      <c r="G44" s="101">
        <v>2</v>
      </c>
      <c r="H44" s="188">
        <v>36</v>
      </c>
      <c r="I44" s="188">
        <v>37</v>
      </c>
      <c r="J44" s="101">
        <v>73</v>
      </c>
      <c r="K44" s="188">
        <v>14</v>
      </c>
      <c r="L44" s="188">
        <v>22</v>
      </c>
      <c r="M44" s="101">
        <v>36</v>
      </c>
      <c r="N44" s="191">
        <v>0</v>
      </c>
      <c r="O44" s="191"/>
      <c r="P44" s="101">
        <v>0</v>
      </c>
      <c r="Q44" s="191">
        <v>3</v>
      </c>
      <c r="R44" s="191">
        <v>1</v>
      </c>
      <c r="S44" s="101">
        <v>4</v>
      </c>
      <c r="T44" s="188">
        <v>1</v>
      </c>
      <c r="U44" s="188">
        <v>0</v>
      </c>
      <c r="V44" s="101">
        <v>1</v>
      </c>
      <c r="W44" s="188">
        <v>0</v>
      </c>
      <c r="X44" s="188"/>
      <c r="Y44" s="101">
        <v>0</v>
      </c>
      <c r="Z44" s="101">
        <v>56</v>
      </c>
      <c r="AA44" s="101">
        <v>65</v>
      </c>
      <c r="AB44" s="101">
        <v>121</v>
      </c>
      <c r="AC44" s="519">
        <v>46.280991735537192</v>
      </c>
      <c r="AD44" s="519">
        <v>53.719008264462815</v>
      </c>
      <c r="AE44" s="518">
        <v>0.36499653102470514</v>
      </c>
    </row>
    <row r="45" spans="1:31" ht="15.75">
      <c r="A45" s="187" t="s">
        <v>400</v>
      </c>
      <c r="B45" s="189">
        <v>0</v>
      </c>
      <c r="C45" s="189"/>
      <c r="D45" s="101">
        <v>0</v>
      </c>
      <c r="E45" s="189">
        <v>0</v>
      </c>
      <c r="F45" s="189"/>
      <c r="G45" s="101">
        <v>0</v>
      </c>
      <c r="H45" s="189">
        <v>11</v>
      </c>
      <c r="I45" s="189">
        <v>3</v>
      </c>
      <c r="J45" s="101">
        <v>14</v>
      </c>
      <c r="K45" s="189">
        <v>57</v>
      </c>
      <c r="L45" s="189">
        <v>34</v>
      </c>
      <c r="M45" s="101">
        <v>91</v>
      </c>
      <c r="N45" s="191">
        <v>0</v>
      </c>
      <c r="O45" s="191"/>
      <c r="P45" s="101">
        <v>0</v>
      </c>
      <c r="Q45" s="191">
        <v>0</v>
      </c>
      <c r="R45" s="191"/>
      <c r="S45" s="101">
        <v>0</v>
      </c>
      <c r="T45" s="189">
        <v>0</v>
      </c>
      <c r="U45" s="189"/>
      <c r="V45" s="101">
        <v>0</v>
      </c>
      <c r="W45" s="189">
        <v>0</v>
      </c>
      <c r="X45" s="189"/>
      <c r="Y45" s="101">
        <v>0</v>
      </c>
      <c r="Z45" s="101">
        <v>68</v>
      </c>
      <c r="AA45" s="101">
        <v>37</v>
      </c>
      <c r="AB45" s="101">
        <v>105</v>
      </c>
      <c r="AC45" s="519">
        <v>64.761904761904759</v>
      </c>
      <c r="AD45" s="519">
        <v>35.238095238095234</v>
      </c>
      <c r="AE45" s="518">
        <v>0.31673252692226478</v>
      </c>
    </row>
    <row r="46" spans="1:31" ht="15.75">
      <c r="A46" s="187" t="s">
        <v>414</v>
      </c>
      <c r="B46" s="189">
        <v>1</v>
      </c>
      <c r="C46" s="189">
        <v>0</v>
      </c>
      <c r="D46" s="101">
        <v>1</v>
      </c>
      <c r="E46" s="189">
        <v>0</v>
      </c>
      <c r="F46" s="189"/>
      <c r="G46" s="101">
        <v>0</v>
      </c>
      <c r="H46" s="188">
        <v>22</v>
      </c>
      <c r="I46" s="188">
        <v>9</v>
      </c>
      <c r="J46" s="101">
        <v>31</v>
      </c>
      <c r="K46" s="188">
        <v>26</v>
      </c>
      <c r="L46" s="188">
        <v>43</v>
      </c>
      <c r="M46" s="101">
        <v>69</v>
      </c>
      <c r="N46" s="191">
        <v>0</v>
      </c>
      <c r="O46" s="191"/>
      <c r="P46" s="101">
        <v>0</v>
      </c>
      <c r="Q46" s="191">
        <v>0</v>
      </c>
      <c r="R46" s="191"/>
      <c r="S46" s="101">
        <v>0</v>
      </c>
      <c r="T46" s="188">
        <v>0</v>
      </c>
      <c r="U46" s="188"/>
      <c r="V46" s="101">
        <v>0</v>
      </c>
      <c r="W46" s="188">
        <v>0</v>
      </c>
      <c r="X46" s="188">
        <v>2</v>
      </c>
      <c r="Y46" s="101">
        <v>2</v>
      </c>
      <c r="Z46" s="101">
        <v>49</v>
      </c>
      <c r="AA46" s="101">
        <v>54</v>
      </c>
      <c r="AB46" s="101">
        <v>103</v>
      </c>
      <c r="AC46" s="519">
        <v>47.572815533980581</v>
      </c>
      <c r="AD46" s="519">
        <v>52.427184466019419</v>
      </c>
      <c r="AE46" s="518">
        <v>0.31069952640945975</v>
      </c>
    </row>
    <row r="47" spans="1:31" ht="15.75">
      <c r="A47" s="187" t="s">
        <v>412</v>
      </c>
      <c r="B47" s="189">
        <v>2</v>
      </c>
      <c r="C47" s="189">
        <v>1</v>
      </c>
      <c r="D47" s="101">
        <v>3</v>
      </c>
      <c r="E47" s="188">
        <v>0</v>
      </c>
      <c r="F47" s="188"/>
      <c r="G47" s="101">
        <v>0</v>
      </c>
      <c r="H47" s="188">
        <v>16</v>
      </c>
      <c r="I47" s="188">
        <v>10</v>
      </c>
      <c r="J47" s="101">
        <v>26</v>
      </c>
      <c r="K47" s="188">
        <v>29</v>
      </c>
      <c r="L47" s="188">
        <v>31</v>
      </c>
      <c r="M47" s="101">
        <v>60</v>
      </c>
      <c r="N47" s="191">
        <v>0</v>
      </c>
      <c r="O47" s="191"/>
      <c r="P47" s="101">
        <v>0</v>
      </c>
      <c r="Q47" s="191">
        <v>0</v>
      </c>
      <c r="R47" s="191"/>
      <c r="S47" s="101">
        <v>0</v>
      </c>
      <c r="T47" s="188">
        <v>0</v>
      </c>
      <c r="U47" s="188"/>
      <c r="V47" s="101">
        <v>0</v>
      </c>
      <c r="W47" s="188">
        <v>0</v>
      </c>
      <c r="X47" s="188"/>
      <c r="Y47" s="101">
        <v>0</v>
      </c>
      <c r="Z47" s="101">
        <v>47</v>
      </c>
      <c r="AA47" s="101">
        <v>42</v>
      </c>
      <c r="AB47" s="101">
        <v>89</v>
      </c>
      <c r="AC47" s="519">
        <v>52.80898876404494</v>
      </c>
      <c r="AD47" s="519">
        <v>47.191011235955052</v>
      </c>
      <c r="AE47" s="518">
        <v>0.26846852281982447</v>
      </c>
    </row>
    <row r="48" spans="1:31" ht="15.75">
      <c r="A48" s="187" t="s">
        <v>415</v>
      </c>
      <c r="B48" s="189">
        <v>0</v>
      </c>
      <c r="C48" s="189"/>
      <c r="D48" s="101">
        <v>0</v>
      </c>
      <c r="E48" s="189">
        <v>0</v>
      </c>
      <c r="F48" s="189"/>
      <c r="G48" s="101">
        <v>0</v>
      </c>
      <c r="H48" s="188">
        <v>4</v>
      </c>
      <c r="I48" s="188">
        <v>9</v>
      </c>
      <c r="J48" s="101">
        <v>13</v>
      </c>
      <c r="K48" s="188">
        <v>35</v>
      </c>
      <c r="L48" s="188">
        <v>32</v>
      </c>
      <c r="M48" s="101">
        <v>67</v>
      </c>
      <c r="N48" s="191">
        <v>0</v>
      </c>
      <c r="O48" s="191"/>
      <c r="P48" s="101">
        <v>0</v>
      </c>
      <c r="Q48" s="191">
        <v>0</v>
      </c>
      <c r="R48" s="191"/>
      <c r="S48" s="101">
        <v>0</v>
      </c>
      <c r="T48" s="188">
        <v>0</v>
      </c>
      <c r="U48" s="188">
        <v>1</v>
      </c>
      <c r="V48" s="101">
        <v>1</v>
      </c>
      <c r="W48" s="188">
        <v>0</v>
      </c>
      <c r="X48" s="188"/>
      <c r="Y48" s="101">
        <v>0</v>
      </c>
      <c r="Z48" s="101">
        <v>39</v>
      </c>
      <c r="AA48" s="101">
        <v>42</v>
      </c>
      <c r="AB48" s="101">
        <v>81</v>
      </c>
      <c r="AC48" s="519">
        <v>48.148148148148145</v>
      </c>
      <c r="AD48" s="519">
        <v>51.851851851851848</v>
      </c>
      <c r="AE48" s="518">
        <v>0.24433652076860427</v>
      </c>
    </row>
    <row r="49" spans="1:31" ht="15.75">
      <c r="A49" s="187" t="s">
        <v>426</v>
      </c>
      <c r="B49" s="189">
        <v>2</v>
      </c>
      <c r="C49" s="189">
        <v>1</v>
      </c>
      <c r="D49" s="101">
        <v>3</v>
      </c>
      <c r="E49" s="188">
        <v>0</v>
      </c>
      <c r="F49" s="188"/>
      <c r="G49" s="101">
        <v>0</v>
      </c>
      <c r="H49" s="188">
        <v>12</v>
      </c>
      <c r="I49" s="188">
        <v>5</v>
      </c>
      <c r="J49" s="101">
        <v>17</v>
      </c>
      <c r="K49" s="188">
        <v>21</v>
      </c>
      <c r="L49" s="188">
        <v>25</v>
      </c>
      <c r="M49" s="101">
        <v>46</v>
      </c>
      <c r="N49" s="191">
        <v>0</v>
      </c>
      <c r="O49" s="191">
        <v>1</v>
      </c>
      <c r="P49" s="101">
        <v>1</v>
      </c>
      <c r="Q49" s="191">
        <v>2</v>
      </c>
      <c r="R49" s="191">
        <v>3</v>
      </c>
      <c r="S49" s="101">
        <v>5</v>
      </c>
      <c r="T49" s="188">
        <v>0</v>
      </c>
      <c r="U49" s="188"/>
      <c r="V49" s="101">
        <v>0</v>
      </c>
      <c r="W49" s="188">
        <v>2</v>
      </c>
      <c r="X49" s="188">
        <v>2</v>
      </c>
      <c r="Y49" s="101">
        <v>4</v>
      </c>
      <c r="Z49" s="101">
        <v>39</v>
      </c>
      <c r="AA49" s="101">
        <v>37</v>
      </c>
      <c r="AB49" s="101">
        <v>76</v>
      </c>
      <c r="AC49" s="519">
        <v>51.315789473684212</v>
      </c>
      <c r="AD49" s="519">
        <v>48.684210526315788</v>
      </c>
      <c r="AE49" s="518">
        <v>0.22925401948659166</v>
      </c>
    </row>
    <row r="50" spans="1:31" ht="42.75">
      <c r="A50" s="187" t="s">
        <v>446</v>
      </c>
      <c r="B50" s="189">
        <v>0</v>
      </c>
      <c r="C50" s="189"/>
      <c r="D50" s="101">
        <v>0</v>
      </c>
      <c r="E50" s="189">
        <v>0</v>
      </c>
      <c r="F50" s="189"/>
      <c r="G50" s="101">
        <v>0</v>
      </c>
      <c r="H50" s="188">
        <v>4</v>
      </c>
      <c r="I50" s="188">
        <v>0</v>
      </c>
      <c r="J50" s="101">
        <v>4</v>
      </c>
      <c r="K50" s="188">
        <v>51</v>
      </c>
      <c r="L50" s="188">
        <v>10</v>
      </c>
      <c r="M50" s="101">
        <v>61</v>
      </c>
      <c r="N50" s="191">
        <v>0</v>
      </c>
      <c r="O50" s="191"/>
      <c r="P50" s="101">
        <v>0</v>
      </c>
      <c r="Q50" s="191">
        <v>0</v>
      </c>
      <c r="R50" s="191"/>
      <c r="S50" s="101">
        <v>0</v>
      </c>
      <c r="T50" s="188">
        <v>0</v>
      </c>
      <c r="U50" s="188"/>
      <c r="V50" s="101">
        <v>0</v>
      </c>
      <c r="W50" s="188">
        <v>0</v>
      </c>
      <c r="X50" s="188"/>
      <c r="Y50" s="101">
        <v>0</v>
      </c>
      <c r="Z50" s="101">
        <v>55</v>
      </c>
      <c r="AA50" s="101">
        <v>10</v>
      </c>
      <c r="AB50" s="101">
        <v>65</v>
      </c>
      <c r="AC50" s="519">
        <v>84.615384615384613</v>
      </c>
      <c r="AD50" s="519">
        <v>15.384615384615383</v>
      </c>
      <c r="AE50" s="518">
        <v>0.19607251666616393</v>
      </c>
    </row>
    <row r="51" spans="1:31" ht="15.75">
      <c r="A51" s="187" t="s">
        <v>430</v>
      </c>
      <c r="B51" s="189">
        <v>0</v>
      </c>
      <c r="C51" s="189"/>
      <c r="D51" s="101">
        <v>0</v>
      </c>
      <c r="E51" s="188">
        <v>0</v>
      </c>
      <c r="F51" s="188">
        <v>1</v>
      </c>
      <c r="G51" s="101">
        <v>1</v>
      </c>
      <c r="H51" s="188">
        <v>18</v>
      </c>
      <c r="I51" s="188">
        <v>26</v>
      </c>
      <c r="J51" s="101">
        <v>44</v>
      </c>
      <c r="K51" s="188">
        <v>10</v>
      </c>
      <c r="L51" s="188">
        <v>8</v>
      </c>
      <c r="M51" s="101">
        <v>18</v>
      </c>
      <c r="N51" s="191">
        <v>0</v>
      </c>
      <c r="O51" s="191"/>
      <c r="P51" s="101">
        <v>0</v>
      </c>
      <c r="Q51" s="191">
        <v>0</v>
      </c>
      <c r="R51" s="191"/>
      <c r="S51" s="101">
        <v>0</v>
      </c>
      <c r="T51" s="188">
        <v>0</v>
      </c>
      <c r="U51" s="188"/>
      <c r="V51" s="101">
        <v>0</v>
      </c>
      <c r="W51" s="188">
        <v>0</v>
      </c>
      <c r="X51" s="188"/>
      <c r="Y51" s="101">
        <v>0</v>
      </c>
      <c r="Z51" s="101">
        <v>28</v>
      </c>
      <c r="AA51" s="101">
        <v>35</v>
      </c>
      <c r="AB51" s="101">
        <v>63</v>
      </c>
      <c r="AC51" s="519">
        <v>44.444444444444443</v>
      </c>
      <c r="AD51" s="519">
        <v>55.555555555555557</v>
      </c>
      <c r="AE51" s="518">
        <v>0.19003951615335887</v>
      </c>
    </row>
    <row r="52" spans="1:31" ht="15.75">
      <c r="A52" s="187" t="s">
        <v>445</v>
      </c>
      <c r="B52" s="188">
        <v>24</v>
      </c>
      <c r="C52" s="188">
        <v>3</v>
      </c>
      <c r="D52" s="101">
        <v>27</v>
      </c>
      <c r="E52" s="189">
        <v>0</v>
      </c>
      <c r="F52" s="189"/>
      <c r="G52" s="101">
        <v>0</v>
      </c>
      <c r="H52" s="188">
        <v>5</v>
      </c>
      <c r="I52" s="188">
        <v>3</v>
      </c>
      <c r="J52" s="101">
        <v>8</v>
      </c>
      <c r="K52" s="188">
        <v>14</v>
      </c>
      <c r="L52" s="188">
        <v>12</v>
      </c>
      <c r="M52" s="101">
        <v>26</v>
      </c>
      <c r="N52" s="191">
        <v>0</v>
      </c>
      <c r="O52" s="191"/>
      <c r="P52" s="101">
        <v>0</v>
      </c>
      <c r="Q52" s="191">
        <v>1</v>
      </c>
      <c r="R52" s="191">
        <v>0</v>
      </c>
      <c r="S52" s="101">
        <v>1</v>
      </c>
      <c r="T52" s="188">
        <v>0</v>
      </c>
      <c r="U52" s="188"/>
      <c r="V52" s="101">
        <v>0</v>
      </c>
      <c r="W52" s="188">
        <v>0</v>
      </c>
      <c r="X52" s="188"/>
      <c r="Y52" s="101">
        <v>0</v>
      </c>
      <c r="Z52" s="101">
        <v>44</v>
      </c>
      <c r="AA52" s="101">
        <v>18</v>
      </c>
      <c r="AB52" s="101">
        <v>62</v>
      </c>
      <c r="AC52" s="519">
        <v>70.967741935483872</v>
      </c>
      <c r="AD52" s="519">
        <v>29.032258064516128</v>
      </c>
      <c r="AE52" s="518">
        <v>0.18702301589695636</v>
      </c>
    </row>
    <row r="53" spans="1:31" ht="15.75">
      <c r="A53" s="187" t="s">
        <v>417</v>
      </c>
      <c r="B53" s="188">
        <v>1</v>
      </c>
      <c r="C53" s="188">
        <v>0</v>
      </c>
      <c r="D53" s="101">
        <v>1</v>
      </c>
      <c r="E53" s="188">
        <v>0</v>
      </c>
      <c r="F53" s="188"/>
      <c r="G53" s="101">
        <v>0</v>
      </c>
      <c r="H53" s="188">
        <v>16</v>
      </c>
      <c r="I53" s="188">
        <v>0</v>
      </c>
      <c r="J53" s="101">
        <v>16</v>
      </c>
      <c r="K53" s="188">
        <v>35</v>
      </c>
      <c r="L53" s="188">
        <v>8</v>
      </c>
      <c r="M53" s="101">
        <v>43</v>
      </c>
      <c r="N53" s="191">
        <v>0</v>
      </c>
      <c r="O53" s="191"/>
      <c r="P53" s="101">
        <v>0</v>
      </c>
      <c r="Q53" s="191">
        <v>0</v>
      </c>
      <c r="R53" s="191"/>
      <c r="S53" s="101">
        <v>0</v>
      </c>
      <c r="T53" s="188">
        <v>0</v>
      </c>
      <c r="U53" s="188"/>
      <c r="V53" s="101">
        <v>0</v>
      </c>
      <c r="W53" s="188">
        <v>0</v>
      </c>
      <c r="X53" s="188"/>
      <c r="Y53" s="101">
        <v>0</v>
      </c>
      <c r="Z53" s="101">
        <v>52</v>
      </c>
      <c r="AA53" s="101">
        <v>8</v>
      </c>
      <c r="AB53" s="101">
        <v>60</v>
      </c>
      <c r="AC53" s="519">
        <v>86.666666666666671</v>
      </c>
      <c r="AD53" s="519">
        <v>13.333333333333334</v>
      </c>
      <c r="AE53" s="518">
        <v>0.18099001538415133</v>
      </c>
    </row>
    <row r="54" spans="1:31" ht="15.75">
      <c r="A54" s="187" t="s">
        <v>407</v>
      </c>
      <c r="B54" s="188">
        <v>0</v>
      </c>
      <c r="C54" s="188"/>
      <c r="D54" s="101">
        <v>0</v>
      </c>
      <c r="E54" s="188">
        <v>0</v>
      </c>
      <c r="F54" s="188"/>
      <c r="G54" s="101">
        <v>0</v>
      </c>
      <c r="H54" s="188">
        <v>0</v>
      </c>
      <c r="I54" s="188">
        <v>1</v>
      </c>
      <c r="J54" s="101">
        <v>1</v>
      </c>
      <c r="K54" s="188">
        <v>22</v>
      </c>
      <c r="L54" s="188">
        <v>35</v>
      </c>
      <c r="M54" s="101">
        <v>57</v>
      </c>
      <c r="N54" s="191">
        <v>0</v>
      </c>
      <c r="O54" s="191"/>
      <c r="P54" s="101">
        <v>0</v>
      </c>
      <c r="Q54" s="191">
        <v>0</v>
      </c>
      <c r="R54" s="191"/>
      <c r="S54" s="101">
        <v>0</v>
      </c>
      <c r="T54" s="188">
        <v>0</v>
      </c>
      <c r="U54" s="188"/>
      <c r="V54" s="101">
        <v>0</v>
      </c>
      <c r="W54" s="188">
        <v>0</v>
      </c>
      <c r="X54" s="188"/>
      <c r="Y54" s="101">
        <v>0</v>
      </c>
      <c r="Z54" s="101">
        <v>22</v>
      </c>
      <c r="AA54" s="101">
        <v>36</v>
      </c>
      <c r="AB54" s="101">
        <v>58</v>
      </c>
      <c r="AC54" s="519">
        <v>37.931034482758626</v>
      </c>
      <c r="AD54" s="519">
        <v>62.068965517241381</v>
      </c>
      <c r="AE54" s="518">
        <v>0.17495701487134627</v>
      </c>
    </row>
    <row r="55" spans="1:31" ht="15.75">
      <c r="A55" s="187" t="s">
        <v>678</v>
      </c>
      <c r="B55" s="189">
        <v>0</v>
      </c>
      <c r="C55" s="189"/>
      <c r="D55" s="101">
        <v>0</v>
      </c>
      <c r="E55" s="189">
        <v>0</v>
      </c>
      <c r="F55" s="189"/>
      <c r="G55" s="101">
        <v>0</v>
      </c>
      <c r="H55" s="188">
        <v>31</v>
      </c>
      <c r="I55" s="188">
        <v>21</v>
      </c>
      <c r="J55" s="101">
        <v>52</v>
      </c>
      <c r="K55" s="188">
        <v>0</v>
      </c>
      <c r="L55" s="188"/>
      <c r="M55" s="101">
        <v>0</v>
      </c>
      <c r="N55" s="191">
        <v>0</v>
      </c>
      <c r="O55" s="191"/>
      <c r="P55" s="101">
        <v>0</v>
      </c>
      <c r="Q55" s="191">
        <v>0</v>
      </c>
      <c r="R55" s="191"/>
      <c r="S55" s="101">
        <v>0</v>
      </c>
      <c r="T55" s="188">
        <v>2</v>
      </c>
      <c r="U55" s="188">
        <v>0</v>
      </c>
      <c r="V55" s="101">
        <v>2</v>
      </c>
      <c r="W55" s="188">
        <v>0</v>
      </c>
      <c r="X55" s="188"/>
      <c r="Y55" s="101">
        <v>0</v>
      </c>
      <c r="Z55" s="101">
        <v>33</v>
      </c>
      <c r="AA55" s="101">
        <v>21</v>
      </c>
      <c r="AB55" s="101">
        <v>54</v>
      </c>
      <c r="AC55" s="519">
        <v>61.111111111111107</v>
      </c>
      <c r="AD55" s="519">
        <v>38.888888888888886</v>
      </c>
      <c r="AE55" s="518">
        <v>0.16289101384573618</v>
      </c>
    </row>
    <row r="56" spans="1:31" ht="15.75">
      <c r="A56" s="187" t="s">
        <v>427</v>
      </c>
      <c r="B56" s="189">
        <v>1</v>
      </c>
      <c r="C56" s="189">
        <v>3</v>
      </c>
      <c r="D56" s="101">
        <v>4</v>
      </c>
      <c r="E56" s="188">
        <v>1</v>
      </c>
      <c r="F56" s="188">
        <v>3</v>
      </c>
      <c r="G56" s="101">
        <v>4</v>
      </c>
      <c r="H56" s="188">
        <v>8</v>
      </c>
      <c r="I56" s="188">
        <v>9</v>
      </c>
      <c r="J56" s="101">
        <v>17</v>
      </c>
      <c r="K56" s="188">
        <v>6</v>
      </c>
      <c r="L56" s="188">
        <v>8</v>
      </c>
      <c r="M56" s="101">
        <v>14</v>
      </c>
      <c r="N56" s="191">
        <v>0</v>
      </c>
      <c r="O56" s="191">
        <v>1</v>
      </c>
      <c r="P56" s="101">
        <v>1</v>
      </c>
      <c r="Q56" s="191">
        <v>2</v>
      </c>
      <c r="R56" s="191">
        <v>5</v>
      </c>
      <c r="S56" s="101">
        <v>7</v>
      </c>
      <c r="T56" s="188">
        <v>2</v>
      </c>
      <c r="U56" s="188">
        <v>2</v>
      </c>
      <c r="V56" s="101">
        <v>4</v>
      </c>
      <c r="W56" s="188">
        <v>0</v>
      </c>
      <c r="X56" s="188"/>
      <c r="Y56" s="101">
        <v>0</v>
      </c>
      <c r="Z56" s="101">
        <v>20</v>
      </c>
      <c r="AA56" s="101">
        <v>31</v>
      </c>
      <c r="AB56" s="101">
        <v>51</v>
      </c>
      <c r="AC56" s="519">
        <v>39.215686274509807</v>
      </c>
      <c r="AD56" s="519">
        <v>60.784313725490193</v>
      </c>
      <c r="AE56" s="518">
        <v>0.1538415130765286</v>
      </c>
    </row>
    <row r="57" spans="1:31" ht="28.5">
      <c r="A57" s="187" t="s">
        <v>423</v>
      </c>
      <c r="B57" s="189">
        <v>9</v>
      </c>
      <c r="C57" s="189">
        <v>0</v>
      </c>
      <c r="D57" s="101">
        <v>9</v>
      </c>
      <c r="E57" s="189">
        <v>0</v>
      </c>
      <c r="F57" s="189"/>
      <c r="G57" s="101">
        <v>0</v>
      </c>
      <c r="H57" s="188">
        <v>18</v>
      </c>
      <c r="I57" s="188">
        <v>18</v>
      </c>
      <c r="J57" s="101">
        <v>36</v>
      </c>
      <c r="K57" s="188">
        <v>3</v>
      </c>
      <c r="L57" s="188">
        <v>1</v>
      </c>
      <c r="M57" s="101">
        <v>4</v>
      </c>
      <c r="N57" s="191">
        <v>0</v>
      </c>
      <c r="O57" s="191"/>
      <c r="P57" s="101">
        <v>0</v>
      </c>
      <c r="Q57" s="191">
        <v>0</v>
      </c>
      <c r="R57" s="191"/>
      <c r="S57" s="101">
        <v>0</v>
      </c>
      <c r="T57" s="188">
        <v>0</v>
      </c>
      <c r="U57" s="188"/>
      <c r="V57" s="101">
        <v>0</v>
      </c>
      <c r="W57" s="188">
        <v>0</v>
      </c>
      <c r="X57" s="188"/>
      <c r="Y57" s="101">
        <v>0</v>
      </c>
      <c r="Z57" s="101">
        <v>30</v>
      </c>
      <c r="AA57" s="101">
        <v>19</v>
      </c>
      <c r="AB57" s="101">
        <v>49</v>
      </c>
      <c r="AC57" s="519">
        <v>61.224489795918366</v>
      </c>
      <c r="AD57" s="519">
        <v>38.775510204081634</v>
      </c>
      <c r="AE57" s="518">
        <v>0.14780851256372357</v>
      </c>
    </row>
    <row r="58" spans="1:31" ht="15.75">
      <c r="A58" s="187" t="s">
        <v>433</v>
      </c>
      <c r="B58" s="189">
        <v>2</v>
      </c>
      <c r="C58" s="189">
        <v>0</v>
      </c>
      <c r="D58" s="101">
        <v>2</v>
      </c>
      <c r="E58" s="189">
        <v>0</v>
      </c>
      <c r="F58" s="189">
        <v>1</v>
      </c>
      <c r="G58" s="101">
        <v>1</v>
      </c>
      <c r="H58" s="188">
        <v>14</v>
      </c>
      <c r="I58" s="188">
        <v>4</v>
      </c>
      <c r="J58" s="101">
        <v>18</v>
      </c>
      <c r="K58" s="188">
        <v>18</v>
      </c>
      <c r="L58" s="188">
        <v>2</v>
      </c>
      <c r="M58" s="101">
        <v>20</v>
      </c>
      <c r="N58" s="191">
        <v>0</v>
      </c>
      <c r="O58" s="191"/>
      <c r="P58" s="101">
        <v>0</v>
      </c>
      <c r="Q58" s="191">
        <v>1</v>
      </c>
      <c r="R58" s="191">
        <v>1</v>
      </c>
      <c r="S58" s="101">
        <v>2</v>
      </c>
      <c r="T58" s="188">
        <v>1</v>
      </c>
      <c r="U58" s="188">
        <v>0</v>
      </c>
      <c r="V58" s="101">
        <v>1</v>
      </c>
      <c r="W58" s="188">
        <v>0</v>
      </c>
      <c r="X58" s="188"/>
      <c r="Y58" s="101">
        <v>0</v>
      </c>
      <c r="Z58" s="101">
        <v>36</v>
      </c>
      <c r="AA58" s="101">
        <v>8</v>
      </c>
      <c r="AB58" s="101">
        <v>44</v>
      </c>
      <c r="AC58" s="519">
        <v>81.818181818181813</v>
      </c>
      <c r="AD58" s="519">
        <v>18.181818181818183</v>
      </c>
      <c r="AE58" s="518">
        <v>0.13272601128171096</v>
      </c>
    </row>
    <row r="59" spans="1:31" ht="15.75">
      <c r="A59" s="187" t="s">
        <v>422</v>
      </c>
      <c r="B59" s="188">
        <v>0</v>
      </c>
      <c r="C59" s="188"/>
      <c r="D59" s="101">
        <v>0</v>
      </c>
      <c r="E59" s="188">
        <v>0</v>
      </c>
      <c r="F59" s="188"/>
      <c r="G59" s="101">
        <v>0</v>
      </c>
      <c r="H59" s="188">
        <v>1</v>
      </c>
      <c r="I59" s="188">
        <v>0</v>
      </c>
      <c r="J59" s="101">
        <v>1</v>
      </c>
      <c r="K59" s="188">
        <v>30</v>
      </c>
      <c r="L59" s="188">
        <v>11</v>
      </c>
      <c r="M59" s="101">
        <v>41</v>
      </c>
      <c r="N59" s="191">
        <v>0</v>
      </c>
      <c r="O59" s="191"/>
      <c r="P59" s="101">
        <v>0</v>
      </c>
      <c r="Q59" s="191">
        <v>0</v>
      </c>
      <c r="R59" s="191"/>
      <c r="S59" s="101">
        <v>0</v>
      </c>
      <c r="T59" s="188">
        <v>0</v>
      </c>
      <c r="U59" s="188"/>
      <c r="V59" s="101">
        <v>0</v>
      </c>
      <c r="W59" s="188">
        <v>0</v>
      </c>
      <c r="X59" s="188"/>
      <c r="Y59" s="101">
        <v>0</v>
      </c>
      <c r="Z59" s="101">
        <v>31</v>
      </c>
      <c r="AA59" s="101">
        <v>11</v>
      </c>
      <c r="AB59" s="101">
        <v>42</v>
      </c>
      <c r="AC59" s="519">
        <v>73.80952380952381</v>
      </c>
      <c r="AD59" s="519">
        <v>26.19047619047619</v>
      </c>
      <c r="AE59" s="518">
        <v>0.12669301076890591</v>
      </c>
    </row>
    <row r="60" spans="1:31" ht="15.75">
      <c r="A60" s="187" t="s">
        <v>437</v>
      </c>
      <c r="B60" s="189">
        <v>2</v>
      </c>
      <c r="C60" s="189">
        <v>0</v>
      </c>
      <c r="D60" s="101">
        <v>2</v>
      </c>
      <c r="E60" s="188">
        <v>0</v>
      </c>
      <c r="F60" s="188"/>
      <c r="G60" s="101">
        <v>0</v>
      </c>
      <c r="H60" s="188">
        <v>9</v>
      </c>
      <c r="I60" s="188">
        <v>0</v>
      </c>
      <c r="J60" s="101">
        <v>9</v>
      </c>
      <c r="K60" s="188">
        <v>23</v>
      </c>
      <c r="L60" s="188">
        <v>6</v>
      </c>
      <c r="M60" s="101">
        <v>29</v>
      </c>
      <c r="N60" s="191">
        <v>0</v>
      </c>
      <c r="O60" s="191"/>
      <c r="P60" s="101">
        <v>0</v>
      </c>
      <c r="Q60" s="191">
        <v>0</v>
      </c>
      <c r="R60" s="191"/>
      <c r="S60" s="101">
        <v>0</v>
      </c>
      <c r="T60" s="188">
        <v>0</v>
      </c>
      <c r="U60" s="188"/>
      <c r="V60" s="101">
        <v>0</v>
      </c>
      <c r="W60" s="188">
        <v>0</v>
      </c>
      <c r="X60" s="188"/>
      <c r="Y60" s="101">
        <v>0</v>
      </c>
      <c r="Z60" s="101">
        <v>34</v>
      </c>
      <c r="AA60" s="101">
        <v>6</v>
      </c>
      <c r="AB60" s="101">
        <v>40</v>
      </c>
      <c r="AC60" s="519">
        <v>85</v>
      </c>
      <c r="AD60" s="519">
        <v>15</v>
      </c>
      <c r="AE60" s="518">
        <v>0.12066001025610087</v>
      </c>
    </row>
    <row r="61" spans="1:31" ht="28.5">
      <c r="A61" s="187" t="s">
        <v>467</v>
      </c>
      <c r="B61" s="189">
        <v>0</v>
      </c>
      <c r="C61" s="189">
        <v>1</v>
      </c>
      <c r="D61" s="101">
        <v>1</v>
      </c>
      <c r="E61" s="188">
        <v>1</v>
      </c>
      <c r="F61" s="188">
        <v>1</v>
      </c>
      <c r="G61" s="101">
        <v>2</v>
      </c>
      <c r="H61" s="188">
        <v>8</v>
      </c>
      <c r="I61" s="188">
        <v>4</v>
      </c>
      <c r="J61" s="101">
        <v>12</v>
      </c>
      <c r="K61" s="188">
        <v>7</v>
      </c>
      <c r="L61" s="188">
        <v>2</v>
      </c>
      <c r="M61" s="101">
        <v>9</v>
      </c>
      <c r="N61" s="191">
        <v>0</v>
      </c>
      <c r="O61" s="191"/>
      <c r="P61" s="101">
        <v>0</v>
      </c>
      <c r="Q61" s="191">
        <v>12</v>
      </c>
      <c r="R61" s="191">
        <v>4</v>
      </c>
      <c r="S61" s="101">
        <v>16</v>
      </c>
      <c r="T61" s="188">
        <v>0</v>
      </c>
      <c r="U61" s="188"/>
      <c r="V61" s="101">
        <v>0</v>
      </c>
      <c r="W61" s="188">
        <v>0</v>
      </c>
      <c r="X61" s="188"/>
      <c r="Y61" s="101">
        <v>0</v>
      </c>
      <c r="Z61" s="101">
        <v>28</v>
      </c>
      <c r="AA61" s="101">
        <v>12</v>
      </c>
      <c r="AB61" s="101">
        <v>40</v>
      </c>
      <c r="AC61" s="519">
        <v>70</v>
      </c>
      <c r="AD61" s="519">
        <v>30</v>
      </c>
      <c r="AE61" s="518">
        <v>0.12066001025610087</v>
      </c>
    </row>
    <row r="62" spans="1:31" ht="15.75">
      <c r="A62" s="187" t="s">
        <v>420</v>
      </c>
      <c r="B62" s="189">
        <v>0</v>
      </c>
      <c r="C62" s="189"/>
      <c r="D62" s="101">
        <v>0</v>
      </c>
      <c r="E62" s="189">
        <v>0</v>
      </c>
      <c r="F62" s="189"/>
      <c r="G62" s="101">
        <v>0</v>
      </c>
      <c r="H62" s="189">
        <v>5</v>
      </c>
      <c r="I62" s="189">
        <v>1</v>
      </c>
      <c r="J62" s="101">
        <v>6</v>
      </c>
      <c r="K62" s="189">
        <v>27</v>
      </c>
      <c r="L62" s="189">
        <v>6</v>
      </c>
      <c r="M62" s="101">
        <v>33</v>
      </c>
      <c r="N62" s="191">
        <v>0</v>
      </c>
      <c r="O62" s="191"/>
      <c r="P62" s="101">
        <v>0</v>
      </c>
      <c r="Q62" s="191">
        <v>0</v>
      </c>
      <c r="R62" s="191"/>
      <c r="S62" s="101">
        <v>0</v>
      </c>
      <c r="T62" s="189">
        <v>0</v>
      </c>
      <c r="U62" s="189"/>
      <c r="V62" s="101">
        <v>0</v>
      </c>
      <c r="W62" s="189">
        <v>0</v>
      </c>
      <c r="X62" s="189"/>
      <c r="Y62" s="101">
        <v>0</v>
      </c>
      <c r="Z62" s="101">
        <v>32</v>
      </c>
      <c r="AA62" s="101">
        <v>7</v>
      </c>
      <c r="AB62" s="101">
        <v>39</v>
      </c>
      <c r="AC62" s="519">
        <v>82.051282051282044</v>
      </c>
      <c r="AD62" s="519">
        <v>17.948717948717949</v>
      </c>
      <c r="AE62" s="518">
        <v>0.11764350999969836</v>
      </c>
    </row>
    <row r="63" spans="1:31" ht="15.75">
      <c r="A63" s="187" t="s">
        <v>432</v>
      </c>
      <c r="B63" s="189">
        <v>0</v>
      </c>
      <c r="C63" s="189"/>
      <c r="D63" s="101">
        <v>0</v>
      </c>
      <c r="E63" s="188">
        <v>0</v>
      </c>
      <c r="F63" s="188">
        <v>1</v>
      </c>
      <c r="G63" s="101">
        <v>1</v>
      </c>
      <c r="H63" s="188">
        <v>1</v>
      </c>
      <c r="I63" s="188">
        <v>3</v>
      </c>
      <c r="J63" s="101">
        <v>4</v>
      </c>
      <c r="K63" s="188">
        <v>12</v>
      </c>
      <c r="L63" s="188">
        <v>17</v>
      </c>
      <c r="M63" s="101">
        <v>29</v>
      </c>
      <c r="N63" s="191">
        <v>0</v>
      </c>
      <c r="O63" s="191"/>
      <c r="P63" s="101">
        <v>0</v>
      </c>
      <c r="Q63" s="191">
        <v>0</v>
      </c>
      <c r="R63" s="191"/>
      <c r="S63" s="101">
        <v>0</v>
      </c>
      <c r="T63" s="188">
        <v>0</v>
      </c>
      <c r="U63" s="188"/>
      <c r="V63" s="101">
        <v>0</v>
      </c>
      <c r="W63" s="188">
        <v>0</v>
      </c>
      <c r="X63" s="188"/>
      <c r="Y63" s="101">
        <v>0</v>
      </c>
      <c r="Z63" s="101">
        <v>13</v>
      </c>
      <c r="AA63" s="101">
        <v>21</v>
      </c>
      <c r="AB63" s="101">
        <v>34</v>
      </c>
      <c r="AC63" s="519">
        <v>38.235294117647058</v>
      </c>
      <c r="AD63" s="519">
        <v>61.764705882352935</v>
      </c>
      <c r="AE63" s="518">
        <v>0.10256100871768574</v>
      </c>
    </row>
    <row r="64" spans="1:31" ht="15.75">
      <c r="A64" s="187" t="s">
        <v>442</v>
      </c>
      <c r="B64" s="189">
        <v>8</v>
      </c>
      <c r="C64" s="189">
        <v>0</v>
      </c>
      <c r="D64" s="101">
        <v>8</v>
      </c>
      <c r="E64" s="189">
        <v>0</v>
      </c>
      <c r="F64" s="189"/>
      <c r="G64" s="101">
        <v>0</v>
      </c>
      <c r="H64" s="188">
        <v>9</v>
      </c>
      <c r="I64" s="188">
        <v>0</v>
      </c>
      <c r="J64" s="101">
        <v>9</v>
      </c>
      <c r="K64" s="188">
        <v>16</v>
      </c>
      <c r="L64" s="188">
        <v>1</v>
      </c>
      <c r="M64" s="101">
        <v>17</v>
      </c>
      <c r="N64" s="191">
        <v>0</v>
      </c>
      <c r="O64" s="191"/>
      <c r="P64" s="101">
        <v>0</v>
      </c>
      <c r="Q64" s="191">
        <v>0</v>
      </c>
      <c r="R64" s="191"/>
      <c r="S64" s="101">
        <v>0</v>
      </c>
      <c r="T64" s="188">
        <v>0</v>
      </c>
      <c r="U64" s="188"/>
      <c r="V64" s="101">
        <v>0</v>
      </c>
      <c r="W64" s="188">
        <v>0</v>
      </c>
      <c r="X64" s="188"/>
      <c r="Y64" s="101">
        <v>0</v>
      </c>
      <c r="Z64" s="101">
        <v>33</v>
      </c>
      <c r="AA64" s="101">
        <v>1</v>
      </c>
      <c r="AB64" s="101">
        <v>34</v>
      </c>
      <c r="AC64" s="519">
        <v>97.058823529411754</v>
      </c>
      <c r="AD64" s="519">
        <v>2.9411764705882351</v>
      </c>
      <c r="AE64" s="518">
        <v>0.10256100871768574</v>
      </c>
    </row>
    <row r="65" spans="1:31" ht="15.75">
      <c r="A65" s="187" t="s">
        <v>464</v>
      </c>
      <c r="B65" s="189">
        <v>1</v>
      </c>
      <c r="C65" s="189">
        <v>0</v>
      </c>
      <c r="D65" s="101">
        <v>1</v>
      </c>
      <c r="E65" s="189">
        <v>0</v>
      </c>
      <c r="F65" s="189"/>
      <c r="G65" s="101">
        <v>0</v>
      </c>
      <c r="H65" s="188">
        <v>4</v>
      </c>
      <c r="I65" s="188">
        <v>2</v>
      </c>
      <c r="J65" s="101">
        <v>6</v>
      </c>
      <c r="K65" s="188">
        <v>16</v>
      </c>
      <c r="L65" s="188">
        <v>8</v>
      </c>
      <c r="M65" s="101">
        <v>24</v>
      </c>
      <c r="N65" s="191">
        <v>0</v>
      </c>
      <c r="O65" s="191"/>
      <c r="P65" s="101">
        <v>0</v>
      </c>
      <c r="Q65" s="191">
        <v>1</v>
      </c>
      <c r="R65" s="191">
        <v>1</v>
      </c>
      <c r="S65" s="101">
        <v>2</v>
      </c>
      <c r="T65" s="188">
        <v>0</v>
      </c>
      <c r="U65" s="188"/>
      <c r="V65" s="101">
        <v>0</v>
      </c>
      <c r="W65" s="188">
        <v>0</v>
      </c>
      <c r="X65" s="188"/>
      <c r="Y65" s="101">
        <v>0</v>
      </c>
      <c r="Z65" s="101">
        <v>22</v>
      </c>
      <c r="AA65" s="101">
        <v>11</v>
      </c>
      <c r="AB65" s="101">
        <v>33</v>
      </c>
      <c r="AC65" s="519">
        <v>66.666666666666657</v>
      </c>
      <c r="AD65" s="519">
        <v>33.333333333333329</v>
      </c>
      <c r="AE65" s="518">
        <v>9.9544508461283224E-2</v>
      </c>
    </row>
    <row r="66" spans="1:31" ht="15.75">
      <c r="A66" s="187" t="s">
        <v>429</v>
      </c>
      <c r="B66" s="189">
        <v>0</v>
      </c>
      <c r="C66" s="189"/>
      <c r="D66" s="101">
        <v>0</v>
      </c>
      <c r="E66" s="189">
        <v>0</v>
      </c>
      <c r="F66" s="189"/>
      <c r="G66" s="101">
        <v>0</v>
      </c>
      <c r="H66" s="189">
        <v>6</v>
      </c>
      <c r="I66" s="189">
        <v>1</v>
      </c>
      <c r="J66" s="101">
        <v>7</v>
      </c>
      <c r="K66" s="189">
        <v>14</v>
      </c>
      <c r="L66" s="189">
        <v>10</v>
      </c>
      <c r="M66" s="101">
        <v>24</v>
      </c>
      <c r="N66" s="191">
        <v>0</v>
      </c>
      <c r="O66" s="191"/>
      <c r="P66" s="101">
        <v>0</v>
      </c>
      <c r="Q66" s="191">
        <v>0</v>
      </c>
      <c r="R66" s="191"/>
      <c r="S66" s="101">
        <v>0</v>
      </c>
      <c r="T66" s="189">
        <v>0</v>
      </c>
      <c r="U66" s="189"/>
      <c r="V66" s="101">
        <v>0</v>
      </c>
      <c r="W66" s="189">
        <v>0</v>
      </c>
      <c r="X66" s="189"/>
      <c r="Y66" s="101">
        <v>0</v>
      </c>
      <c r="Z66" s="101">
        <v>20</v>
      </c>
      <c r="AA66" s="101">
        <v>11</v>
      </c>
      <c r="AB66" s="101">
        <v>31</v>
      </c>
      <c r="AC66" s="519">
        <v>64.516129032258064</v>
      </c>
      <c r="AD66" s="519">
        <v>35.483870967741936</v>
      </c>
      <c r="AE66" s="518">
        <v>9.3511507948478179E-2</v>
      </c>
    </row>
    <row r="67" spans="1:31" ht="28.5">
      <c r="A67" s="187" t="s">
        <v>434</v>
      </c>
      <c r="B67" s="189">
        <v>4</v>
      </c>
      <c r="C67" s="189">
        <v>0</v>
      </c>
      <c r="D67" s="101">
        <v>4</v>
      </c>
      <c r="E67" s="188">
        <v>0</v>
      </c>
      <c r="F67" s="188"/>
      <c r="G67" s="101">
        <v>0</v>
      </c>
      <c r="H67" s="188">
        <v>11</v>
      </c>
      <c r="I67" s="188">
        <v>1</v>
      </c>
      <c r="J67" s="101">
        <v>12</v>
      </c>
      <c r="K67" s="188">
        <v>12</v>
      </c>
      <c r="L67" s="188">
        <v>1</v>
      </c>
      <c r="M67" s="101">
        <v>13</v>
      </c>
      <c r="N67" s="191">
        <v>0</v>
      </c>
      <c r="O67" s="191"/>
      <c r="P67" s="101">
        <v>0</v>
      </c>
      <c r="Q67" s="191">
        <v>0</v>
      </c>
      <c r="R67" s="191"/>
      <c r="S67" s="101">
        <v>0</v>
      </c>
      <c r="T67" s="188">
        <v>0</v>
      </c>
      <c r="U67" s="188"/>
      <c r="V67" s="101">
        <v>0</v>
      </c>
      <c r="W67" s="188">
        <v>0</v>
      </c>
      <c r="X67" s="188"/>
      <c r="Y67" s="101">
        <v>0</v>
      </c>
      <c r="Z67" s="101">
        <v>27</v>
      </c>
      <c r="AA67" s="101">
        <v>2</v>
      </c>
      <c r="AB67" s="101">
        <v>29</v>
      </c>
      <c r="AC67" s="519">
        <v>93.103448275862078</v>
      </c>
      <c r="AD67" s="519">
        <v>6.8965517241379315</v>
      </c>
      <c r="AE67" s="518">
        <v>8.7478507435673133E-2</v>
      </c>
    </row>
    <row r="68" spans="1:31" ht="15.75">
      <c r="A68" s="187" t="s">
        <v>441</v>
      </c>
      <c r="B68" s="189">
        <v>4</v>
      </c>
      <c r="C68" s="189">
        <v>0</v>
      </c>
      <c r="D68" s="101">
        <v>4</v>
      </c>
      <c r="E68" s="188">
        <v>0</v>
      </c>
      <c r="F68" s="188">
        <v>1</v>
      </c>
      <c r="G68" s="101">
        <v>1</v>
      </c>
      <c r="H68" s="188">
        <v>6</v>
      </c>
      <c r="I68" s="188">
        <v>4</v>
      </c>
      <c r="J68" s="101">
        <v>10</v>
      </c>
      <c r="K68" s="188">
        <v>10</v>
      </c>
      <c r="L68" s="188">
        <v>3</v>
      </c>
      <c r="M68" s="101">
        <v>13</v>
      </c>
      <c r="N68" s="191">
        <v>0</v>
      </c>
      <c r="O68" s="191"/>
      <c r="P68" s="101">
        <v>0</v>
      </c>
      <c r="Q68" s="191">
        <v>0</v>
      </c>
      <c r="R68" s="191"/>
      <c r="S68" s="101">
        <v>0</v>
      </c>
      <c r="T68" s="188">
        <v>0</v>
      </c>
      <c r="U68" s="188"/>
      <c r="V68" s="101">
        <v>0</v>
      </c>
      <c r="W68" s="188">
        <v>0</v>
      </c>
      <c r="X68" s="188"/>
      <c r="Y68" s="101">
        <v>0</v>
      </c>
      <c r="Z68" s="101">
        <v>20</v>
      </c>
      <c r="AA68" s="101">
        <v>8</v>
      </c>
      <c r="AB68" s="101">
        <v>28</v>
      </c>
      <c r="AC68" s="519">
        <v>71.428571428571416</v>
      </c>
      <c r="AD68" s="519">
        <v>28.571428571428569</v>
      </c>
      <c r="AE68" s="518">
        <v>8.4462007179270618E-2</v>
      </c>
    </row>
    <row r="69" spans="1:31" ht="15.75">
      <c r="A69" s="187" t="s">
        <v>438</v>
      </c>
      <c r="B69" s="189">
        <v>1</v>
      </c>
      <c r="C69" s="189">
        <v>0</v>
      </c>
      <c r="D69" s="101">
        <v>1</v>
      </c>
      <c r="E69" s="188">
        <v>0</v>
      </c>
      <c r="F69" s="188"/>
      <c r="G69" s="101">
        <v>0</v>
      </c>
      <c r="H69" s="188">
        <v>16</v>
      </c>
      <c r="I69" s="188">
        <v>2</v>
      </c>
      <c r="J69" s="101">
        <v>18</v>
      </c>
      <c r="K69" s="188">
        <v>5</v>
      </c>
      <c r="L69" s="188">
        <v>4</v>
      </c>
      <c r="M69" s="101">
        <v>9</v>
      </c>
      <c r="N69" s="191">
        <v>0</v>
      </c>
      <c r="O69" s="191"/>
      <c r="P69" s="101">
        <v>0</v>
      </c>
      <c r="Q69" s="191">
        <v>0</v>
      </c>
      <c r="R69" s="191"/>
      <c r="S69" s="101">
        <v>0</v>
      </c>
      <c r="T69" s="188">
        <v>0</v>
      </c>
      <c r="U69" s="188"/>
      <c r="V69" s="101">
        <v>0</v>
      </c>
      <c r="W69" s="188">
        <v>0</v>
      </c>
      <c r="X69" s="188"/>
      <c r="Y69" s="101">
        <v>0</v>
      </c>
      <c r="Z69" s="101">
        <v>22</v>
      </c>
      <c r="AA69" s="101">
        <v>6</v>
      </c>
      <c r="AB69" s="101">
        <v>28</v>
      </c>
      <c r="AC69" s="519">
        <v>78.571428571428569</v>
      </c>
      <c r="AD69" s="519">
        <v>21.428571428571427</v>
      </c>
      <c r="AE69" s="518">
        <v>8.4462007179270618E-2</v>
      </c>
    </row>
    <row r="70" spans="1:31" ht="15.75">
      <c r="A70" s="187" t="s">
        <v>440</v>
      </c>
      <c r="B70" s="189">
        <v>0</v>
      </c>
      <c r="C70" s="189">
        <v>1</v>
      </c>
      <c r="D70" s="101">
        <v>1</v>
      </c>
      <c r="E70" s="188">
        <v>0</v>
      </c>
      <c r="F70" s="188"/>
      <c r="G70" s="101">
        <v>0</v>
      </c>
      <c r="H70" s="188">
        <v>4</v>
      </c>
      <c r="I70" s="188">
        <v>6</v>
      </c>
      <c r="J70" s="101">
        <v>10</v>
      </c>
      <c r="K70" s="188">
        <v>4</v>
      </c>
      <c r="L70" s="188">
        <v>12</v>
      </c>
      <c r="M70" s="101">
        <v>16</v>
      </c>
      <c r="N70" s="191">
        <v>0</v>
      </c>
      <c r="O70" s="191"/>
      <c r="P70" s="101">
        <v>0</v>
      </c>
      <c r="Q70" s="191">
        <v>1</v>
      </c>
      <c r="R70" s="191">
        <v>0</v>
      </c>
      <c r="S70" s="101">
        <v>1</v>
      </c>
      <c r="T70" s="188">
        <v>0</v>
      </c>
      <c r="U70" s="188"/>
      <c r="V70" s="101">
        <v>0</v>
      </c>
      <c r="W70" s="188">
        <v>0</v>
      </c>
      <c r="X70" s="188"/>
      <c r="Y70" s="101">
        <v>0</v>
      </c>
      <c r="Z70" s="101">
        <v>9</v>
      </c>
      <c r="AA70" s="101">
        <v>19</v>
      </c>
      <c r="AB70" s="101">
        <v>28</v>
      </c>
      <c r="AC70" s="519">
        <v>32.142857142857139</v>
      </c>
      <c r="AD70" s="519">
        <v>67.857142857142847</v>
      </c>
      <c r="AE70" s="518">
        <v>8.4462007179270618E-2</v>
      </c>
    </row>
    <row r="71" spans="1:31" ht="15.75">
      <c r="A71" s="187" t="s">
        <v>448</v>
      </c>
      <c r="B71" s="188">
        <v>1</v>
      </c>
      <c r="C71" s="188">
        <v>0</v>
      </c>
      <c r="D71" s="101">
        <v>1</v>
      </c>
      <c r="E71" s="188">
        <v>0</v>
      </c>
      <c r="F71" s="188">
        <v>2</v>
      </c>
      <c r="G71" s="101">
        <v>2</v>
      </c>
      <c r="H71" s="188">
        <v>3</v>
      </c>
      <c r="I71" s="188">
        <v>8</v>
      </c>
      <c r="J71" s="101">
        <v>11</v>
      </c>
      <c r="K71" s="188">
        <v>8</v>
      </c>
      <c r="L71" s="188">
        <v>6</v>
      </c>
      <c r="M71" s="101">
        <v>14</v>
      </c>
      <c r="N71" s="191">
        <v>0</v>
      </c>
      <c r="O71" s="191"/>
      <c r="P71" s="101">
        <v>0</v>
      </c>
      <c r="Q71" s="191">
        <v>0</v>
      </c>
      <c r="R71" s="191"/>
      <c r="S71" s="101">
        <v>0</v>
      </c>
      <c r="T71" s="188">
        <v>0</v>
      </c>
      <c r="U71" s="188"/>
      <c r="V71" s="101">
        <v>0</v>
      </c>
      <c r="W71" s="188">
        <v>0</v>
      </c>
      <c r="X71" s="188"/>
      <c r="Y71" s="101">
        <v>0</v>
      </c>
      <c r="Z71" s="101">
        <v>12</v>
      </c>
      <c r="AA71" s="101">
        <v>16</v>
      </c>
      <c r="AB71" s="101">
        <v>28</v>
      </c>
      <c r="AC71" s="519">
        <v>42.857142857142854</v>
      </c>
      <c r="AD71" s="519">
        <v>57.142857142857139</v>
      </c>
      <c r="AE71" s="518">
        <v>8.4462007179270618E-2</v>
      </c>
    </row>
    <row r="72" spans="1:31" ht="15.75">
      <c r="A72" s="187" t="s">
        <v>449</v>
      </c>
      <c r="B72" s="189">
        <v>1</v>
      </c>
      <c r="C72" s="189">
        <v>1</v>
      </c>
      <c r="D72" s="101">
        <v>2</v>
      </c>
      <c r="E72" s="189">
        <v>0</v>
      </c>
      <c r="F72" s="189">
        <v>2</v>
      </c>
      <c r="G72" s="101">
        <v>2</v>
      </c>
      <c r="H72" s="188">
        <v>4</v>
      </c>
      <c r="I72" s="188">
        <v>5</v>
      </c>
      <c r="J72" s="101">
        <v>9</v>
      </c>
      <c r="K72" s="188">
        <v>4</v>
      </c>
      <c r="L72" s="188">
        <v>2</v>
      </c>
      <c r="M72" s="101">
        <v>6</v>
      </c>
      <c r="N72" s="191">
        <v>0</v>
      </c>
      <c r="O72" s="191"/>
      <c r="P72" s="101">
        <v>0</v>
      </c>
      <c r="Q72" s="191">
        <v>3</v>
      </c>
      <c r="R72" s="191">
        <v>4</v>
      </c>
      <c r="S72" s="101">
        <v>7</v>
      </c>
      <c r="T72" s="188">
        <v>0</v>
      </c>
      <c r="U72" s="188">
        <v>1</v>
      </c>
      <c r="V72" s="101">
        <v>1</v>
      </c>
      <c r="W72" s="188">
        <v>0</v>
      </c>
      <c r="X72" s="188"/>
      <c r="Y72" s="101">
        <v>0</v>
      </c>
      <c r="Z72" s="101">
        <v>12</v>
      </c>
      <c r="AA72" s="101">
        <v>15</v>
      </c>
      <c r="AB72" s="101">
        <v>27</v>
      </c>
      <c r="AC72" s="519">
        <v>44.444444444444443</v>
      </c>
      <c r="AD72" s="519">
        <v>55.55555555555555</v>
      </c>
      <c r="AE72" s="518">
        <v>8.1445506922868088E-2</v>
      </c>
    </row>
    <row r="73" spans="1:31" ht="15.75">
      <c r="A73" s="187" t="s">
        <v>447</v>
      </c>
      <c r="B73" s="189">
        <v>0</v>
      </c>
      <c r="C73" s="189">
        <v>1</v>
      </c>
      <c r="D73" s="101">
        <v>1</v>
      </c>
      <c r="E73" s="189">
        <v>0</v>
      </c>
      <c r="F73" s="189"/>
      <c r="G73" s="101">
        <v>0</v>
      </c>
      <c r="H73" s="188">
        <v>3</v>
      </c>
      <c r="I73" s="188">
        <v>9</v>
      </c>
      <c r="J73" s="101">
        <v>12</v>
      </c>
      <c r="K73" s="188">
        <v>6</v>
      </c>
      <c r="L73" s="188">
        <v>2</v>
      </c>
      <c r="M73" s="101">
        <v>8</v>
      </c>
      <c r="N73" s="191">
        <v>1</v>
      </c>
      <c r="O73" s="191">
        <v>0</v>
      </c>
      <c r="P73" s="101">
        <v>1</v>
      </c>
      <c r="Q73" s="191">
        <v>3</v>
      </c>
      <c r="R73" s="191">
        <v>0</v>
      </c>
      <c r="S73" s="101">
        <v>3</v>
      </c>
      <c r="T73" s="188">
        <v>1</v>
      </c>
      <c r="U73" s="188">
        <v>0</v>
      </c>
      <c r="V73" s="101">
        <v>1</v>
      </c>
      <c r="W73" s="188">
        <v>0</v>
      </c>
      <c r="X73" s="188">
        <v>1</v>
      </c>
      <c r="Y73" s="101">
        <v>1</v>
      </c>
      <c r="Z73" s="101">
        <v>14</v>
      </c>
      <c r="AA73" s="101">
        <v>13</v>
      </c>
      <c r="AB73" s="101">
        <v>27</v>
      </c>
      <c r="AC73" s="519">
        <v>51.851851851851848</v>
      </c>
      <c r="AD73" s="519">
        <v>48.148148148148145</v>
      </c>
      <c r="AE73" s="518">
        <v>8.1445506922868088E-2</v>
      </c>
    </row>
    <row r="74" spans="1:31" ht="15.75">
      <c r="A74" s="187" t="s">
        <v>444</v>
      </c>
      <c r="B74" s="189">
        <v>8</v>
      </c>
      <c r="C74" s="189">
        <v>0</v>
      </c>
      <c r="D74" s="101">
        <v>8</v>
      </c>
      <c r="E74" s="188">
        <v>1</v>
      </c>
      <c r="F74" s="188">
        <v>0</v>
      </c>
      <c r="G74" s="101">
        <v>1</v>
      </c>
      <c r="H74" s="188">
        <v>6</v>
      </c>
      <c r="I74" s="188">
        <v>4</v>
      </c>
      <c r="J74" s="101">
        <v>10</v>
      </c>
      <c r="K74" s="188">
        <v>7</v>
      </c>
      <c r="L74" s="188">
        <v>1</v>
      </c>
      <c r="M74" s="101">
        <v>8</v>
      </c>
      <c r="N74" s="191">
        <v>0</v>
      </c>
      <c r="O74" s="191"/>
      <c r="P74" s="101">
        <v>0</v>
      </c>
      <c r="Q74" s="191">
        <v>0</v>
      </c>
      <c r="R74" s="191"/>
      <c r="S74" s="101">
        <v>0</v>
      </c>
      <c r="T74" s="188">
        <v>0</v>
      </c>
      <c r="U74" s="188"/>
      <c r="V74" s="101">
        <v>0</v>
      </c>
      <c r="W74" s="188">
        <v>0</v>
      </c>
      <c r="X74" s="188"/>
      <c r="Y74" s="101">
        <v>0</v>
      </c>
      <c r="Z74" s="101">
        <v>22</v>
      </c>
      <c r="AA74" s="101">
        <v>5</v>
      </c>
      <c r="AB74" s="101">
        <v>27</v>
      </c>
      <c r="AC74" s="519">
        <v>81.481481481481481</v>
      </c>
      <c r="AD74" s="519">
        <v>18.518518518518519</v>
      </c>
      <c r="AE74" s="518">
        <v>8.1445506922868088E-2</v>
      </c>
    </row>
    <row r="75" spans="1:31" ht="15.75">
      <c r="A75" s="187" t="s">
        <v>451</v>
      </c>
      <c r="B75" s="188">
        <v>1</v>
      </c>
      <c r="C75" s="188">
        <v>1</v>
      </c>
      <c r="D75" s="101">
        <v>2</v>
      </c>
      <c r="E75" s="188">
        <v>0</v>
      </c>
      <c r="F75" s="188">
        <v>1</v>
      </c>
      <c r="G75" s="101">
        <v>1</v>
      </c>
      <c r="H75" s="188">
        <v>6</v>
      </c>
      <c r="I75" s="188">
        <v>7</v>
      </c>
      <c r="J75" s="101">
        <v>13</v>
      </c>
      <c r="K75" s="188">
        <v>4</v>
      </c>
      <c r="L75" s="188">
        <v>4</v>
      </c>
      <c r="M75" s="101">
        <v>8</v>
      </c>
      <c r="N75" s="191">
        <v>0</v>
      </c>
      <c r="O75" s="191"/>
      <c r="P75" s="101">
        <v>0</v>
      </c>
      <c r="Q75" s="191">
        <v>0</v>
      </c>
      <c r="R75" s="191">
        <v>1</v>
      </c>
      <c r="S75" s="101">
        <v>1</v>
      </c>
      <c r="T75" s="188">
        <v>0</v>
      </c>
      <c r="U75" s="188">
        <v>2</v>
      </c>
      <c r="V75" s="101">
        <v>2</v>
      </c>
      <c r="W75" s="188">
        <v>0</v>
      </c>
      <c r="X75" s="188"/>
      <c r="Y75" s="101">
        <v>0</v>
      </c>
      <c r="Z75" s="101">
        <v>11</v>
      </c>
      <c r="AA75" s="101">
        <v>16</v>
      </c>
      <c r="AB75" s="101">
        <v>27</v>
      </c>
      <c r="AC75" s="519">
        <v>40.74074074074074</v>
      </c>
      <c r="AD75" s="519">
        <v>59.259259259259252</v>
      </c>
      <c r="AE75" s="518">
        <v>8.1445506922868088E-2</v>
      </c>
    </row>
    <row r="76" spans="1:31" ht="15.75">
      <c r="A76" s="187" t="s">
        <v>457</v>
      </c>
      <c r="B76" s="188">
        <v>0</v>
      </c>
      <c r="C76" s="188">
        <v>1</v>
      </c>
      <c r="D76" s="101">
        <v>1</v>
      </c>
      <c r="E76" s="188">
        <v>0</v>
      </c>
      <c r="F76" s="188"/>
      <c r="G76" s="101">
        <v>0</v>
      </c>
      <c r="H76" s="188">
        <v>0</v>
      </c>
      <c r="I76" s="188"/>
      <c r="J76" s="101">
        <v>0</v>
      </c>
      <c r="K76" s="188">
        <v>8</v>
      </c>
      <c r="L76" s="188">
        <v>14</v>
      </c>
      <c r="M76" s="101">
        <v>22</v>
      </c>
      <c r="N76" s="191">
        <v>0</v>
      </c>
      <c r="O76" s="191"/>
      <c r="P76" s="101">
        <v>0</v>
      </c>
      <c r="Q76" s="191">
        <v>0</v>
      </c>
      <c r="R76" s="191">
        <v>1</v>
      </c>
      <c r="S76" s="101">
        <v>1</v>
      </c>
      <c r="T76" s="188">
        <v>0</v>
      </c>
      <c r="U76" s="188"/>
      <c r="V76" s="101">
        <v>0</v>
      </c>
      <c r="W76" s="188">
        <v>0</v>
      </c>
      <c r="X76" s="188"/>
      <c r="Y76" s="101">
        <v>0</v>
      </c>
      <c r="Z76" s="101">
        <v>8</v>
      </c>
      <c r="AA76" s="101">
        <v>16</v>
      </c>
      <c r="AB76" s="101">
        <v>24</v>
      </c>
      <c r="AC76" s="519">
        <v>33.333333333333336</v>
      </c>
      <c r="AD76" s="519">
        <v>66.666666666666671</v>
      </c>
      <c r="AE76" s="518">
        <v>7.2396006153660528E-2</v>
      </c>
    </row>
    <row r="77" spans="1:31" ht="15.75">
      <c r="A77" s="187" t="s">
        <v>454</v>
      </c>
      <c r="B77" s="189">
        <v>0</v>
      </c>
      <c r="C77" s="189"/>
      <c r="D77" s="101">
        <v>0</v>
      </c>
      <c r="E77" s="188">
        <v>0</v>
      </c>
      <c r="F77" s="188"/>
      <c r="G77" s="101">
        <v>0</v>
      </c>
      <c r="H77" s="188">
        <v>0</v>
      </c>
      <c r="I77" s="188"/>
      <c r="J77" s="101">
        <v>0</v>
      </c>
      <c r="K77" s="188">
        <v>13</v>
      </c>
      <c r="L77" s="188">
        <v>8</v>
      </c>
      <c r="M77" s="101">
        <v>21</v>
      </c>
      <c r="N77" s="191">
        <v>1</v>
      </c>
      <c r="O77" s="191">
        <v>0</v>
      </c>
      <c r="P77" s="101">
        <v>1</v>
      </c>
      <c r="Q77" s="191">
        <v>1</v>
      </c>
      <c r="R77" s="191">
        <v>0</v>
      </c>
      <c r="S77" s="101">
        <v>1</v>
      </c>
      <c r="T77" s="188">
        <v>0</v>
      </c>
      <c r="U77" s="188"/>
      <c r="V77" s="101">
        <v>0</v>
      </c>
      <c r="W77" s="188">
        <v>0</v>
      </c>
      <c r="X77" s="188"/>
      <c r="Y77" s="101">
        <v>0</v>
      </c>
      <c r="Z77" s="101">
        <v>15</v>
      </c>
      <c r="AA77" s="101">
        <v>8</v>
      </c>
      <c r="AB77" s="101">
        <v>23</v>
      </c>
      <c r="AC77" s="519">
        <v>65.217391304347828</v>
      </c>
      <c r="AD77" s="519">
        <v>34.782608695652172</v>
      </c>
      <c r="AE77" s="518">
        <v>6.9379505897257998E-2</v>
      </c>
    </row>
    <row r="78" spans="1:31" ht="42.75">
      <c r="A78" s="187" t="s">
        <v>443</v>
      </c>
      <c r="B78" s="188">
        <v>1</v>
      </c>
      <c r="C78" s="188">
        <v>0</v>
      </c>
      <c r="D78" s="101">
        <v>1</v>
      </c>
      <c r="E78" s="188">
        <v>0</v>
      </c>
      <c r="F78" s="188"/>
      <c r="G78" s="101">
        <v>0</v>
      </c>
      <c r="H78" s="188">
        <v>9</v>
      </c>
      <c r="I78" s="188">
        <v>6</v>
      </c>
      <c r="J78" s="101">
        <v>15</v>
      </c>
      <c r="K78" s="188">
        <v>3</v>
      </c>
      <c r="L78" s="188">
        <v>1</v>
      </c>
      <c r="M78" s="101">
        <v>4</v>
      </c>
      <c r="N78" s="191">
        <v>0</v>
      </c>
      <c r="O78" s="191"/>
      <c r="P78" s="101">
        <v>0</v>
      </c>
      <c r="Q78" s="191">
        <v>0</v>
      </c>
      <c r="R78" s="191"/>
      <c r="S78" s="101">
        <v>0</v>
      </c>
      <c r="T78" s="188">
        <v>0</v>
      </c>
      <c r="U78" s="188"/>
      <c r="V78" s="101">
        <v>0</v>
      </c>
      <c r="W78" s="188">
        <v>0</v>
      </c>
      <c r="X78" s="188"/>
      <c r="Y78" s="101">
        <v>0</v>
      </c>
      <c r="Z78" s="101">
        <v>13</v>
      </c>
      <c r="AA78" s="101">
        <v>7</v>
      </c>
      <c r="AB78" s="101">
        <v>20</v>
      </c>
      <c r="AC78" s="519">
        <v>65</v>
      </c>
      <c r="AD78" s="519">
        <v>35</v>
      </c>
      <c r="AE78" s="518">
        <v>6.0330005128050437E-2</v>
      </c>
    </row>
    <row r="79" spans="1:31" ht="15.75">
      <c r="A79" s="187" t="s">
        <v>468</v>
      </c>
      <c r="B79" s="189">
        <v>0</v>
      </c>
      <c r="C79" s="189"/>
      <c r="D79" s="101">
        <v>0</v>
      </c>
      <c r="E79" s="189">
        <v>0</v>
      </c>
      <c r="F79" s="189"/>
      <c r="G79" s="101">
        <v>0</v>
      </c>
      <c r="H79" s="188">
        <v>2</v>
      </c>
      <c r="I79" s="188">
        <v>1</v>
      </c>
      <c r="J79" s="101">
        <v>3</v>
      </c>
      <c r="K79" s="188">
        <v>7</v>
      </c>
      <c r="L79" s="188">
        <v>10</v>
      </c>
      <c r="M79" s="101">
        <v>17</v>
      </c>
      <c r="N79" s="191">
        <v>0</v>
      </c>
      <c r="O79" s="191"/>
      <c r="P79" s="101">
        <v>0</v>
      </c>
      <c r="Q79" s="191">
        <v>0</v>
      </c>
      <c r="R79" s="191"/>
      <c r="S79" s="101">
        <v>0</v>
      </c>
      <c r="T79" s="188">
        <v>0</v>
      </c>
      <c r="U79" s="188"/>
      <c r="V79" s="101">
        <v>0</v>
      </c>
      <c r="W79" s="188">
        <v>0</v>
      </c>
      <c r="X79" s="188"/>
      <c r="Y79" s="101">
        <v>0</v>
      </c>
      <c r="Z79" s="101">
        <v>9</v>
      </c>
      <c r="AA79" s="101">
        <v>11</v>
      </c>
      <c r="AB79" s="101">
        <v>20</v>
      </c>
      <c r="AC79" s="519">
        <v>45</v>
      </c>
      <c r="AD79" s="519">
        <v>55</v>
      </c>
      <c r="AE79" s="518">
        <v>6.0330005128050437E-2</v>
      </c>
    </row>
    <row r="80" spans="1:31" ht="15.75">
      <c r="A80" s="187" t="s">
        <v>463</v>
      </c>
      <c r="B80" s="189">
        <v>0</v>
      </c>
      <c r="C80" s="189"/>
      <c r="D80" s="101">
        <v>0</v>
      </c>
      <c r="E80" s="189">
        <v>1</v>
      </c>
      <c r="F80" s="189">
        <v>0</v>
      </c>
      <c r="G80" s="101">
        <v>1</v>
      </c>
      <c r="H80" s="188">
        <v>2</v>
      </c>
      <c r="I80" s="188">
        <v>2</v>
      </c>
      <c r="J80" s="101">
        <v>4</v>
      </c>
      <c r="K80" s="188">
        <v>3</v>
      </c>
      <c r="L80" s="188">
        <v>6</v>
      </c>
      <c r="M80" s="101">
        <v>9</v>
      </c>
      <c r="N80" s="191">
        <v>1</v>
      </c>
      <c r="O80" s="191">
        <v>0</v>
      </c>
      <c r="P80" s="101">
        <v>1</v>
      </c>
      <c r="Q80" s="191">
        <v>0</v>
      </c>
      <c r="R80" s="191">
        <v>2</v>
      </c>
      <c r="S80" s="101">
        <v>2</v>
      </c>
      <c r="T80" s="188">
        <v>1</v>
      </c>
      <c r="U80" s="188">
        <v>1</v>
      </c>
      <c r="V80" s="101">
        <v>2</v>
      </c>
      <c r="W80" s="188">
        <v>0</v>
      </c>
      <c r="X80" s="188"/>
      <c r="Y80" s="101">
        <v>0</v>
      </c>
      <c r="Z80" s="101">
        <v>8</v>
      </c>
      <c r="AA80" s="101">
        <v>11</v>
      </c>
      <c r="AB80" s="101">
        <v>19</v>
      </c>
      <c r="AC80" s="519">
        <v>42.10526315789474</v>
      </c>
      <c r="AD80" s="519">
        <v>57.89473684210526</v>
      </c>
      <c r="AE80" s="518">
        <v>5.7313504871647915E-2</v>
      </c>
    </row>
    <row r="81" spans="1:31" ht="15.75">
      <c r="A81" s="187" t="s">
        <v>439</v>
      </c>
      <c r="B81" s="189">
        <v>0</v>
      </c>
      <c r="C81" s="189"/>
      <c r="D81" s="101">
        <v>0</v>
      </c>
      <c r="E81" s="189">
        <v>0</v>
      </c>
      <c r="F81" s="189"/>
      <c r="G81" s="101">
        <v>0</v>
      </c>
      <c r="H81" s="188">
        <v>0</v>
      </c>
      <c r="I81" s="188"/>
      <c r="J81" s="101">
        <v>0</v>
      </c>
      <c r="K81" s="188">
        <v>5</v>
      </c>
      <c r="L81" s="188">
        <v>14</v>
      </c>
      <c r="M81" s="101">
        <v>19</v>
      </c>
      <c r="N81" s="191">
        <v>0</v>
      </c>
      <c r="O81" s="191"/>
      <c r="P81" s="101">
        <v>0</v>
      </c>
      <c r="Q81" s="191">
        <v>0</v>
      </c>
      <c r="R81" s="191"/>
      <c r="S81" s="101">
        <v>0</v>
      </c>
      <c r="T81" s="188">
        <v>0</v>
      </c>
      <c r="U81" s="188"/>
      <c r="V81" s="101">
        <v>0</v>
      </c>
      <c r="W81" s="188">
        <v>0</v>
      </c>
      <c r="X81" s="188"/>
      <c r="Y81" s="101">
        <v>0</v>
      </c>
      <c r="Z81" s="101">
        <v>5</v>
      </c>
      <c r="AA81" s="101">
        <v>14</v>
      </c>
      <c r="AB81" s="101">
        <v>19</v>
      </c>
      <c r="AC81" s="519">
        <v>26.315789473684209</v>
      </c>
      <c r="AD81" s="519">
        <v>73.684210526315795</v>
      </c>
      <c r="AE81" s="518">
        <v>5.7313504871647915E-2</v>
      </c>
    </row>
    <row r="82" spans="1:31" ht="15.75">
      <c r="A82" s="187" t="s">
        <v>470</v>
      </c>
      <c r="B82" s="189">
        <v>4</v>
      </c>
      <c r="C82" s="189">
        <v>0</v>
      </c>
      <c r="D82" s="101">
        <v>4</v>
      </c>
      <c r="E82" s="188">
        <v>0</v>
      </c>
      <c r="F82" s="188"/>
      <c r="G82" s="101">
        <v>0</v>
      </c>
      <c r="H82" s="188">
        <v>2</v>
      </c>
      <c r="I82" s="188">
        <v>0</v>
      </c>
      <c r="J82" s="101">
        <v>2</v>
      </c>
      <c r="K82" s="188">
        <v>10</v>
      </c>
      <c r="L82" s="188">
        <v>1</v>
      </c>
      <c r="M82" s="101">
        <v>11</v>
      </c>
      <c r="N82" s="191">
        <v>0</v>
      </c>
      <c r="O82" s="191"/>
      <c r="P82" s="101">
        <v>0</v>
      </c>
      <c r="Q82" s="191">
        <v>1</v>
      </c>
      <c r="R82" s="191">
        <v>0</v>
      </c>
      <c r="S82" s="101">
        <v>1</v>
      </c>
      <c r="T82" s="188">
        <v>0</v>
      </c>
      <c r="U82" s="188"/>
      <c r="V82" s="101">
        <v>0</v>
      </c>
      <c r="W82" s="188">
        <v>0</v>
      </c>
      <c r="X82" s="188"/>
      <c r="Y82" s="101">
        <v>0</v>
      </c>
      <c r="Z82" s="101">
        <v>17</v>
      </c>
      <c r="AA82" s="101">
        <v>1</v>
      </c>
      <c r="AB82" s="101">
        <v>18</v>
      </c>
      <c r="AC82" s="519">
        <v>94.444444444444443</v>
      </c>
      <c r="AD82" s="519">
        <v>5.5555555555555554</v>
      </c>
      <c r="AE82" s="518">
        <v>5.4297004615245392E-2</v>
      </c>
    </row>
    <row r="83" spans="1:31" ht="15.75">
      <c r="A83" s="187" t="s">
        <v>436</v>
      </c>
      <c r="B83" s="189">
        <v>1</v>
      </c>
      <c r="C83" s="189">
        <v>0</v>
      </c>
      <c r="D83" s="101">
        <v>1</v>
      </c>
      <c r="E83" s="189">
        <v>0</v>
      </c>
      <c r="F83" s="189"/>
      <c r="G83" s="101">
        <v>0</v>
      </c>
      <c r="H83" s="188">
        <v>5</v>
      </c>
      <c r="I83" s="188">
        <v>7</v>
      </c>
      <c r="J83" s="101">
        <v>12</v>
      </c>
      <c r="K83" s="188">
        <v>2</v>
      </c>
      <c r="L83" s="188">
        <v>0</v>
      </c>
      <c r="M83" s="101">
        <v>2</v>
      </c>
      <c r="N83" s="191">
        <v>0</v>
      </c>
      <c r="O83" s="191"/>
      <c r="P83" s="101">
        <v>0</v>
      </c>
      <c r="Q83" s="191">
        <v>1</v>
      </c>
      <c r="R83" s="191">
        <v>0</v>
      </c>
      <c r="S83" s="101">
        <v>1</v>
      </c>
      <c r="T83" s="188">
        <v>1</v>
      </c>
      <c r="U83" s="188">
        <v>1</v>
      </c>
      <c r="V83" s="101">
        <v>2</v>
      </c>
      <c r="W83" s="188">
        <v>0</v>
      </c>
      <c r="X83" s="188"/>
      <c r="Y83" s="101">
        <v>0</v>
      </c>
      <c r="Z83" s="101">
        <v>10</v>
      </c>
      <c r="AA83" s="101">
        <v>8</v>
      </c>
      <c r="AB83" s="101">
        <v>18</v>
      </c>
      <c r="AC83" s="519">
        <v>55.555555555555557</v>
      </c>
      <c r="AD83" s="519">
        <v>44.444444444444443</v>
      </c>
      <c r="AE83" s="518">
        <v>5.4297004615245392E-2</v>
      </c>
    </row>
    <row r="84" spans="1:31" ht="15.75">
      <c r="A84" s="187" t="s">
        <v>452</v>
      </c>
      <c r="B84" s="189">
        <v>0</v>
      </c>
      <c r="C84" s="189"/>
      <c r="D84" s="101">
        <v>0</v>
      </c>
      <c r="E84" s="188">
        <v>0</v>
      </c>
      <c r="F84" s="188"/>
      <c r="G84" s="101">
        <v>0</v>
      </c>
      <c r="H84" s="189">
        <v>3</v>
      </c>
      <c r="I84" s="189">
        <v>0</v>
      </c>
      <c r="J84" s="101">
        <v>3</v>
      </c>
      <c r="K84" s="189">
        <v>12</v>
      </c>
      <c r="L84" s="189">
        <v>2</v>
      </c>
      <c r="M84" s="101">
        <v>14</v>
      </c>
      <c r="N84" s="191">
        <v>0</v>
      </c>
      <c r="O84" s="191"/>
      <c r="P84" s="101">
        <v>0</v>
      </c>
      <c r="Q84" s="191">
        <v>0</v>
      </c>
      <c r="R84" s="191"/>
      <c r="S84" s="101">
        <v>0</v>
      </c>
      <c r="T84" s="189">
        <v>0</v>
      </c>
      <c r="U84" s="189"/>
      <c r="V84" s="101">
        <v>0</v>
      </c>
      <c r="W84" s="189">
        <v>0</v>
      </c>
      <c r="X84" s="189"/>
      <c r="Y84" s="101">
        <v>0</v>
      </c>
      <c r="Z84" s="101">
        <v>15</v>
      </c>
      <c r="AA84" s="101">
        <v>2</v>
      </c>
      <c r="AB84" s="101">
        <v>17</v>
      </c>
      <c r="AC84" s="519">
        <v>88.235294117647058</v>
      </c>
      <c r="AD84" s="519">
        <v>11.76470588235294</v>
      </c>
      <c r="AE84" s="518">
        <v>5.128050435884287E-2</v>
      </c>
    </row>
    <row r="85" spans="1:31" ht="15.75">
      <c r="A85" s="187" t="s">
        <v>455</v>
      </c>
      <c r="B85" s="188">
        <v>0</v>
      </c>
      <c r="C85" s="188"/>
      <c r="D85" s="101">
        <v>0</v>
      </c>
      <c r="E85" s="188">
        <v>0</v>
      </c>
      <c r="F85" s="188"/>
      <c r="G85" s="101">
        <v>0</v>
      </c>
      <c r="H85" s="188">
        <v>7</v>
      </c>
      <c r="I85" s="188">
        <v>1</v>
      </c>
      <c r="J85" s="101">
        <v>8</v>
      </c>
      <c r="K85" s="188">
        <v>5</v>
      </c>
      <c r="L85" s="188">
        <v>4</v>
      </c>
      <c r="M85" s="101">
        <v>9</v>
      </c>
      <c r="N85" s="191">
        <v>0</v>
      </c>
      <c r="O85" s="191"/>
      <c r="P85" s="101">
        <v>0</v>
      </c>
      <c r="Q85" s="191">
        <v>0</v>
      </c>
      <c r="R85" s="191"/>
      <c r="S85" s="101">
        <v>0</v>
      </c>
      <c r="T85" s="188">
        <v>0</v>
      </c>
      <c r="U85" s="188"/>
      <c r="V85" s="101">
        <v>0</v>
      </c>
      <c r="W85" s="188">
        <v>0</v>
      </c>
      <c r="X85" s="188"/>
      <c r="Y85" s="101">
        <v>0</v>
      </c>
      <c r="Z85" s="101">
        <v>12</v>
      </c>
      <c r="AA85" s="101">
        <v>5</v>
      </c>
      <c r="AB85" s="101">
        <v>17</v>
      </c>
      <c r="AC85" s="519">
        <v>70.588235294117638</v>
      </c>
      <c r="AD85" s="519">
        <v>29.411764705882351</v>
      </c>
      <c r="AE85" s="518">
        <v>5.128050435884287E-2</v>
      </c>
    </row>
    <row r="86" spans="1:31" ht="15.75">
      <c r="A86" s="187" t="s">
        <v>461</v>
      </c>
      <c r="B86" s="188">
        <v>0</v>
      </c>
      <c r="C86" s="188"/>
      <c r="D86" s="101">
        <v>0</v>
      </c>
      <c r="E86" s="189">
        <v>0</v>
      </c>
      <c r="F86" s="189"/>
      <c r="G86" s="101">
        <v>0</v>
      </c>
      <c r="H86" s="188">
        <v>4</v>
      </c>
      <c r="I86" s="188">
        <v>4</v>
      </c>
      <c r="J86" s="101">
        <v>8</v>
      </c>
      <c r="K86" s="188">
        <v>5</v>
      </c>
      <c r="L86" s="188">
        <v>4</v>
      </c>
      <c r="M86" s="101">
        <v>9</v>
      </c>
      <c r="N86" s="191">
        <v>0</v>
      </c>
      <c r="O86" s="191"/>
      <c r="P86" s="101">
        <v>0</v>
      </c>
      <c r="Q86" s="191">
        <v>0</v>
      </c>
      <c r="R86" s="191"/>
      <c r="S86" s="101">
        <v>0</v>
      </c>
      <c r="T86" s="188">
        <v>0</v>
      </c>
      <c r="U86" s="188"/>
      <c r="V86" s="101">
        <v>0</v>
      </c>
      <c r="W86" s="188">
        <v>0</v>
      </c>
      <c r="X86" s="188"/>
      <c r="Y86" s="101">
        <v>0</v>
      </c>
      <c r="Z86" s="101">
        <v>9</v>
      </c>
      <c r="AA86" s="101">
        <v>8</v>
      </c>
      <c r="AB86" s="101">
        <v>17</v>
      </c>
      <c r="AC86" s="519">
        <v>52.941176470588232</v>
      </c>
      <c r="AD86" s="519">
        <v>47.058823529411761</v>
      </c>
      <c r="AE86" s="518">
        <v>5.128050435884287E-2</v>
      </c>
    </row>
    <row r="87" spans="1:31" ht="15.75">
      <c r="A87" s="187" t="s">
        <v>450</v>
      </c>
      <c r="B87" s="189">
        <v>0</v>
      </c>
      <c r="C87" s="189">
        <v>2</v>
      </c>
      <c r="D87" s="101">
        <v>2</v>
      </c>
      <c r="E87" s="188">
        <v>0</v>
      </c>
      <c r="F87" s="188"/>
      <c r="G87" s="101">
        <v>0</v>
      </c>
      <c r="H87" s="188">
        <v>0</v>
      </c>
      <c r="I87" s="188"/>
      <c r="J87" s="101">
        <v>0</v>
      </c>
      <c r="K87" s="188">
        <v>1</v>
      </c>
      <c r="L87" s="188">
        <v>6</v>
      </c>
      <c r="M87" s="101">
        <v>7</v>
      </c>
      <c r="N87" s="191">
        <v>6</v>
      </c>
      <c r="O87" s="191">
        <v>1</v>
      </c>
      <c r="P87" s="101">
        <v>7</v>
      </c>
      <c r="Q87" s="191">
        <v>0</v>
      </c>
      <c r="R87" s="191"/>
      <c r="S87" s="101">
        <v>0</v>
      </c>
      <c r="T87" s="188">
        <v>0</v>
      </c>
      <c r="U87" s="188"/>
      <c r="V87" s="101">
        <v>0</v>
      </c>
      <c r="W87" s="188">
        <v>0</v>
      </c>
      <c r="X87" s="188"/>
      <c r="Y87" s="101">
        <v>0</v>
      </c>
      <c r="Z87" s="101">
        <v>7</v>
      </c>
      <c r="AA87" s="101">
        <v>9</v>
      </c>
      <c r="AB87" s="101">
        <v>16</v>
      </c>
      <c r="AC87" s="519">
        <v>43.75</v>
      </c>
      <c r="AD87" s="519">
        <v>56.25</v>
      </c>
      <c r="AE87" s="518">
        <v>4.8264004102440347E-2</v>
      </c>
    </row>
    <row r="88" spans="1:31" ht="15.75">
      <c r="A88" s="187" t="s">
        <v>474</v>
      </c>
      <c r="B88" s="189">
        <v>0</v>
      </c>
      <c r="C88" s="189"/>
      <c r="D88" s="101">
        <v>0</v>
      </c>
      <c r="E88" s="189">
        <v>0</v>
      </c>
      <c r="F88" s="189"/>
      <c r="G88" s="101">
        <v>0</v>
      </c>
      <c r="H88" s="188">
        <v>6</v>
      </c>
      <c r="I88" s="188">
        <v>1</v>
      </c>
      <c r="J88" s="101">
        <v>7</v>
      </c>
      <c r="K88" s="188">
        <v>7</v>
      </c>
      <c r="L88" s="188">
        <v>1</v>
      </c>
      <c r="M88" s="101">
        <v>8</v>
      </c>
      <c r="N88" s="191">
        <v>0</v>
      </c>
      <c r="O88" s="191"/>
      <c r="P88" s="101">
        <v>0</v>
      </c>
      <c r="Q88" s="191">
        <v>0</v>
      </c>
      <c r="R88" s="191"/>
      <c r="S88" s="101">
        <v>0</v>
      </c>
      <c r="T88" s="188">
        <v>0</v>
      </c>
      <c r="U88" s="188"/>
      <c r="V88" s="101">
        <v>0</v>
      </c>
      <c r="W88" s="188">
        <v>0</v>
      </c>
      <c r="X88" s="188"/>
      <c r="Y88" s="101">
        <v>0</v>
      </c>
      <c r="Z88" s="101">
        <v>13</v>
      </c>
      <c r="AA88" s="101">
        <v>2</v>
      </c>
      <c r="AB88" s="101">
        <v>15</v>
      </c>
      <c r="AC88" s="519">
        <v>86.666666666666671</v>
      </c>
      <c r="AD88" s="519">
        <v>13.333333333333334</v>
      </c>
      <c r="AE88" s="518">
        <v>4.5247503846037831E-2</v>
      </c>
    </row>
    <row r="89" spans="1:31" ht="15.75">
      <c r="A89" s="187" t="s">
        <v>485</v>
      </c>
      <c r="B89" s="189">
        <v>0</v>
      </c>
      <c r="C89" s="189"/>
      <c r="D89" s="101">
        <v>0</v>
      </c>
      <c r="E89" s="189">
        <v>0</v>
      </c>
      <c r="F89" s="189"/>
      <c r="G89" s="101">
        <v>0</v>
      </c>
      <c r="H89" s="189">
        <v>0</v>
      </c>
      <c r="I89" s="189"/>
      <c r="J89" s="101">
        <v>0</v>
      </c>
      <c r="K89" s="189">
        <v>6</v>
      </c>
      <c r="L89" s="189">
        <v>7</v>
      </c>
      <c r="M89" s="101">
        <v>13</v>
      </c>
      <c r="N89" s="191">
        <v>0</v>
      </c>
      <c r="O89" s="191"/>
      <c r="P89" s="101">
        <v>0</v>
      </c>
      <c r="Q89" s="191">
        <v>0</v>
      </c>
      <c r="R89" s="191"/>
      <c r="S89" s="101">
        <v>0</v>
      </c>
      <c r="T89" s="189">
        <v>0</v>
      </c>
      <c r="U89" s="189"/>
      <c r="V89" s="101">
        <v>0</v>
      </c>
      <c r="W89" s="189">
        <v>0</v>
      </c>
      <c r="X89" s="189"/>
      <c r="Y89" s="101">
        <v>0</v>
      </c>
      <c r="Z89" s="101">
        <v>6</v>
      </c>
      <c r="AA89" s="101">
        <v>7</v>
      </c>
      <c r="AB89" s="101">
        <v>13</v>
      </c>
      <c r="AC89" s="519">
        <v>46.153846153846153</v>
      </c>
      <c r="AD89" s="519">
        <v>53.846153846153847</v>
      </c>
      <c r="AE89" s="518">
        <v>3.9214503333232786E-2</v>
      </c>
    </row>
    <row r="90" spans="1:31" ht="15.75">
      <c r="A90" s="187" t="s">
        <v>679</v>
      </c>
      <c r="B90" s="188">
        <v>0</v>
      </c>
      <c r="C90" s="188"/>
      <c r="D90" s="101">
        <v>0</v>
      </c>
      <c r="E90" s="189">
        <v>0</v>
      </c>
      <c r="F90" s="189"/>
      <c r="G90" s="101">
        <v>0</v>
      </c>
      <c r="H90" s="188">
        <v>0</v>
      </c>
      <c r="I90" s="188"/>
      <c r="J90" s="101">
        <v>0</v>
      </c>
      <c r="K90" s="188">
        <v>5</v>
      </c>
      <c r="L90" s="188">
        <v>7</v>
      </c>
      <c r="M90" s="101">
        <v>12</v>
      </c>
      <c r="N90" s="191">
        <v>0</v>
      </c>
      <c r="O90" s="191"/>
      <c r="P90" s="101">
        <v>0</v>
      </c>
      <c r="Q90" s="191">
        <v>0</v>
      </c>
      <c r="R90" s="191"/>
      <c r="S90" s="101">
        <v>0</v>
      </c>
      <c r="T90" s="188">
        <v>0</v>
      </c>
      <c r="U90" s="188"/>
      <c r="V90" s="101">
        <v>0</v>
      </c>
      <c r="W90" s="188">
        <v>0</v>
      </c>
      <c r="X90" s="188"/>
      <c r="Y90" s="101">
        <v>0</v>
      </c>
      <c r="Z90" s="101">
        <v>5</v>
      </c>
      <c r="AA90" s="101">
        <v>7</v>
      </c>
      <c r="AB90" s="101">
        <v>12</v>
      </c>
      <c r="AC90" s="519">
        <v>41.666666666666671</v>
      </c>
      <c r="AD90" s="519">
        <v>58.333333333333336</v>
      </c>
      <c r="AE90" s="518">
        <v>3.6198003076830264E-2</v>
      </c>
    </row>
    <row r="91" spans="1:31" ht="15.75">
      <c r="A91" s="187" t="s">
        <v>481</v>
      </c>
      <c r="B91" s="189">
        <v>0</v>
      </c>
      <c r="C91" s="189"/>
      <c r="D91" s="101">
        <v>0</v>
      </c>
      <c r="E91" s="188">
        <v>0</v>
      </c>
      <c r="F91" s="188"/>
      <c r="G91" s="101">
        <v>0</v>
      </c>
      <c r="H91" s="188">
        <v>1</v>
      </c>
      <c r="I91" s="188">
        <v>1</v>
      </c>
      <c r="J91" s="101">
        <v>2</v>
      </c>
      <c r="K91" s="188">
        <v>3</v>
      </c>
      <c r="L91" s="188">
        <v>3</v>
      </c>
      <c r="M91" s="101">
        <v>6</v>
      </c>
      <c r="N91" s="191">
        <v>0</v>
      </c>
      <c r="O91" s="191"/>
      <c r="P91" s="101">
        <v>0</v>
      </c>
      <c r="Q91" s="191">
        <v>1</v>
      </c>
      <c r="R91" s="191">
        <v>1</v>
      </c>
      <c r="S91" s="101">
        <v>2</v>
      </c>
      <c r="T91" s="188">
        <v>0</v>
      </c>
      <c r="U91" s="188"/>
      <c r="V91" s="101">
        <v>0</v>
      </c>
      <c r="W91" s="188">
        <v>0</v>
      </c>
      <c r="X91" s="188"/>
      <c r="Y91" s="101">
        <v>0</v>
      </c>
      <c r="Z91" s="101">
        <v>5</v>
      </c>
      <c r="AA91" s="101">
        <v>5</v>
      </c>
      <c r="AB91" s="101">
        <v>10</v>
      </c>
      <c r="AC91" s="519">
        <v>50</v>
      </c>
      <c r="AD91" s="519">
        <v>50</v>
      </c>
      <c r="AE91" s="518">
        <v>3.0165002564025219E-2</v>
      </c>
    </row>
    <row r="92" spans="1:31" ht="15.75">
      <c r="A92" s="187" t="s">
        <v>458</v>
      </c>
      <c r="B92" s="189">
        <v>0</v>
      </c>
      <c r="C92" s="189"/>
      <c r="D92" s="101">
        <v>0</v>
      </c>
      <c r="E92" s="189">
        <v>1</v>
      </c>
      <c r="F92" s="189">
        <v>1</v>
      </c>
      <c r="G92" s="101">
        <v>2</v>
      </c>
      <c r="H92" s="188">
        <v>2</v>
      </c>
      <c r="I92" s="188">
        <v>2</v>
      </c>
      <c r="J92" s="101">
        <v>4</v>
      </c>
      <c r="K92" s="188">
        <v>0</v>
      </c>
      <c r="L92" s="188">
        <v>2</v>
      </c>
      <c r="M92" s="101">
        <v>2</v>
      </c>
      <c r="N92" s="191">
        <v>0</v>
      </c>
      <c r="O92" s="191"/>
      <c r="P92" s="101">
        <v>0</v>
      </c>
      <c r="Q92" s="191">
        <v>0</v>
      </c>
      <c r="R92" s="191">
        <v>2</v>
      </c>
      <c r="S92" s="101">
        <v>2</v>
      </c>
      <c r="T92" s="188">
        <v>0</v>
      </c>
      <c r="U92" s="188"/>
      <c r="V92" s="101">
        <v>0</v>
      </c>
      <c r="W92" s="188">
        <v>0</v>
      </c>
      <c r="X92" s="188"/>
      <c r="Y92" s="101">
        <v>0</v>
      </c>
      <c r="Z92" s="101">
        <v>3</v>
      </c>
      <c r="AA92" s="101">
        <v>7</v>
      </c>
      <c r="AB92" s="101">
        <v>10</v>
      </c>
      <c r="AC92" s="519">
        <v>30</v>
      </c>
      <c r="AD92" s="519">
        <v>70</v>
      </c>
      <c r="AE92" s="518">
        <v>3.0165002564025219E-2</v>
      </c>
    </row>
    <row r="93" spans="1:31" ht="15.75">
      <c r="A93" s="187" t="s">
        <v>493</v>
      </c>
      <c r="B93" s="189">
        <v>0</v>
      </c>
      <c r="C93" s="189"/>
      <c r="D93" s="101">
        <v>0</v>
      </c>
      <c r="E93" s="189">
        <v>0</v>
      </c>
      <c r="F93" s="189"/>
      <c r="G93" s="101">
        <v>0</v>
      </c>
      <c r="H93" s="188">
        <v>0</v>
      </c>
      <c r="I93" s="188">
        <v>1</v>
      </c>
      <c r="J93" s="101">
        <v>1</v>
      </c>
      <c r="K93" s="188">
        <v>8</v>
      </c>
      <c r="L93" s="188">
        <v>1</v>
      </c>
      <c r="M93" s="101">
        <v>9</v>
      </c>
      <c r="N93" s="191">
        <v>0</v>
      </c>
      <c r="O93" s="191"/>
      <c r="P93" s="101">
        <v>0</v>
      </c>
      <c r="Q93" s="191">
        <v>0</v>
      </c>
      <c r="R93" s="191"/>
      <c r="S93" s="101">
        <v>0</v>
      </c>
      <c r="T93" s="188">
        <v>0</v>
      </c>
      <c r="U93" s="188"/>
      <c r="V93" s="101">
        <v>0</v>
      </c>
      <c r="W93" s="188">
        <v>0</v>
      </c>
      <c r="X93" s="188"/>
      <c r="Y93" s="101">
        <v>0</v>
      </c>
      <c r="Z93" s="101">
        <v>8</v>
      </c>
      <c r="AA93" s="101">
        <v>2</v>
      </c>
      <c r="AB93" s="101">
        <v>10</v>
      </c>
      <c r="AC93" s="519">
        <v>80</v>
      </c>
      <c r="AD93" s="519">
        <v>20</v>
      </c>
      <c r="AE93" s="518">
        <v>3.0165002564025219E-2</v>
      </c>
    </row>
    <row r="94" spans="1:31" ht="15.75">
      <c r="A94" s="187" t="s">
        <v>462</v>
      </c>
      <c r="B94" s="189">
        <v>0</v>
      </c>
      <c r="C94" s="189"/>
      <c r="D94" s="101">
        <v>0</v>
      </c>
      <c r="E94" s="188">
        <v>0</v>
      </c>
      <c r="F94" s="188"/>
      <c r="G94" s="101">
        <v>0</v>
      </c>
      <c r="H94" s="188">
        <v>0</v>
      </c>
      <c r="I94" s="188"/>
      <c r="J94" s="101">
        <v>0</v>
      </c>
      <c r="K94" s="188">
        <v>3</v>
      </c>
      <c r="L94" s="188">
        <v>3</v>
      </c>
      <c r="M94" s="101">
        <v>6</v>
      </c>
      <c r="N94" s="191">
        <v>0</v>
      </c>
      <c r="O94" s="191"/>
      <c r="P94" s="101">
        <v>0</v>
      </c>
      <c r="Q94" s="191">
        <v>0</v>
      </c>
      <c r="R94" s="191"/>
      <c r="S94" s="101">
        <v>0</v>
      </c>
      <c r="T94" s="188">
        <v>0</v>
      </c>
      <c r="U94" s="188"/>
      <c r="V94" s="101">
        <v>0</v>
      </c>
      <c r="W94" s="188">
        <v>2</v>
      </c>
      <c r="X94" s="188">
        <v>1</v>
      </c>
      <c r="Y94" s="101">
        <v>3</v>
      </c>
      <c r="Z94" s="101">
        <v>5</v>
      </c>
      <c r="AA94" s="101">
        <v>4</v>
      </c>
      <c r="AB94" s="101">
        <v>9</v>
      </c>
      <c r="AC94" s="519">
        <v>55.555555555555557</v>
      </c>
      <c r="AD94" s="519">
        <v>44.444444444444443</v>
      </c>
      <c r="AE94" s="518">
        <v>2.7148502307622696E-2</v>
      </c>
    </row>
    <row r="95" spans="1:31" ht="15.75">
      <c r="A95" s="187" t="s">
        <v>466</v>
      </c>
      <c r="B95" s="189">
        <v>0</v>
      </c>
      <c r="C95" s="189"/>
      <c r="D95" s="101">
        <v>0</v>
      </c>
      <c r="E95" s="189">
        <v>0</v>
      </c>
      <c r="F95" s="189"/>
      <c r="G95" s="101">
        <v>0</v>
      </c>
      <c r="H95" s="188">
        <v>2</v>
      </c>
      <c r="I95" s="188">
        <v>1</v>
      </c>
      <c r="J95" s="101">
        <v>3</v>
      </c>
      <c r="K95" s="188">
        <v>3</v>
      </c>
      <c r="L95" s="188">
        <v>2</v>
      </c>
      <c r="M95" s="101">
        <v>5</v>
      </c>
      <c r="N95" s="191">
        <v>0</v>
      </c>
      <c r="O95" s="191"/>
      <c r="P95" s="101">
        <v>0</v>
      </c>
      <c r="Q95" s="191">
        <v>0</v>
      </c>
      <c r="R95" s="191"/>
      <c r="S95" s="101">
        <v>0</v>
      </c>
      <c r="T95" s="188">
        <v>0</v>
      </c>
      <c r="U95" s="188"/>
      <c r="V95" s="101">
        <v>0</v>
      </c>
      <c r="W95" s="188">
        <v>0</v>
      </c>
      <c r="X95" s="188"/>
      <c r="Y95" s="101">
        <v>0</v>
      </c>
      <c r="Z95" s="101">
        <v>5</v>
      </c>
      <c r="AA95" s="101">
        <v>3</v>
      </c>
      <c r="AB95" s="101">
        <v>8</v>
      </c>
      <c r="AC95" s="519">
        <v>62.5</v>
      </c>
      <c r="AD95" s="519">
        <v>37.5</v>
      </c>
      <c r="AE95" s="518">
        <v>2.4132002051220174E-2</v>
      </c>
    </row>
    <row r="96" spans="1:31" ht="15.75">
      <c r="A96" s="187" t="s">
        <v>479</v>
      </c>
      <c r="B96" s="189">
        <v>0</v>
      </c>
      <c r="C96" s="189"/>
      <c r="D96" s="101">
        <v>0</v>
      </c>
      <c r="E96" s="189">
        <v>0</v>
      </c>
      <c r="F96" s="189"/>
      <c r="G96" s="101">
        <v>0</v>
      </c>
      <c r="H96" s="188">
        <v>0</v>
      </c>
      <c r="I96" s="188">
        <v>1</v>
      </c>
      <c r="J96" s="101">
        <v>1</v>
      </c>
      <c r="K96" s="188">
        <v>2</v>
      </c>
      <c r="L96" s="188">
        <v>5</v>
      </c>
      <c r="M96" s="101">
        <v>7</v>
      </c>
      <c r="N96" s="191">
        <v>0</v>
      </c>
      <c r="O96" s="191"/>
      <c r="P96" s="101">
        <v>0</v>
      </c>
      <c r="Q96" s="191">
        <v>0</v>
      </c>
      <c r="R96" s="191"/>
      <c r="S96" s="101">
        <v>0</v>
      </c>
      <c r="T96" s="188">
        <v>0</v>
      </c>
      <c r="U96" s="188"/>
      <c r="V96" s="101">
        <v>0</v>
      </c>
      <c r="W96" s="188">
        <v>0</v>
      </c>
      <c r="X96" s="188"/>
      <c r="Y96" s="101">
        <v>0</v>
      </c>
      <c r="Z96" s="101">
        <v>2</v>
      </c>
      <c r="AA96" s="101">
        <v>6</v>
      </c>
      <c r="AB96" s="101">
        <v>8</v>
      </c>
      <c r="AC96" s="519">
        <v>25</v>
      </c>
      <c r="AD96" s="519">
        <v>75</v>
      </c>
      <c r="AE96" s="518">
        <v>2.4132002051220174E-2</v>
      </c>
    </row>
    <row r="97" spans="1:31" ht="15.75">
      <c r="A97" s="187" t="s">
        <v>475</v>
      </c>
      <c r="B97" s="189">
        <v>0</v>
      </c>
      <c r="C97" s="189"/>
      <c r="D97" s="101">
        <v>0</v>
      </c>
      <c r="E97" s="188">
        <v>0</v>
      </c>
      <c r="F97" s="188"/>
      <c r="G97" s="101">
        <v>0</v>
      </c>
      <c r="H97" s="189">
        <v>1</v>
      </c>
      <c r="I97" s="189">
        <v>3</v>
      </c>
      <c r="J97" s="101">
        <v>4</v>
      </c>
      <c r="K97" s="189">
        <v>2</v>
      </c>
      <c r="L97" s="189">
        <v>0</v>
      </c>
      <c r="M97" s="101">
        <v>2</v>
      </c>
      <c r="N97" s="191">
        <v>0</v>
      </c>
      <c r="O97" s="191">
        <v>2</v>
      </c>
      <c r="P97" s="101">
        <v>2</v>
      </c>
      <c r="Q97" s="191">
        <v>0</v>
      </c>
      <c r="R97" s="191"/>
      <c r="S97" s="101">
        <v>0</v>
      </c>
      <c r="T97" s="189">
        <v>0</v>
      </c>
      <c r="U97" s="189"/>
      <c r="V97" s="101">
        <v>0</v>
      </c>
      <c r="W97" s="189">
        <v>0</v>
      </c>
      <c r="X97" s="189"/>
      <c r="Y97" s="101">
        <v>0</v>
      </c>
      <c r="Z97" s="101">
        <v>3</v>
      </c>
      <c r="AA97" s="101">
        <v>5</v>
      </c>
      <c r="AB97" s="101">
        <v>8</v>
      </c>
      <c r="AC97" s="519">
        <v>37.5</v>
      </c>
      <c r="AD97" s="519">
        <v>62.5</v>
      </c>
      <c r="AE97" s="518">
        <v>2.4132002051220174E-2</v>
      </c>
    </row>
    <row r="98" spans="1:31" ht="15.75">
      <c r="A98" s="187" t="s">
        <v>484</v>
      </c>
      <c r="B98" s="189">
        <v>0</v>
      </c>
      <c r="C98" s="189"/>
      <c r="D98" s="101">
        <v>0</v>
      </c>
      <c r="E98" s="189">
        <v>0</v>
      </c>
      <c r="F98" s="189"/>
      <c r="G98" s="101">
        <v>0</v>
      </c>
      <c r="H98" s="189">
        <v>0</v>
      </c>
      <c r="I98" s="189"/>
      <c r="J98" s="101">
        <v>0</v>
      </c>
      <c r="K98" s="189">
        <v>4</v>
      </c>
      <c r="L98" s="189">
        <v>2</v>
      </c>
      <c r="M98" s="101">
        <v>6</v>
      </c>
      <c r="N98" s="191">
        <v>0</v>
      </c>
      <c r="O98" s="191"/>
      <c r="P98" s="101">
        <v>0</v>
      </c>
      <c r="Q98" s="191">
        <v>0</v>
      </c>
      <c r="R98" s="191">
        <v>1</v>
      </c>
      <c r="S98" s="101">
        <v>1</v>
      </c>
      <c r="T98" s="189">
        <v>0</v>
      </c>
      <c r="U98" s="189"/>
      <c r="V98" s="101">
        <v>0</v>
      </c>
      <c r="W98" s="189">
        <v>0</v>
      </c>
      <c r="X98" s="189"/>
      <c r="Y98" s="101">
        <v>0</v>
      </c>
      <c r="Z98" s="101">
        <v>4</v>
      </c>
      <c r="AA98" s="101">
        <v>3</v>
      </c>
      <c r="AB98" s="101">
        <v>7</v>
      </c>
      <c r="AC98" s="519">
        <v>57.142857142857139</v>
      </c>
      <c r="AD98" s="519">
        <v>42.857142857142854</v>
      </c>
      <c r="AE98" s="518">
        <v>2.1115501794817654E-2</v>
      </c>
    </row>
    <row r="99" spans="1:31" ht="15.75">
      <c r="A99" s="187" t="s">
        <v>459</v>
      </c>
      <c r="B99" s="189">
        <v>0</v>
      </c>
      <c r="C99" s="189"/>
      <c r="D99" s="101">
        <v>0</v>
      </c>
      <c r="E99" s="189">
        <v>0</v>
      </c>
      <c r="F99" s="189"/>
      <c r="G99" s="101">
        <v>0</v>
      </c>
      <c r="H99" s="188">
        <v>0</v>
      </c>
      <c r="I99" s="188"/>
      <c r="J99" s="101">
        <v>0</v>
      </c>
      <c r="K99" s="188">
        <v>7</v>
      </c>
      <c r="L99" s="188">
        <v>0</v>
      </c>
      <c r="M99" s="101">
        <v>7</v>
      </c>
      <c r="N99" s="191">
        <v>0</v>
      </c>
      <c r="O99" s="191"/>
      <c r="P99" s="101">
        <v>0</v>
      </c>
      <c r="Q99" s="191">
        <v>0</v>
      </c>
      <c r="R99" s="191"/>
      <c r="S99" s="101">
        <v>0</v>
      </c>
      <c r="T99" s="188">
        <v>0</v>
      </c>
      <c r="U99" s="188"/>
      <c r="V99" s="101">
        <v>0</v>
      </c>
      <c r="W99" s="188">
        <v>0</v>
      </c>
      <c r="X99" s="188"/>
      <c r="Y99" s="101">
        <v>0</v>
      </c>
      <c r="Z99" s="101">
        <v>7</v>
      </c>
      <c r="AA99" s="101">
        <v>0</v>
      </c>
      <c r="AB99" s="101">
        <v>7</v>
      </c>
      <c r="AC99" s="519">
        <v>99.999999999999986</v>
      </c>
      <c r="AD99" s="519">
        <v>0</v>
      </c>
      <c r="AE99" s="518">
        <v>2.1115501794817654E-2</v>
      </c>
    </row>
    <row r="100" spans="1:31" ht="15.75">
      <c r="A100" s="187" t="s">
        <v>471</v>
      </c>
      <c r="B100" s="189">
        <v>1</v>
      </c>
      <c r="C100" s="189">
        <v>1</v>
      </c>
      <c r="D100" s="101">
        <v>2</v>
      </c>
      <c r="E100" s="189">
        <v>0</v>
      </c>
      <c r="F100" s="189"/>
      <c r="G100" s="101">
        <v>0</v>
      </c>
      <c r="H100" s="189">
        <v>1</v>
      </c>
      <c r="I100" s="189">
        <v>0</v>
      </c>
      <c r="J100" s="101">
        <v>1</v>
      </c>
      <c r="K100" s="189">
        <v>2</v>
      </c>
      <c r="L100" s="189">
        <v>2</v>
      </c>
      <c r="M100" s="101">
        <v>4</v>
      </c>
      <c r="N100" s="191">
        <v>0</v>
      </c>
      <c r="O100" s="191"/>
      <c r="P100" s="101">
        <v>0</v>
      </c>
      <c r="Q100" s="191">
        <v>0</v>
      </c>
      <c r="R100" s="191"/>
      <c r="S100" s="101">
        <v>0</v>
      </c>
      <c r="T100" s="189">
        <v>0</v>
      </c>
      <c r="U100" s="189"/>
      <c r="V100" s="101">
        <v>0</v>
      </c>
      <c r="W100" s="189">
        <v>0</v>
      </c>
      <c r="X100" s="189"/>
      <c r="Y100" s="101">
        <v>0</v>
      </c>
      <c r="Z100" s="101">
        <v>4</v>
      </c>
      <c r="AA100" s="101">
        <v>3</v>
      </c>
      <c r="AB100" s="101">
        <v>7</v>
      </c>
      <c r="AC100" s="519">
        <v>57.142857142857139</v>
      </c>
      <c r="AD100" s="519">
        <v>42.857142857142854</v>
      </c>
      <c r="AE100" s="518">
        <v>2.1115501794817654E-2</v>
      </c>
    </row>
    <row r="101" spans="1:31" ht="15.75">
      <c r="A101" s="187" t="s">
        <v>473</v>
      </c>
      <c r="B101" s="189">
        <v>0</v>
      </c>
      <c r="C101" s="189">
        <v>1</v>
      </c>
      <c r="D101" s="101">
        <v>1</v>
      </c>
      <c r="E101" s="189">
        <v>0</v>
      </c>
      <c r="F101" s="189"/>
      <c r="G101" s="101">
        <v>0</v>
      </c>
      <c r="H101" s="188">
        <v>3</v>
      </c>
      <c r="I101" s="188">
        <v>2</v>
      </c>
      <c r="J101" s="101">
        <v>5</v>
      </c>
      <c r="K101" s="188">
        <v>0</v>
      </c>
      <c r="L101" s="188">
        <v>1</v>
      </c>
      <c r="M101" s="101">
        <v>1</v>
      </c>
      <c r="N101" s="191">
        <v>0</v>
      </c>
      <c r="O101" s="191"/>
      <c r="P101" s="101">
        <v>0</v>
      </c>
      <c r="Q101" s="191">
        <v>0</v>
      </c>
      <c r="R101" s="191"/>
      <c r="S101" s="101">
        <v>0</v>
      </c>
      <c r="T101" s="188">
        <v>0</v>
      </c>
      <c r="U101" s="188"/>
      <c r="V101" s="101">
        <v>0</v>
      </c>
      <c r="W101" s="188">
        <v>0</v>
      </c>
      <c r="X101" s="188"/>
      <c r="Y101" s="101">
        <v>0</v>
      </c>
      <c r="Z101" s="101">
        <v>3</v>
      </c>
      <c r="AA101" s="101">
        <v>4</v>
      </c>
      <c r="AB101" s="101">
        <v>7</v>
      </c>
      <c r="AC101" s="519">
        <v>42.857142857142854</v>
      </c>
      <c r="AD101" s="519">
        <v>57.142857142857139</v>
      </c>
      <c r="AE101" s="518">
        <v>2.1115501794817654E-2</v>
      </c>
    </row>
    <row r="102" spans="1:31" ht="28.5">
      <c r="A102" s="187" t="s">
        <v>472</v>
      </c>
      <c r="B102" s="189">
        <v>0</v>
      </c>
      <c r="C102" s="189"/>
      <c r="D102" s="101">
        <v>0</v>
      </c>
      <c r="E102" s="189">
        <v>0</v>
      </c>
      <c r="F102" s="189"/>
      <c r="G102" s="101">
        <v>0</v>
      </c>
      <c r="H102" s="188">
        <v>0</v>
      </c>
      <c r="I102" s="188">
        <v>1</v>
      </c>
      <c r="J102" s="101">
        <v>1</v>
      </c>
      <c r="K102" s="188">
        <v>4</v>
      </c>
      <c r="L102" s="188">
        <v>2</v>
      </c>
      <c r="M102" s="101">
        <v>6</v>
      </c>
      <c r="N102" s="191">
        <v>0</v>
      </c>
      <c r="O102" s="191"/>
      <c r="P102" s="101">
        <v>0</v>
      </c>
      <c r="Q102" s="191">
        <v>0</v>
      </c>
      <c r="R102" s="191"/>
      <c r="S102" s="101">
        <v>0</v>
      </c>
      <c r="T102" s="188">
        <v>0</v>
      </c>
      <c r="U102" s="188"/>
      <c r="V102" s="101">
        <v>0</v>
      </c>
      <c r="W102" s="188">
        <v>0</v>
      </c>
      <c r="X102" s="188"/>
      <c r="Y102" s="101">
        <v>0</v>
      </c>
      <c r="Z102" s="101">
        <v>4</v>
      </c>
      <c r="AA102" s="101">
        <v>3</v>
      </c>
      <c r="AB102" s="101">
        <v>7</v>
      </c>
      <c r="AC102" s="519">
        <v>57.142857142857139</v>
      </c>
      <c r="AD102" s="519">
        <v>42.857142857142854</v>
      </c>
      <c r="AE102" s="518">
        <v>2.1115501794817654E-2</v>
      </c>
    </row>
    <row r="103" spans="1:31" ht="15.75">
      <c r="A103" s="187" t="s">
        <v>513</v>
      </c>
      <c r="B103" s="189">
        <v>0</v>
      </c>
      <c r="C103" s="189"/>
      <c r="D103" s="101">
        <v>0</v>
      </c>
      <c r="E103" s="189">
        <v>0</v>
      </c>
      <c r="F103" s="189"/>
      <c r="G103" s="101">
        <v>0</v>
      </c>
      <c r="H103" s="188">
        <v>1</v>
      </c>
      <c r="I103" s="188">
        <v>0</v>
      </c>
      <c r="J103" s="101">
        <v>1</v>
      </c>
      <c r="K103" s="188">
        <v>4</v>
      </c>
      <c r="L103" s="188">
        <v>1</v>
      </c>
      <c r="M103" s="101">
        <v>5</v>
      </c>
      <c r="N103" s="191">
        <v>0</v>
      </c>
      <c r="O103" s="191"/>
      <c r="P103" s="101">
        <v>0</v>
      </c>
      <c r="Q103" s="191">
        <v>0</v>
      </c>
      <c r="R103" s="191"/>
      <c r="S103" s="101">
        <v>0</v>
      </c>
      <c r="T103" s="188">
        <v>0</v>
      </c>
      <c r="U103" s="188"/>
      <c r="V103" s="101">
        <v>0</v>
      </c>
      <c r="W103" s="188">
        <v>0</v>
      </c>
      <c r="X103" s="188"/>
      <c r="Y103" s="101">
        <v>0</v>
      </c>
      <c r="Z103" s="101">
        <v>5</v>
      </c>
      <c r="AA103" s="101">
        <v>1</v>
      </c>
      <c r="AB103" s="101">
        <v>6</v>
      </c>
      <c r="AC103" s="519">
        <v>83.333333333333343</v>
      </c>
      <c r="AD103" s="519">
        <v>16.666666666666668</v>
      </c>
      <c r="AE103" s="518">
        <v>1.8099001538415132E-2</v>
      </c>
    </row>
    <row r="104" spans="1:31" ht="15.75">
      <c r="A104" s="187" t="s">
        <v>431</v>
      </c>
      <c r="B104" s="189">
        <v>1</v>
      </c>
      <c r="C104" s="189">
        <v>0</v>
      </c>
      <c r="D104" s="101">
        <v>1</v>
      </c>
      <c r="E104" s="188">
        <v>0</v>
      </c>
      <c r="F104" s="188"/>
      <c r="G104" s="101">
        <v>0</v>
      </c>
      <c r="H104" s="188">
        <v>0</v>
      </c>
      <c r="I104" s="188"/>
      <c r="J104" s="101">
        <v>0</v>
      </c>
      <c r="K104" s="188">
        <v>0</v>
      </c>
      <c r="L104" s="188">
        <v>1</v>
      </c>
      <c r="M104" s="101">
        <v>1</v>
      </c>
      <c r="N104" s="191">
        <v>0</v>
      </c>
      <c r="O104" s="191"/>
      <c r="P104" s="101">
        <v>0</v>
      </c>
      <c r="Q104" s="191">
        <v>3</v>
      </c>
      <c r="R104" s="191">
        <v>1</v>
      </c>
      <c r="S104" s="101">
        <v>4</v>
      </c>
      <c r="T104" s="188">
        <v>0</v>
      </c>
      <c r="U104" s="188"/>
      <c r="V104" s="101">
        <v>0</v>
      </c>
      <c r="W104" s="188">
        <v>0</v>
      </c>
      <c r="X104" s="188"/>
      <c r="Y104" s="101">
        <v>0</v>
      </c>
      <c r="Z104" s="101">
        <v>4</v>
      </c>
      <c r="AA104" s="101">
        <v>2</v>
      </c>
      <c r="AB104" s="101">
        <v>6</v>
      </c>
      <c r="AC104" s="519">
        <v>66.666666666666671</v>
      </c>
      <c r="AD104" s="519">
        <v>33.333333333333336</v>
      </c>
      <c r="AE104" s="518">
        <v>1.8099001538415132E-2</v>
      </c>
    </row>
    <row r="105" spans="1:31" ht="15.75">
      <c r="A105" s="187" t="s">
        <v>489</v>
      </c>
      <c r="B105" s="189">
        <v>0</v>
      </c>
      <c r="C105" s="189"/>
      <c r="D105" s="101">
        <v>0</v>
      </c>
      <c r="E105" s="189">
        <v>0</v>
      </c>
      <c r="F105" s="189"/>
      <c r="G105" s="101">
        <v>0</v>
      </c>
      <c r="H105" s="188">
        <v>1</v>
      </c>
      <c r="I105" s="188">
        <v>1</v>
      </c>
      <c r="J105" s="101">
        <v>2</v>
      </c>
      <c r="K105" s="188">
        <v>3</v>
      </c>
      <c r="L105" s="188">
        <v>1</v>
      </c>
      <c r="M105" s="101">
        <v>4</v>
      </c>
      <c r="N105" s="191">
        <v>0</v>
      </c>
      <c r="O105" s="191"/>
      <c r="P105" s="101">
        <v>0</v>
      </c>
      <c r="Q105" s="191">
        <v>0</v>
      </c>
      <c r="R105" s="191"/>
      <c r="S105" s="101">
        <v>0</v>
      </c>
      <c r="T105" s="188">
        <v>0</v>
      </c>
      <c r="U105" s="188"/>
      <c r="V105" s="101">
        <v>0</v>
      </c>
      <c r="W105" s="188">
        <v>0</v>
      </c>
      <c r="X105" s="188"/>
      <c r="Y105" s="101">
        <v>0</v>
      </c>
      <c r="Z105" s="101">
        <v>4</v>
      </c>
      <c r="AA105" s="101">
        <v>2</v>
      </c>
      <c r="AB105" s="101">
        <v>6</v>
      </c>
      <c r="AC105" s="519">
        <v>66.666666666666671</v>
      </c>
      <c r="AD105" s="519">
        <v>33.333333333333336</v>
      </c>
      <c r="AE105" s="518">
        <v>1.8099001538415132E-2</v>
      </c>
    </row>
    <row r="106" spans="1:31" ht="15.75">
      <c r="A106" s="187" t="s">
        <v>505</v>
      </c>
      <c r="B106" s="189">
        <v>0</v>
      </c>
      <c r="C106" s="189"/>
      <c r="D106" s="101">
        <v>0</v>
      </c>
      <c r="E106" s="189">
        <v>0</v>
      </c>
      <c r="F106" s="189"/>
      <c r="G106" s="101">
        <v>0</v>
      </c>
      <c r="H106" s="188">
        <v>0</v>
      </c>
      <c r="I106" s="188">
        <v>1</v>
      </c>
      <c r="J106" s="101">
        <v>1</v>
      </c>
      <c r="K106" s="188">
        <v>2</v>
      </c>
      <c r="L106" s="188">
        <v>1</v>
      </c>
      <c r="M106" s="101">
        <v>3</v>
      </c>
      <c r="N106" s="191">
        <v>0</v>
      </c>
      <c r="O106" s="191"/>
      <c r="P106" s="101">
        <v>0</v>
      </c>
      <c r="Q106" s="191">
        <v>0</v>
      </c>
      <c r="R106" s="191">
        <v>2</v>
      </c>
      <c r="S106" s="101">
        <v>2</v>
      </c>
      <c r="T106" s="188">
        <v>0</v>
      </c>
      <c r="U106" s="188"/>
      <c r="V106" s="101">
        <v>0</v>
      </c>
      <c r="W106" s="188">
        <v>0</v>
      </c>
      <c r="X106" s="188"/>
      <c r="Y106" s="101">
        <v>0</v>
      </c>
      <c r="Z106" s="101">
        <v>2</v>
      </c>
      <c r="AA106" s="101">
        <v>4</v>
      </c>
      <c r="AB106" s="101">
        <v>6</v>
      </c>
      <c r="AC106" s="519">
        <v>33.333333333333336</v>
      </c>
      <c r="AD106" s="519">
        <v>66.666666666666671</v>
      </c>
      <c r="AE106" s="518">
        <v>1.8099001538415132E-2</v>
      </c>
    </row>
    <row r="107" spans="1:31" ht="28.5">
      <c r="A107" s="187" t="s">
        <v>469</v>
      </c>
      <c r="B107" s="189">
        <v>0</v>
      </c>
      <c r="C107" s="189"/>
      <c r="D107" s="101">
        <v>0</v>
      </c>
      <c r="E107" s="188">
        <v>0</v>
      </c>
      <c r="F107" s="188"/>
      <c r="G107" s="101">
        <v>0</v>
      </c>
      <c r="H107" s="188">
        <v>2</v>
      </c>
      <c r="I107" s="188">
        <v>0</v>
      </c>
      <c r="J107" s="101">
        <v>2</v>
      </c>
      <c r="K107" s="188">
        <v>1</v>
      </c>
      <c r="L107" s="188">
        <v>3</v>
      </c>
      <c r="M107" s="101">
        <v>4</v>
      </c>
      <c r="N107" s="191">
        <v>0</v>
      </c>
      <c r="O107" s="191"/>
      <c r="P107" s="101">
        <v>0</v>
      </c>
      <c r="Q107" s="191">
        <v>0</v>
      </c>
      <c r="R107" s="191"/>
      <c r="S107" s="101">
        <v>0</v>
      </c>
      <c r="T107" s="188">
        <v>0</v>
      </c>
      <c r="U107" s="188"/>
      <c r="V107" s="101">
        <v>0</v>
      </c>
      <c r="W107" s="188">
        <v>0</v>
      </c>
      <c r="X107" s="188"/>
      <c r="Y107" s="101">
        <v>0</v>
      </c>
      <c r="Z107" s="101">
        <v>3</v>
      </c>
      <c r="AA107" s="101">
        <v>3</v>
      </c>
      <c r="AB107" s="101">
        <v>6</v>
      </c>
      <c r="AC107" s="519">
        <v>50</v>
      </c>
      <c r="AD107" s="519">
        <v>50</v>
      </c>
      <c r="AE107" s="518">
        <v>1.8099001538415132E-2</v>
      </c>
    </row>
    <row r="108" spans="1:31" ht="15.75">
      <c r="A108" s="187" t="s">
        <v>456</v>
      </c>
      <c r="B108" s="189">
        <v>1</v>
      </c>
      <c r="C108" s="189">
        <v>0</v>
      </c>
      <c r="D108" s="101">
        <v>1</v>
      </c>
      <c r="E108" s="189">
        <v>0</v>
      </c>
      <c r="F108" s="189"/>
      <c r="G108" s="101">
        <v>0</v>
      </c>
      <c r="H108" s="188">
        <v>2</v>
      </c>
      <c r="I108" s="188">
        <v>1</v>
      </c>
      <c r="J108" s="101">
        <v>3</v>
      </c>
      <c r="K108" s="188">
        <v>1</v>
      </c>
      <c r="L108" s="188">
        <v>0</v>
      </c>
      <c r="M108" s="101">
        <v>1</v>
      </c>
      <c r="N108" s="191">
        <v>0</v>
      </c>
      <c r="O108" s="191"/>
      <c r="P108" s="101">
        <v>0</v>
      </c>
      <c r="Q108" s="191">
        <v>0</v>
      </c>
      <c r="R108" s="191"/>
      <c r="S108" s="101">
        <v>0</v>
      </c>
      <c r="T108" s="188">
        <v>1</v>
      </c>
      <c r="U108" s="188">
        <v>0</v>
      </c>
      <c r="V108" s="101">
        <v>1</v>
      </c>
      <c r="W108" s="188">
        <v>0</v>
      </c>
      <c r="X108" s="188"/>
      <c r="Y108" s="101">
        <v>0</v>
      </c>
      <c r="Z108" s="101">
        <v>5</v>
      </c>
      <c r="AA108" s="101">
        <v>1</v>
      </c>
      <c r="AB108" s="101">
        <v>6</v>
      </c>
      <c r="AC108" s="519">
        <v>83.333333333333343</v>
      </c>
      <c r="AD108" s="519">
        <v>16.666666666666668</v>
      </c>
      <c r="AE108" s="518">
        <v>1.8099001538415132E-2</v>
      </c>
    </row>
    <row r="109" spans="1:31" ht="15.75">
      <c r="A109" s="187" t="s">
        <v>460</v>
      </c>
      <c r="B109" s="189">
        <v>0</v>
      </c>
      <c r="C109" s="189"/>
      <c r="D109" s="101">
        <v>0</v>
      </c>
      <c r="E109" s="189">
        <v>0</v>
      </c>
      <c r="F109" s="189"/>
      <c r="G109" s="101">
        <v>0</v>
      </c>
      <c r="H109" s="188">
        <v>2</v>
      </c>
      <c r="I109" s="188">
        <v>3</v>
      </c>
      <c r="J109" s="101">
        <v>5</v>
      </c>
      <c r="K109" s="188">
        <v>0</v>
      </c>
      <c r="L109" s="188"/>
      <c r="M109" s="101">
        <v>0</v>
      </c>
      <c r="N109" s="191">
        <v>0</v>
      </c>
      <c r="O109" s="191"/>
      <c r="P109" s="101">
        <v>0</v>
      </c>
      <c r="Q109" s="191">
        <v>0</v>
      </c>
      <c r="R109" s="191"/>
      <c r="S109" s="101">
        <v>0</v>
      </c>
      <c r="T109" s="188">
        <v>0</v>
      </c>
      <c r="U109" s="188"/>
      <c r="V109" s="101">
        <v>0</v>
      </c>
      <c r="W109" s="188">
        <v>0</v>
      </c>
      <c r="X109" s="188"/>
      <c r="Y109" s="101">
        <v>0</v>
      </c>
      <c r="Z109" s="101">
        <v>2</v>
      </c>
      <c r="AA109" s="101">
        <v>3</v>
      </c>
      <c r="AB109" s="101">
        <v>5</v>
      </c>
      <c r="AC109" s="519">
        <v>40</v>
      </c>
      <c r="AD109" s="519">
        <v>60</v>
      </c>
      <c r="AE109" s="518">
        <v>1.5082501282012609E-2</v>
      </c>
    </row>
    <row r="110" spans="1:31" ht="15.75">
      <c r="A110" s="187" t="s">
        <v>476</v>
      </c>
      <c r="B110" s="188">
        <v>1</v>
      </c>
      <c r="C110" s="188">
        <v>0</v>
      </c>
      <c r="D110" s="101">
        <v>1</v>
      </c>
      <c r="E110" s="189">
        <v>0</v>
      </c>
      <c r="F110" s="189"/>
      <c r="G110" s="101">
        <v>0</v>
      </c>
      <c r="H110" s="189">
        <v>1</v>
      </c>
      <c r="I110" s="189">
        <v>0</v>
      </c>
      <c r="J110" s="101">
        <v>1</v>
      </c>
      <c r="K110" s="189">
        <v>1</v>
      </c>
      <c r="L110" s="189">
        <v>0</v>
      </c>
      <c r="M110" s="101">
        <v>1</v>
      </c>
      <c r="N110" s="191">
        <v>0</v>
      </c>
      <c r="O110" s="191"/>
      <c r="P110" s="101">
        <v>0</v>
      </c>
      <c r="Q110" s="191">
        <v>0</v>
      </c>
      <c r="R110" s="191">
        <v>2</v>
      </c>
      <c r="S110" s="101">
        <v>2</v>
      </c>
      <c r="T110" s="189">
        <v>0</v>
      </c>
      <c r="U110" s="189"/>
      <c r="V110" s="101">
        <v>0</v>
      </c>
      <c r="W110" s="189">
        <v>0</v>
      </c>
      <c r="X110" s="189"/>
      <c r="Y110" s="101">
        <v>0</v>
      </c>
      <c r="Z110" s="101">
        <v>3</v>
      </c>
      <c r="AA110" s="101">
        <v>2</v>
      </c>
      <c r="AB110" s="101">
        <v>5</v>
      </c>
      <c r="AC110" s="519">
        <v>60</v>
      </c>
      <c r="AD110" s="519">
        <v>40</v>
      </c>
      <c r="AE110" s="518">
        <v>1.5082501282012609E-2</v>
      </c>
    </row>
    <row r="111" spans="1:31" ht="15.75">
      <c r="A111" s="187" t="s">
        <v>487</v>
      </c>
      <c r="B111" s="188">
        <v>0</v>
      </c>
      <c r="C111" s="188">
        <v>1</v>
      </c>
      <c r="D111" s="101">
        <v>1</v>
      </c>
      <c r="E111" s="189">
        <v>0</v>
      </c>
      <c r="F111" s="189"/>
      <c r="G111" s="101">
        <v>0</v>
      </c>
      <c r="H111" s="188">
        <v>1</v>
      </c>
      <c r="I111" s="188">
        <v>1</v>
      </c>
      <c r="J111" s="101">
        <v>2</v>
      </c>
      <c r="K111" s="188">
        <v>1</v>
      </c>
      <c r="L111" s="188">
        <v>1</v>
      </c>
      <c r="M111" s="101">
        <v>2</v>
      </c>
      <c r="N111" s="191">
        <v>0</v>
      </c>
      <c r="O111" s="191"/>
      <c r="P111" s="101">
        <v>0</v>
      </c>
      <c r="Q111" s="191">
        <v>0</v>
      </c>
      <c r="R111" s="191"/>
      <c r="S111" s="101">
        <v>0</v>
      </c>
      <c r="T111" s="188">
        <v>0</v>
      </c>
      <c r="U111" s="188"/>
      <c r="V111" s="101">
        <v>0</v>
      </c>
      <c r="W111" s="188">
        <v>0</v>
      </c>
      <c r="X111" s="188"/>
      <c r="Y111" s="101">
        <v>0</v>
      </c>
      <c r="Z111" s="101">
        <v>2</v>
      </c>
      <c r="AA111" s="101">
        <v>3</v>
      </c>
      <c r="AB111" s="101">
        <v>5</v>
      </c>
      <c r="AC111" s="519">
        <v>40</v>
      </c>
      <c r="AD111" s="519">
        <v>60</v>
      </c>
      <c r="AE111" s="518">
        <v>1.5082501282012609E-2</v>
      </c>
    </row>
    <row r="112" spans="1:31" ht="15.75">
      <c r="A112" s="187" t="s">
        <v>482</v>
      </c>
      <c r="B112" s="189">
        <v>0</v>
      </c>
      <c r="C112" s="189"/>
      <c r="D112" s="101">
        <v>0</v>
      </c>
      <c r="E112" s="189">
        <v>0</v>
      </c>
      <c r="F112" s="189">
        <v>1</v>
      </c>
      <c r="G112" s="101">
        <v>1</v>
      </c>
      <c r="H112" s="188">
        <v>0</v>
      </c>
      <c r="I112" s="188">
        <v>1</v>
      </c>
      <c r="J112" s="101">
        <v>1</v>
      </c>
      <c r="K112" s="188">
        <v>1</v>
      </c>
      <c r="L112" s="188">
        <v>1</v>
      </c>
      <c r="M112" s="101">
        <v>2</v>
      </c>
      <c r="N112" s="191">
        <v>0</v>
      </c>
      <c r="O112" s="191"/>
      <c r="P112" s="101">
        <v>0</v>
      </c>
      <c r="Q112" s="191">
        <v>0</v>
      </c>
      <c r="R112" s="191"/>
      <c r="S112" s="101">
        <v>0</v>
      </c>
      <c r="T112" s="188">
        <v>0</v>
      </c>
      <c r="U112" s="188"/>
      <c r="V112" s="101">
        <v>0</v>
      </c>
      <c r="W112" s="188">
        <v>0</v>
      </c>
      <c r="X112" s="188"/>
      <c r="Y112" s="101">
        <v>0</v>
      </c>
      <c r="Z112" s="101">
        <v>1</v>
      </c>
      <c r="AA112" s="101">
        <v>3</v>
      </c>
      <c r="AB112" s="101">
        <v>4</v>
      </c>
      <c r="AC112" s="519">
        <v>25</v>
      </c>
      <c r="AD112" s="519">
        <v>75</v>
      </c>
      <c r="AE112" s="518">
        <v>1.2066001025610087E-2</v>
      </c>
    </row>
    <row r="113" spans="1:31" ht="15.75">
      <c r="A113" s="187" t="s">
        <v>435</v>
      </c>
      <c r="B113" s="189">
        <v>1</v>
      </c>
      <c r="C113" s="189">
        <v>1</v>
      </c>
      <c r="D113" s="101">
        <v>2</v>
      </c>
      <c r="E113" s="189">
        <v>0</v>
      </c>
      <c r="F113" s="189"/>
      <c r="G113" s="101">
        <v>0</v>
      </c>
      <c r="H113" s="189">
        <v>0</v>
      </c>
      <c r="I113" s="189"/>
      <c r="J113" s="101">
        <v>0</v>
      </c>
      <c r="K113" s="189">
        <v>1</v>
      </c>
      <c r="L113" s="189">
        <v>1</v>
      </c>
      <c r="M113" s="101">
        <v>2</v>
      </c>
      <c r="N113" s="191">
        <v>0</v>
      </c>
      <c r="O113" s="191"/>
      <c r="P113" s="101">
        <v>0</v>
      </c>
      <c r="Q113" s="191">
        <v>0</v>
      </c>
      <c r="R113" s="191"/>
      <c r="S113" s="101">
        <v>0</v>
      </c>
      <c r="T113" s="189">
        <v>0</v>
      </c>
      <c r="U113" s="189"/>
      <c r="V113" s="101">
        <v>0</v>
      </c>
      <c r="W113" s="189">
        <v>0</v>
      </c>
      <c r="X113" s="189"/>
      <c r="Y113" s="101">
        <v>0</v>
      </c>
      <c r="Z113" s="101">
        <v>2</v>
      </c>
      <c r="AA113" s="101">
        <v>2</v>
      </c>
      <c r="AB113" s="101">
        <v>4</v>
      </c>
      <c r="AC113" s="519">
        <v>50</v>
      </c>
      <c r="AD113" s="519">
        <v>50</v>
      </c>
      <c r="AE113" s="518">
        <v>1.2066001025610087E-2</v>
      </c>
    </row>
    <row r="114" spans="1:31" ht="15.75">
      <c r="A114" s="187" t="s">
        <v>503</v>
      </c>
      <c r="B114" s="189">
        <v>0</v>
      </c>
      <c r="C114" s="189"/>
      <c r="D114" s="101">
        <v>0</v>
      </c>
      <c r="E114" s="188">
        <v>0</v>
      </c>
      <c r="F114" s="188"/>
      <c r="G114" s="101">
        <v>0</v>
      </c>
      <c r="H114" s="188">
        <v>0</v>
      </c>
      <c r="I114" s="188"/>
      <c r="J114" s="101">
        <v>0</v>
      </c>
      <c r="K114" s="188">
        <v>3</v>
      </c>
      <c r="L114" s="188">
        <v>1</v>
      </c>
      <c r="M114" s="101">
        <v>4</v>
      </c>
      <c r="N114" s="191">
        <v>0</v>
      </c>
      <c r="O114" s="191"/>
      <c r="P114" s="101">
        <v>0</v>
      </c>
      <c r="Q114" s="191">
        <v>0</v>
      </c>
      <c r="R114" s="191">
        <v>0</v>
      </c>
      <c r="S114" s="101">
        <v>0</v>
      </c>
      <c r="T114" s="188">
        <v>0</v>
      </c>
      <c r="U114" s="188"/>
      <c r="V114" s="101">
        <v>0</v>
      </c>
      <c r="W114" s="188">
        <v>0</v>
      </c>
      <c r="X114" s="188"/>
      <c r="Y114" s="101">
        <v>0</v>
      </c>
      <c r="Z114" s="101">
        <v>3</v>
      </c>
      <c r="AA114" s="101">
        <v>1</v>
      </c>
      <c r="AB114" s="101">
        <v>4</v>
      </c>
      <c r="AC114" s="519">
        <v>75</v>
      </c>
      <c r="AD114" s="519">
        <v>25</v>
      </c>
      <c r="AE114" s="518">
        <v>1.2066001025610087E-2</v>
      </c>
    </row>
    <row r="115" spans="1:31" ht="15.75">
      <c r="A115" s="187" t="s">
        <v>680</v>
      </c>
      <c r="B115" s="189">
        <v>0</v>
      </c>
      <c r="C115" s="189"/>
      <c r="D115" s="101">
        <v>0</v>
      </c>
      <c r="E115" s="188">
        <v>0</v>
      </c>
      <c r="F115" s="188"/>
      <c r="G115" s="101">
        <v>0</v>
      </c>
      <c r="H115" s="189">
        <v>2</v>
      </c>
      <c r="I115" s="189">
        <v>0</v>
      </c>
      <c r="J115" s="101">
        <v>2</v>
      </c>
      <c r="K115" s="189">
        <v>1</v>
      </c>
      <c r="L115" s="189">
        <v>0</v>
      </c>
      <c r="M115" s="101">
        <v>1</v>
      </c>
      <c r="N115" s="191">
        <v>0</v>
      </c>
      <c r="O115" s="191"/>
      <c r="P115" s="101">
        <v>0</v>
      </c>
      <c r="Q115" s="191">
        <v>1</v>
      </c>
      <c r="R115" s="191">
        <v>0</v>
      </c>
      <c r="S115" s="101">
        <v>1</v>
      </c>
      <c r="T115" s="189">
        <v>0</v>
      </c>
      <c r="U115" s="189"/>
      <c r="V115" s="101">
        <v>0</v>
      </c>
      <c r="W115" s="189">
        <v>0</v>
      </c>
      <c r="X115" s="189"/>
      <c r="Y115" s="101">
        <v>0</v>
      </c>
      <c r="Z115" s="101">
        <v>4</v>
      </c>
      <c r="AA115" s="101">
        <v>0</v>
      </c>
      <c r="AB115" s="101">
        <v>4</v>
      </c>
      <c r="AC115" s="519">
        <v>100</v>
      </c>
      <c r="AD115" s="519">
        <v>0</v>
      </c>
      <c r="AE115" s="518">
        <v>1.2066001025610087E-2</v>
      </c>
    </row>
    <row r="116" spans="1:31" ht="15.75">
      <c r="A116" s="187" t="s">
        <v>465</v>
      </c>
      <c r="B116" s="189">
        <v>0</v>
      </c>
      <c r="C116" s="189"/>
      <c r="D116" s="101">
        <v>0</v>
      </c>
      <c r="E116" s="189">
        <v>0</v>
      </c>
      <c r="F116" s="189"/>
      <c r="G116" s="101">
        <v>0</v>
      </c>
      <c r="H116" s="188">
        <v>2</v>
      </c>
      <c r="I116" s="188">
        <v>0</v>
      </c>
      <c r="J116" s="101">
        <v>2</v>
      </c>
      <c r="K116" s="188">
        <v>0</v>
      </c>
      <c r="L116" s="188">
        <v>2</v>
      </c>
      <c r="M116" s="101">
        <v>2</v>
      </c>
      <c r="N116" s="191">
        <v>0</v>
      </c>
      <c r="O116" s="191"/>
      <c r="P116" s="101">
        <v>0</v>
      </c>
      <c r="Q116" s="191">
        <v>0</v>
      </c>
      <c r="R116" s="191"/>
      <c r="S116" s="101">
        <v>0</v>
      </c>
      <c r="T116" s="188">
        <v>0</v>
      </c>
      <c r="U116" s="188"/>
      <c r="V116" s="101">
        <v>0</v>
      </c>
      <c r="W116" s="188">
        <v>0</v>
      </c>
      <c r="X116" s="188"/>
      <c r="Y116" s="101">
        <v>0</v>
      </c>
      <c r="Z116" s="101">
        <v>2</v>
      </c>
      <c r="AA116" s="101">
        <v>2</v>
      </c>
      <c r="AB116" s="101">
        <v>4</v>
      </c>
      <c r="AC116" s="519">
        <v>50</v>
      </c>
      <c r="AD116" s="519">
        <v>50</v>
      </c>
      <c r="AE116" s="518">
        <v>1.2066001025610087E-2</v>
      </c>
    </row>
    <row r="117" spans="1:31" ht="15.75">
      <c r="A117" s="187" t="s">
        <v>490</v>
      </c>
      <c r="B117" s="189">
        <v>0</v>
      </c>
      <c r="C117" s="189"/>
      <c r="D117" s="101">
        <v>0</v>
      </c>
      <c r="E117" s="189">
        <v>0</v>
      </c>
      <c r="F117" s="189"/>
      <c r="G117" s="101">
        <v>0</v>
      </c>
      <c r="H117" s="188">
        <v>0</v>
      </c>
      <c r="I117" s="188"/>
      <c r="J117" s="101">
        <v>0</v>
      </c>
      <c r="K117" s="188">
        <v>3</v>
      </c>
      <c r="L117" s="188">
        <v>1</v>
      </c>
      <c r="M117" s="101">
        <v>4</v>
      </c>
      <c r="N117" s="191">
        <v>0</v>
      </c>
      <c r="O117" s="191"/>
      <c r="P117" s="101">
        <v>0</v>
      </c>
      <c r="Q117" s="191">
        <v>0</v>
      </c>
      <c r="R117" s="191"/>
      <c r="S117" s="101">
        <v>0</v>
      </c>
      <c r="T117" s="188">
        <v>0</v>
      </c>
      <c r="U117" s="188"/>
      <c r="V117" s="101">
        <v>0</v>
      </c>
      <c r="W117" s="188">
        <v>0</v>
      </c>
      <c r="X117" s="188"/>
      <c r="Y117" s="101">
        <v>0</v>
      </c>
      <c r="Z117" s="101">
        <v>3</v>
      </c>
      <c r="AA117" s="101">
        <v>1</v>
      </c>
      <c r="AB117" s="101">
        <v>4</v>
      </c>
      <c r="AC117" s="519">
        <v>75</v>
      </c>
      <c r="AD117" s="519">
        <v>25</v>
      </c>
      <c r="AE117" s="518">
        <v>1.2066001025610087E-2</v>
      </c>
    </row>
    <row r="118" spans="1:31" ht="15.75">
      <c r="A118" s="187" t="s">
        <v>512</v>
      </c>
      <c r="B118" s="189">
        <v>0</v>
      </c>
      <c r="C118" s="189"/>
      <c r="D118" s="101">
        <v>0</v>
      </c>
      <c r="E118" s="189">
        <v>0</v>
      </c>
      <c r="F118" s="189"/>
      <c r="G118" s="101">
        <v>0</v>
      </c>
      <c r="H118" s="189">
        <v>0</v>
      </c>
      <c r="I118" s="189"/>
      <c r="J118" s="101">
        <v>0</v>
      </c>
      <c r="K118" s="189">
        <v>4</v>
      </c>
      <c r="L118" s="189">
        <v>0</v>
      </c>
      <c r="M118" s="101">
        <v>4</v>
      </c>
      <c r="N118" s="191">
        <v>0</v>
      </c>
      <c r="O118" s="191"/>
      <c r="P118" s="101">
        <v>0</v>
      </c>
      <c r="Q118" s="191">
        <v>0</v>
      </c>
      <c r="R118" s="191"/>
      <c r="S118" s="101">
        <v>0</v>
      </c>
      <c r="T118" s="189">
        <v>0</v>
      </c>
      <c r="U118" s="189"/>
      <c r="V118" s="101">
        <v>0</v>
      </c>
      <c r="W118" s="189">
        <v>0</v>
      </c>
      <c r="X118" s="189"/>
      <c r="Y118" s="101">
        <v>0</v>
      </c>
      <c r="Z118" s="101">
        <v>4</v>
      </c>
      <c r="AA118" s="101">
        <v>0</v>
      </c>
      <c r="AB118" s="101">
        <v>4</v>
      </c>
      <c r="AC118" s="519">
        <v>100</v>
      </c>
      <c r="AD118" s="519">
        <v>0</v>
      </c>
      <c r="AE118" s="518">
        <v>1.2066001025610087E-2</v>
      </c>
    </row>
    <row r="119" spans="1:31" ht="15.75">
      <c r="A119" s="187" t="s">
        <v>478</v>
      </c>
      <c r="B119" s="189">
        <v>1</v>
      </c>
      <c r="C119" s="189">
        <v>1</v>
      </c>
      <c r="D119" s="101">
        <v>2</v>
      </c>
      <c r="E119" s="189">
        <v>0</v>
      </c>
      <c r="F119" s="189"/>
      <c r="G119" s="101">
        <v>0</v>
      </c>
      <c r="H119" s="188">
        <v>1</v>
      </c>
      <c r="I119" s="188">
        <v>0</v>
      </c>
      <c r="J119" s="101">
        <v>1</v>
      </c>
      <c r="K119" s="188">
        <v>1</v>
      </c>
      <c r="L119" s="188">
        <v>0</v>
      </c>
      <c r="M119" s="101">
        <v>1</v>
      </c>
      <c r="N119" s="191">
        <v>0</v>
      </c>
      <c r="O119" s="191"/>
      <c r="P119" s="101">
        <v>0</v>
      </c>
      <c r="Q119" s="191">
        <v>0</v>
      </c>
      <c r="R119" s="191"/>
      <c r="S119" s="101">
        <v>0</v>
      </c>
      <c r="T119" s="188">
        <v>0</v>
      </c>
      <c r="U119" s="188"/>
      <c r="V119" s="101">
        <v>0</v>
      </c>
      <c r="W119" s="188">
        <v>0</v>
      </c>
      <c r="X119" s="188"/>
      <c r="Y119" s="101">
        <v>0</v>
      </c>
      <c r="Z119" s="101">
        <v>3</v>
      </c>
      <c r="AA119" s="101">
        <v>1</v>
      </c>
      <c r="AB119" s="101">
        <v>4</v>
      </c>
      <c r="AC119" s="519">
        <v>75</v>
      </c>
      <c r="AD119" s="519">
        <v>25</v>
      </c>
      <c r="AE119" s="518">
        <v>1.2066001025610087E-2</v>
      </c>
    </row>
    <row r="120" spans="1:31" ht="15.75">
      <c r="A120" s="187" t="s">
        <v>496</v>
      </c>
      <c r="B120" s="188">
        <v>0</v>
      </c>
      <c r="C120" s="188">
        <v>1</v>
      </c>
      <c r="D120" s="101">
        <v>1</v>
      </c>
      <c r="E120" s="189">
        <v>0</v>
      </c>
      <c r="F120" s="189"/>
      <c r="G120" s="101">
        <v>0</v>
      </c>
      <c r="H120" s="189">
        <v>0</v>
      </c>
      <c r="I120" s="189"/>
      <c r="J120" s="101">
        <v>0</v>
      </c>
      <c r="K120" s="189">
        <v>0</v>
      </c>
      <c r="L120" s="189">
        <v>1</v>
      </c>
      <c r="M120" s="101">
        <v>1</v>
      </c>
      <c r="N120" s="191">
        <v>0</v>
      </c>
      <c r="O120" s="191"/>
      <c r="P120" s="101">
        <v>0</v>
      </c>
      <c r="Q120" s="191">
        <v>0</v>
      </c>
      <c r="R120" s="191">
        <v>1</v>
      </c>
      <c r="S120" s="101">
        <v>1</v>
      </c>
      <c r="T120" s="189">
        <v>0</v>
      </c>
      <c r="U120" s="189"/>
      <c r="V120" s="101">
        <v>0</v>
      </c>
      <c r="W120" s="189">
        <v>0</v>
      </c>
      <c r="X120" s="189"/>
      <c r="Y120" s="101">
        <v>0</v>
      </c>
      <c r="Z120" s="101">
        <v>0</v>
      </c>
      <c r="AA120" s="101">
        <v>3</v>
      </c>
      <c r="AB120" s="101">
        <v>3</v>
      </c>
      <c r="AC120" s="519">
        <v>0</v>
      </c>
      <c r="AD120" s="519">
        <v>100</v>
      </c>
      <c r="AE120" s="518">
        <v>9.049500769207566E-3</v>
      </c>
    </row>
    <row r="121" spans="1:31" ht="15.75">
      <c r="A121" s="187" t="s">
        <v>480</v>
      </c>
      <c r="B121" s="189">
        <v>0</v>
      </c>
      <c r="C121" s="189"/>
      <c r="D121" s="101">
        <v>0</v>
      </c>
      <c r="E121" s="189">
        <v>0</v>
      </c>
      <c r="F121" s="189"/>
      <c r="G121" s="101">
        <v>0</v>
      </c>
      <c r="H121" s="188">
        <v>1</v>
      </c>
      <c r="I121" s="188">
        <v>1</v>
      </c>
      <c r="J121" s="101">
        <v>2</v>
      </c>
      <c r="K121" s="188">
        <v>0</v>
      </c>
      <c r="L121" s="188">
        <v>1</v>
      </c>
      <c r="M121" s="101">
        <v>1</v>
      </c>
      <c r="N121" s="191">
        <v>0</v>
      </c>
      <c r="O121" s="191"/>
      <c r="P121" s="101">
        <v>0</v>
      </c>
      <c r="Q121" s="191">
        <v>0</v>
      </c>
      <c r="R121" s="191"/>
      <c r="S121" s="101">
        <v>0</v>
      </c>
      <c r="T121" s="188">
        <v>0</v>
      </c>
      <c r="U121" s="188"/>
      <c r="V121" s="101">
        <v>0</v>
      </c>
      <c r="W121" s="188">
        <v>0</v>
      </c>
      <c r="X121" s="188"/>
      <c r="Y121" s="101">
        <v>0</v>
      </c>
      <c r="Z121" s="101">
        <v>1</v>
      </c>
      <c r="AA121" s="101">
        <v>2</v>
      </c>
      <c r="AB121" s="101">
        <v>3</v>
      </c>
      <c r="AC121" s="519">
        <v>33.333333333333336</v>
      </c>
      <c r="AD121" s="519">
        <v>66.666666666666671</v>
      </c>
      <c r="AE121" s="518">
        <v>9.049500769207566E-3</v>
      </c>
    </row>
    <row r="122" spans="1:31" ht="15.75">
      <c r="A122" s="187" t="s">
        <v>681</v>
      </c>
      <c r="B122" s="189">
        <v>0</v>
      </c>
      <c r="C122" s="189"/>
      <c r="D122" s="101">
        <v>0</v>
      </c>
      <c r="E122" s="189">
        <v>0</v>
      </c>
      <c r="F122" s="189"/>
      <c r="G122" s="101">
        <v>0</v>
      </c>
      <c r="H122" s="189">
        <v>0</v>
      </c>
      <c r="I122" s="189"/>
      <c r="J122" s="101">
        <v>0</v>
      </c>
      <c r="K122" s="189">
        <v>3</v>
      </c>
      <c r="L122" s="189">
        <v>0</v>
      </c>
      <c r="M122" s="101">
        <v>3</v>
      </c>
      <c r="N122" s="191">
        <v>0</v>
      </c>
      <c r="O122" s="191"/>
      <c r="P122" s="101">
        <v>0</v>
      </c>
      <c r="Q122" s="191">
        <v>0</v>
      </c>
      <c r="R122" s="191"/>
      <c r="S122" s="101">
        <v>0</v>
      </c>
      <c r="T122" s="189">
        <v>0</v>
      </c>
      <c r="U122" s="189"/>
      <c r="V122" s="101">
        <v>0</v>
      </c>
      <c r="W122" s="189">
        <v>0</v>
      </c>
      <c r="X122" s="189"/>
      <c r="Y122" s="101">
        <v>0</v>
      </c>
      <c r="Z122" s="101">
        <v>3</v>
      </c>
      <c r="AA122" s="101">
        <v>0</v>
      </c>
      <c r="AB122" s="101">
        <v>3</v>
      </c>
      <c r="AC122" s="519">
        <v>100</v>
      </c>
      <c r="AD122" s="519">
        <v>0</v>
      </c>
      <c r="AE122" s="518">
        <v>9.049500769207566E-3</v>
      </c>
    </row>
    <row r="123" spans="1:31" ht="15.75">
      <c r="A123" s="187" t="s">
        <v>488</v>
      </c>
      <c r="B123" s="189">
        <v>0</v>
      </c>
      <c r="C123" s="189"/>
      <c r="D123" s="101">
        <v>0</v>
      </c>
      <c r="E123" s="189">
        <v>0</v>
      </c>
      <c r="F123" s="189"/>
      <c r="G123" s="101">
        <v>0</v>
      </c>
      <c r="H123" s="189">
        <v>0</v>
      </c>
      <c r="I123" s="189">
        <v>1</v>
      </c>
      <c r="J123" s="101">
        <v>1</v>
      </c>
      <c r="K123" s="189">
        <v>1</v>
      </c>
      <c r="L123" s="189">
        <v>1</v>
      </c>
      <c r="M123" s="101">
        <v>2</v>
      </c>
      <c r="N123" s="191">
        <v>0</v>
      </c>
      <c r="O123" s="191"/>
      <c r="P123" s="101">
        <v>0</v>
      </c>
      <c r="Q123" s="191">
        <v>0</v>
      </c>
      <c r="R123" s="191"/>
      <c r="S123" s="101">
        <v>0</v>
      </c>
      <c r="T123" s="189">
        <v>0</v>
      </c>
      <c r="U123" s="189"/>
      <c r="V123" s="101">
        <v>0</v>
      </c>
      <c r="W123" s="189">
        <v>0</v>
      </c>
      <c r="X123" s="189"/>
      <c r="Y123" s="101">
        <v>0</v>
      </c>
      <c r="Z123" s="101">
        <v>1</v>
      </c>
      <c r="AA123" s="101">
        <v>2</v>
      </c>
      <c r="AB123" s="101">
        <v>3</v>
      </c>
      <c r="AC123" s="519">
        <v>33.333333333333336</v>
      </c>
      <c r="AD123" s="519">
        <v>66.666666666666671</v>
      </c>
      <c r="AE123" s="518">
        <v>9.049500769207566E-3</v>
      </c>
    </row>
    <row r="124" spans="1:31" ht="15.75">
      <c r="A124" s="187" t="s">
        <v>506</v>
      </c>
      <c r="B124" s="189">
        <v>0</v>
      </c>
      <c r="C124" s="189"/>
      <c r="D124" s="101">
        <v>0</v>
      </c>
      <c r="E124" s="189">
        <v>0</v>
      </c>
      <c r="F124" s="189"/>
      <c r="G124" s="101">
        <v>0</v>
      </c>
      <c r="H124" s="189">
        <v>0</v>
      </c>
      <c r="I124" s="189"/>
      <c r="J124" s="101">
        <v>0</v>
      </c>
      <c r="K124" s="189">
        <v>2</v>
      </c>
      <c r="L124" s="189">
        <v>0</v>
      </c>
      <c r="M124" s="101">
        <v>2</v>
      </c>
      <c r="N124" s="191">
        <v>0</v>
      </c>
      <c r="O124" s="191"/>
      <c r="P124" s="101">
        <v>0</v>
      </c>
      <c r="Q124" s="191">
        <v>1</v>
      </c>
      <c r="R124" s="191">
        <v>0</v>
      </c>
      <c r="S124" s="101">
        <v>1</v>
      </c>
      <c r="T124" s="189">
        <v>0</v>
      </c>
      <c r="U124" s="189"/>
      <c r="V124" s="101">
        <v>0</v>
      </c>
      <c r="W124" s="189">
        <v>0</v>
      </c>
      <c r="X124" s="189"/>
      <c r="Y124" s="101">
        <v>0</v>
      </c>
      <c r="Z124" s="101">
        <v>3</v>
      </c>
      <c r="AA124" s="101">
        <v>0</v>
      </c>
      <c r="AB124" s="101">
        <v>3</v>
      </c>
      <c r="AC124" s="519">
        <v>100</v>
      </c>
      <c r="AD124" s="519">
        <v>0</v>
      </c>
      <c r="AE124" s="518">
        <v>9.049500769207566E-3</v>
      </c>
    </row>
    <row r="125" spans="1:31" ht="15.75">
      <c r="A125" s="187" t="s">
        <v>682</v>
      </c>
      <c r="B125" s="189">
        <v>0</v>
      </c>
      <c r="C125" s="189"/>
      <c r="D125" s="101">
        <v>0</v>
      </c>
      <c r="E125" s="189">
        <v>0</v>
      </c>
      <c r="F125" s="189"/>
      <c r="G125" s="101">
        <v>0</v>
      </c>
      <c r="H125" s="188">
        <v>0</v>
      </c>
      <c r="I125" s="188">
        <v>1</v>
      </c>
      <c r="J125" s="101">
        <v>1</v>
      </c>
      <c r="K125" s="188">
        <v>0</v>
      </c>
      <c r="L125" s="188">
        <v>1</v>
      </c>
      <c r="M125" s="101">
        <v>1</v>
      </c>
      <c r="N125" s="191">
        <v>0</v>
      </c>
      <c r="O125" s="191">
        <v>1</v>
      </c>
      <c r="P125" s="101">
        <v>1</v>
      </c>
      <c r="Q125" s="191">
        <v>0</v>
      </c>
      <c r="R125" s="191"/>
      <c r="S125" s="101">
        <v>0</v>
      </c>
      <c r="T125" s="188">
        <v>0</v>
      </c>
      <c r="U125" s="188"/>
      <c r="V125" s="101">
        <v>0</v>
      </c>
      <c r="W125" s="188">
        <v>0</v>
      </c>
      <c r="X125" s="188"/>
      <c r="Y125" s="101">
        <v>0</v>
      </c>
      <c r="Z125" s="101">
        <v>0</v>
      </c>
      <c r="AA125" s="101">
        <v>3</v>
      </c>
      <c r="AB125" s="101">
        <v>3</v>
      </c>
      <c r="AC125" s="519">
        <v>0</v>
      </c>
      <c r="AD125" s="519">
        <v>100</v>
      </c>
      <c r="AE125" s="518">
        <v>9.049500769207566E-3</v>
      </c>
    </row>
    <row r="126" spans="1:31" ht="15.75">
      <c r="A126" s="187" t="s">
        <v>494</v>
      </c>
      <c r="B126" s="189">
        <v>0</v>
      </c>
      <c r="C126" s="189"/>
      <c r="D126" s="101">
        <v>0</v>
      </c>
      <c r="E126" s="188">
        <v>0</v>
      </c>
      <c r="F126" s="188"/>
      <c r="G126" s="101">
        <v>0</v>
      </c>
      <c r="H126" s="189">
        <v>0</v>
      </c>
      <c r="I126" s="189"/>
      <c r="J126" s="101">
        <v>0</v>
      </c>
      <c r="K126" s="189">
        <v>1</v>
      </c>
      <c r="L126" s="189">
        <v>2</v>
      </c>
      <c r="M126" s="101">
        <v>3</v>
      </c>
      <c r="N126" s="191">
        <v>0</v>
      </c>
      <c r="O126" s="191"/>
      <c r="P126" s="101">
        <v>0</v>
      </c>
      <c r="Q126" s="191">
        <v>0</v>
      </c>
      <c r="R126" s="191"/>
      <c r="S126" s="101">
        <v>0</v>
      </c>
      <c r="T126" s="189">
        <v>0</v>
      </c>
      <c r="U126" s="189"/>
      <c r="V126" s="101">
        <v>0</v>
      </c>
      <c r="W126" s="189">
        <v>0</v>
      </c>
      <c r="X126" s="189"/>
      <c r="Y126" s="101">
        <v>0</v>
      </c>
      <c r="Z126" s="101">
        <v>1</v>
      </c>
      <c r="AA126" s="101">
        <v>2</v>
      </c>
      <c r="AB126" s="101">
        <v>3</v>
      </c>
      <c r="AC126" s="519">
        <v>33.333333333333336</v>
      </c>
      <c r="AD126" s="519">
        <v>66.666666666666671</v>
      </c>
      <c r="AE126" s="518">
        <v>9.049500769207566E-3</v>
      </c>
    </row>
    <row r="127" spans="1:31" ht="15.75">
      <c r="A127" s="187" t="s">
        <v>477</v>
      </c>
      <c r="B127" s="189">
        <v>0</v>
      </c>
      <c r="C127" s="189"/>
      <c r="D127" s="101">
        <v>0</v>
      </c>
      <c r="E127" s="189">
        <v>0</v>
      </c>
      <c r="F127" s="189">
        <v>1</v>
      </c>
      <c r="G127" s="101">
        <v>1</v>
      </c>
      <c r="H127" s="188">
        <v>0</v>
      </c>
      <c r="I127" s="188"/>
      <c r="J127" s="101">
        <v>0</v>
      </c>
      <c r="K127" s="188">
        <v>1</v>
      </c>
      <c r="L127" s="188">
        <v>1</v>
      </c>
      <c r="M127" s="101">
        <v>2</v>
      </c>
      <c r="N127" s="191">
        <v>0</v>
      </c>
      <c r="O127" s="191"/>
      <c r="P127" s="101">
        <v>0</v>
      </c>
      <c r="Q127" s="191">
        <v>0</v>
      </c>
      <c r="R127" s="191"/>
      <c r="S127" s="101">
        <v>0</v>
      </c>
      <c r="T127" s="188">
        <v>0</v>
      </c>
      <c r="U127" s="188"/>
      <c r="V127" s="101">
        <v>0</v>
      </c>
      <c r="W127" s="188">
        <v>0</v>
      </c>
      <c r="X127" s="188"/>
      <c r="Y127" s="101">
        <v>0</v>
      </c>
      <c r="Z127" s="101">
        <v>1</v>
      </c>
      <c r="AA127" s="101">
        <v>2</v>
      </c>
      <c r="AB127" s="101">
        <v>3</v>
      </c>
      <c r="AC127" s="519">
        <v>33.333333333333336</v>
      </c>
      <c r="AD127" s="519">
        <v>66.666666666666671</v>
      </c>
      <c r="AE127" s="518">
        <v>9.049500769207566E-3</v>
      </c>
    </row>
    <row r="128" spans="1:31" ht="15.75">
      <c r="A128" s="187" t="s">
        <v>683</v>
      </c>
      <c r="B128" s="189">
        <v>0</v>
      </c>
      <c r="C128" s="189"/>
      <c r="D128" s="101">
        <v>0</v>
      </c>
      <c r="E128" s="189">
        <v>0</v>
      </c>
      <c r="F128" s="189"/>
      <c r="G128" s="101">
        <v>0</v>
      </c>
      <c r="H128" s="188">
        <v>1</v>
      </c>
      <c r="I128" s="188">
        <v>0</v>
      </c>
      <c r="J128" s="101">
        <v>1</v>
      </c>
      <c r="K128" s="188">
        <v>1</v>
      </c>
      <c r="L128" s="188">
        <v>0</v>
      </c>
      <c r="M128" s="101">
        <v>1</v>
      </c>
      <c r="N128" s="191">
        <v>0</v>
      </c>
      <c r="O128" s="191"/>
      <c r="P128" s="101">
        <v>0</v>
      </c>
      <c r="Q128" s="191">
        <v>0</v>
      </c>
      <c r="R128" s="191"/>
      <c r="S128" s="101">
        <v>0</v>
      </c>
      <c r="T128" s="188">
        <v>0</v>
      </c>
      <c r="U128" s="188"/>
      <c r="V128" s="101">
        <v>0</v>
      </c>
      <c r="W128" s="188">
        <v>0</v>
      </c>
      <c r="X128" s="188"/>
      <c r="Y128" s="101">
        <v>0</v>
      </c>
      <c r="Z128" s="101">
        <v>2</v>
      </c>
      <c r="AA128" s="101">
        <v>0</v>
      </c>
      <c r="AB128" s="101">
        <v>2</v>
      </c>
      <c r="AC128" s="519">
        <v>100</v>
      </c>
      <c r="AD128" s="519">
        <v>0</v>
      </c>
      <c r="AE128" s="518">
        <v>6.0330005128050434E-3</v>
      </c>
    </row>
    <row r="129" spans="1:31" ht="15.75">
      <c r="A129" s="187" t="s">
        <v>684</v>
      </c>
      <c r="B129" s="189">
        <v>0</v>
      </c>
      <c r="C129" s="189"/>
      <c r="D129" s="101">
        <v>0</v>
      </c>
      <c r="E129" s="188">
        <v>2</v>
      </c>
      <c r="F129" s="188">
        <v>0</v>
      </c>
      <c r="G129" s="101">
        <v>2</v>
      </c>
      <c r="H129" s="188">
        <v>0</v>
      </c>
      <c r="I129" s="188"/>
      <c r="J129" s="101">
        <v>0</v>
      </c>
      <c r="K129" s="188">
        <v>0</v>
      </c>
      <c r="L129" s="188"/>
      <c r="M129" s="101">
        <v>0</v>
      </c>
      <c r="N129" s="191">
        <v>0</v>
      </c>
      <c r="O129" s="191"/>
      <c r="P129" s="101">
        <v>0</v>
      </c>
      <c r="Q129" s="191">
        <v>0</v>
      </c>
      <c r="R129" s="191"/>
      <c r="S129" s="101">
        <v>0</v>
      </c>
      <c r="T129" s="188">
        <v>0</v>
      </c>
      <c r="U129" s="188"/>
      <c r="V129" s="101">
        <v>0</v>
      </c>
      <c r="W129" s="188">
        <v>0</v>
      </c>
      <c r="X129" s="188"/>
      <c r="Y129" s="101">
        <v>0</v>
      </c>
      <c r="Z129" s="101">
        <v>2</v>
      </c>
      <c r="AA129" s="101">
        <v>0</v>
      </c>
      <c r="AB129" s="101">
        <v>2</v>
      </c>
      <c r="AC129" s="519">
        <v>100</v>
      </c>
      <c r="AD129" s="519">
        <v>0</v>
      </c>
      <c r="AE129" s="518">
        <v>6.0330005128050434E-3</v>
      </c>
    </row>
    <row r="130" spans="1:31" ht="15.75">
      <c r="A130" s="187" t="s">
        <v>497</v>
      </c>
      <c r="B130" s="189">
        <v>0</v>
      </c>
      <c r="C130" s="189"/>
      <c r="D130" s="101">
        <v>0</v>
      </c>
      <c r="E130" s="189">
        <v>0</v>
      </c>
      <c r="F130" s="189"/>
      <c r="G130" s="101">
        <v>0</v>
      </c>
      <c r="H130" s="188">
        <v>0</v>
      </c>
      <c r="I130" s="188"/>
      <c r="J130" s="101">
        <v>0</v>
      </c>
      <c r="K130" s="188">
        <v>2</v>
      </c>
      <c r="L130" s="188">
        <v>0</v>
      </c>
      <c r="M130" s="101">
        <v>2</v>
      </c>
      <c r="N130" s="191">
        <v>0</v>
      </c>
      <c r="O130" s="191"/>
      <c r="P130" s="101">
        <v>0</v>
      </c>
      <c r="Q130" s="191">
        <v>0</v>
      </c>
      <c r="R130" s="191"/>
      <c r="S130" s="101">
        <v>0</v>
      </c>
      <c r="T130" s="188">
        <v>0</v>
      </c>
      <c r="U130" s="188"/>
      <c r="V130" s="101">
        <v>0</v>
      </c>
      <c r="W130" s="188">
        <v>0</v>
      </c>
      <c r="X130" s="188"/>
      <c r="Y130" s="101">
        <v>0</v>
      </c>
      <c r="Z130" s="101">
        <v>2</v>
      </c>
      <c r="AA130" s="101">
        <v>0</v>
      </c>
      <c r="AB130" s="101">
        <v>2</v>
      </c>
      <c r="AC130" s="519">
        <v>100</v>
      </c>
      <c r="AD130" s="519">
        <v>0</v>
      </c>
      <c r="AE130" s="518">
        <v>6.0330005128050434E-3</v>
      </c>
    </row>
    <row r="131" spans="1:31" ht="15.75">
      <c r="A131" s="187" t="s">
        <v>685</v>
      </c>
      <c r="B131" s="189">
        <v>0</v>
      </c>
      <c r="C131" s="189"/>
      <c r="D131" s="101">
        <v>0</v>
      </c>
      <c r="E131" s="189">
        <v>0</v>
      </c>
      <c r="F131" s="189"/>
      <c r="G131" s="101">
        <v>0</v>
      </c>
      <c r="H131" s="189">
        <v>0</v>
      </c>
      <c r="I131" s="189"/>
      <c r="J131" s="101">
        <v>0</v>
      </c>
      <c r="K131" s="189">
        <v>1</v>
      </c>
      <c r="L131" s="189">
        <v>1</v>
      </c>
      <c r="M131" s="101">
        <v>2</v>
      </c>
      <c r="N131" s="191">
        <v>0</v>
      </c>
      <c r="O131" s="191"/>
      <c r="P131" s="101">
        <v>0</v>
      </c>
      <c r="Q131" s="191">
        <v>0</v>
      </c>
      <c r="R131" s="191"/>
      <c r="S131" s="101">
        <v>0</v>
      </c>
      <c r="T131" s="189">
        <v>0</v>
      </c>
      <c r="U131" s="189"/>
      <c r="V131" s="101">
        <v>0</v>
      </c>
      <c r="W131" s="189">
        <v>0</v>
      </c>
      <c r="X131" s="189"/>
      <c r="Y131" s="101">
        <v>0</v>
      </c>
      <c r="Z131" s="101">
        <v>1</v>
      </c>
      <c r="AA131" s="101">
        <v>1</v>
      </c>
      <c r="AB131" s="101">
        <v>2</v>
      </c>
      <c r="AC131" s="519">
        <v>50</v>
      </c>
      <c r="AD131" s="519">
        <v>50</v>
      </c>
      <c r="AE131" s="518">
        <v>6.0330005128050434E-3</v>
      </c>
    </row>
    <row r="132" spans="1:31" ht="15.75">
      <c r="A132" s="187" t="s">
        <v>514</v>
      </c>
      <c r="B132" s="189">
        <v>0</v>
      </c>
      <c r="C132" s="189"/>
      <c r="D132" s="101">
        <v>0</v>
      </c>
      <c r="E132" s="189">
        <v>0</v>
      </c>
      <c r="F132" s="189"/>
      <c r="G132" s="101">
        <v>0</v>
      </c>
      <c r="H132" s="189">
        <v>0</v>
      </c>
      <c r="I132" s="189"/>
      <c r="J132" s="101">
        <v>0</v>
      </c>
      <c r="K132" s="189">
        <v>2</v>
      </c>
      <c r="L132" s="189">
        <v>0</v>
      </c>
      <c r="M132" s="101">
        <v>2</v>
      </c>
      <c r="N132" s="191">
        <v>0</v>
      </c>
      <c r="O132" s="191"/>
      <c r="P132" s="101">
        <v>0</v>
      </c>
      <c r="Q132" s="191">
        <v>0</v>
      </c>
      <c r="R132" s="191"/>
      <c r="S132" s="101">
        <v>0</v>
      </c>
      <c r="T132" s="189">
        <v>0</v>
      </c>
      <c r="U132" s="189"/>
      <c r="V132" s="101">
        <v>0</v>
      </c>
      <c r="W132" s="189">
        <v>0</v>
      </c>
      <c r="X132" s="189"/>
      <c r="Y132" s="101">
        <v>0</v>
      </c>
      <c r="Z132" s="101">
        <v>2</v>
      </c>
      <c r="AA132" s="101">
        <v>0</v>
      </c>
      <c r="AB132" s="101">
        <v>2</v>
      </c>
      <c r="AC132" s="519">
        <v>100</v>
      </c>
      <c r="AD132" s="519">
        <v>0</v>
      </c>
      <c r="AE132" s="518">
        <v>6.0330005128050434E-3</v>
      </c>
    </row>
    <row r="133" spans="1:31" ht="15.75">
      <c r="A133" s="187" t="s">
        <v>501</v>
      </c>
      <c r="B133" s="189">
        <v>0</v>
      </c>
      <c r="C133" s="189"/>
      <c r="D133" s="101">
        <v>0</v>
      </c>
      <c r="E133" s="189">
        <v>0</v>
      </c>
      <c r="F133" s="189"/>
      <c r="G133" s="101">
        <v>0</v>
      </c>
      <c r="H133" s="189">
        <v>0</v>
      </c>
      <c r="I133" s="189"/>
      <c r="J133" s="101">
        <v>0</v>
      </c>
      <c r="K133" s="189">
        <v>2</v>
      </c>
      <c r="L133" s="189">
        <v>0</v>
      </c>
      <c r="M133" s="101">
        <v>2</v>
      </c>
      <c r="N133" s="191">
        <v>0</v>
      </c>
      <c r="O133" s="191"/>
      <c r="P133" s="101">
        <v>0</v>
      </c>
      <c r="Q133" s="191">
        <v>0</v>
      </c>
      <c r="R133" s="191"/>
      <c r="S133" s="101">
        <v>0</v>
      </c>
      <c r="T133" s="189">
        <v>0</v>
      </c>
      <c r="U133" s="189"/>
      <c r="V133" s="101">
        <v>0</v>
      </c>
      <c r="W133" s="189">
        <v>0</v>
      </c>
      <c r="X133" s="189"/>
      <c r="Y133" s="101">
        <v>0</v>
      </c>
      <c r="Z133" s="101">
        <v>2</v>
      </c>
      <c r="AA133" s="101">
        <v>0</v>
      </c>
      <c r="AB133" s="101">
        <v>2</v>
      </c>
      <c r="AC133" s="519">
        <v>100</v>
      </c>
      <c r="AD133" s="519">
        <v>0</v>
      </c>
      <c r="AE133" s="518">
        <v>6.0330005128050434E-3</v>
      </c>
    </row>
    <row r="134" spans="1:31" ht="15.75">
      <c r="A134" s="187" t="s">
        <v>483</v>
      </c>
      <c r="B134" s="189">
        <v>0</v>
      </c>
      <c r="C134" s="189"/>
      <c r="D134" s="101">
        <v>0</v>
      </c>
      <c r="E134" s="189">
        <v>1</v>
      </c>
      <c r="F134" s="189">
        <v>0</v>
      </c>
      <c r="G134" s="101">
        <v>1</v>
      </c>
      <c r="H134" s="189">
        <v>1</v>
      </c>
      <c r="I134" s="189">
        <v>0</v>
      </c>
      <c r="J134" s="101">
        <v>1</v>
      </c>
      <c r="K134" s="189">
        <v>0</v>
      </c>
      <c r="L134" s="189"/>
      <c r="M134" s="101">
        <v>0</v>
      </c>
      <c r="N134" s="191">
        <v>0</v>
      </c>
      <c r="O134" s="191"/>
      <c r="P134" s="101">
        <v>0</v>
      </c>
      <c r="Q134" s="191">
        <v>0</v>
      </c>
      <c r="R134" s="191"/>
      <c r="S134" s="101">
        <v>0</v>
      </c>
      <c r="T134" s="189">
        <v>0</v>
      </c>
      <c r="U134" s="189"/>
      <c r="V134" s="101">
        <v>0</v>
      </c>
      <c r="W134" s="189">
        <v>0</v>
      </c>
      <c r="X134" s="189"/>
      <c r="Y134" s="101">
        <v>0</v>
      </c>
      <c r="Z134" s="101">
        <v>2</v>
      </c>
      <c r="AA134" s="101">
        <v>0</v>
      </c>
      <c r="AB134" s="101">
        <v>2</v>
      </c>
      <c r="AC134" s="519">
        <v>100</v>
      </c>
      <c r="AD134" s="519">
        <v>0</v>
      </c>
      <c r="AE134" s="518">
        <v>6.0330005128050434E-3</v>
      </c>
    </row>
    <row r="135" spans="1:31" ht="15.75">
      <c r="A135" s="187" t="s">
        <v>510</v>
      </c>
      <c r="B135" s="189">
        <v>0</v>
      </c>
      <c r="C135" s="189"/>
      <c r="D135" s="101">
        <v>0</v>
      </c>
      <c r="E135" s="189">
        <v>0</v>
      </c>
      <c r="F135" s="189"/>
      <c r="G135" s="101">
        <v>0</v>
      </c>
      <c r="H135" s="188">
        <v>1</v>
      </c>
      <c r="I135" s="188">
        <v>0</v>
      </c>
      <c r="J135" s="101">
        <v>1</v>
      </c>
      <c r="K135" s="188">
        <v>1</v>
      </c>
      <c r="L135" s="188">
        <v>0</v>
      </c>
      <c r="M135" s="101">
        <v>1</v>
      </c>
      <c r="N135" s="191">
        <v>0</v>
      </c>
      <c r="O135" s="191"/>
      <c r="P135" s="101">
        <v>0</v>
      </c>
      <c r="Q135" s="191">
        <v>0</v>
      </c>
      <c r="R135" s="191"/>
      <c r="S135" s="101">
        <v>0</v>
      </c>
      <c r="T135" s="188">
        <v>0</v>
      </c>
      <c r="U135" s="188"/>
      <c r="V135" s="101">
        <v>0</v>
      </c>
      <c r="W135" s="188">
        <v>0</v>
      </c>
      <c r="X135" s="188"/>
      <c r="Y135" s="101">
        <v>0</v>
      </c>
      <c r="Z135" s="101">
        <v>2</v>
      </c>
      <c r="AA135" s="101">
        <v>0</v>
      </c>
      <c r="AB135" s="101">
        <v>2</v>
      </c>
      <c r="AC135" s="519">
        <v>100</v>
      </c>
      <c r="AD135" s="519">
        <v>0</v>
      </c>
      <c r="AE135" s="518">
        <v>6.0330005128050434E-3</v>
      </c>
    </row>
    <row r="136" spans="1:31" ht="15.75">
      <c r="A136" s="187" t="s">
        <v>492</v>
      </c>
      <c r="B136" s="189">
        <v>0</v>
      </c>
      <c r="C136" s="189"/>
      <c r="D136" s="101">
        <v>0</v>
      </c>
      <c r="E136" s="189">
        <v>0</v>
      </c>
      <c r="F136" s="189">
        <v>1</v>
      </c>
      <c r="G136" s="101">
        <v>1</v>
      </c>
      <c r="H136" s="188">
        <v>0</v>
      </c>
      <c r="I136" s="188"/>
      <c r="J136" s="101">
        <v>0</v>
      </c>
      <c r="K136" s="188">
        <v>1</v>
      </c>
      <c r="L136" s="188">
        <v>0</v>
      </c>
      <c r="M136" s="101">
        <v>1</v>
      </c>
      <c r="N136" s="191">
        <v>0</v>
      </c>
      <c r="O136" s="191"/>
      <c r="P136" s="101">
        <v>0</v>
      </c>
      <c r="Q136" s="191">
        <v>0</v>
      </c>
      <c r="R136" s="191"/>
      <c r="S136" s="101">
        <v>0</v>
      </c>
      <c r="T136" s="188">
        <v>0</v>
      </c>
      <c r="U136" s="188"/>
      <c r="V136" s="101">
        <v>0</v>
      </c>
      <c r="W136" s="188">
        <v>0</v>
      </c>
      <c r="X136" s="188"/>
      <c r="Y136" s="101">
        <v>0</v>
      </c>
      <c r="Z136" s="101">
        <v>1</v>
      </c>
      <c r="AA136" s="101">
        <v>1</v>
      </c>
      <c r="AB136" s="101">
        <v>2</v>
      </c>
      <c r="AC136" s="519">
        <v>50</v>
      </c>
      <c r="AD136" s="519">
        <v>50</v>
      </c>
      <c r="AE136" s="518">
        <v>6.0330005128050434E-3</v>
      </c>
    </row>
    <row r="137" spans="1:31" ht="15.75">
      <c r="A137" s="187" t="s">
        <v>500</v>
      </c>
      <c r="B137" s="189">
        <v>0</v>
      </c>
      <c r="C137" s="189"/>
      <c r="D137" s="101">
        <v>0</v>
      </c>
      <c r="E137" s="189">
        <v>0</v>
      </c>
      <c r="F137" s="189"/>
      <c r="G137" s="101">
        <v>0</v>
      </c>
      <c r="H137" s="188">
        <v>0</v>
      </c>
      <c r="I137" s="188"/>
      <c r="J137" s="101">
        <v>0</v>
      </c>
      <c r="K137" s="188">
        <v>1</v>
      </c>
      <c r="L137" s="188">
        <v>1</v>
      </c>
      <c r="M137" s="101">
        <v>2</v>
      </c>
      <c r="N137" s="191">
        <v>0</v>
      </c>
      <c r="O137" s="191"/>
      <c r="P137" s="101">
        <v>0</v>
      </c>
      <c r="Q137" s="191">
        <v>0</v>
      </c>
      <c r="R137" s="191"/>
      <c r="S137" s="101">
        <v>0</v>
      </c>
      <c r="T137" s="188">
        <v>0</v>
      </c>
      <c r="U137" s="188"/>
      <c r="V137" s="101">
        <v>0</v>
      </c>
      <c r="W137" s="188">
        <v>0</v>
      </c>
      <c r="X137" s="188"/>
      <c r="Y137" s="101">
        <v>0</v>
      </c>
      <c r="Z137" s="101">
        <v>1</v>
      </c>
      <c r="AA137" s="101">
        <v>1</v>
      </c>
      <c r="AB137" s="101">
        <v>2</v>
      </c>
      <c r="AC137" s="519">
        <v>50</v>
      </c>
      <c r="AD137" s="519">
        <v>50</v>
      </c>
      <c r="AE137" s="518">
        <v>6.0330005128050434E-3</v>
      </c>
    </row>
    <row r="138" spans="1:31" ht="28.5">
      <c r="A138" s="187" t="s">
        <v>686</v>
      </c>
      <c r="B138" s="189">
        <v>0</v>
      </c>
      <c r="C138" s="189"/>
      <c r="D138" s="101">
        <v>0</v>
      </c>
      <c r="E138" s="189">
        <v>0</v>
      </c>
      <c r="F138" s="189">
        <v>1</v>
      </c>
      <c r="G138" s="101">
        <v>1</v>
      </c>
      <c r="H138" s="189">
        <v>0</v>
      </c>
      <c r="I138" s="189"/>
      <c r="J138" s="101">
        <v>0</v>
      </c>
      <c r="K138" s="189">
        <v>1</v>
      </c>
      <c r="L138" s="189">
        <v>0</v>
      </c>
      <c r="M138" s="101">
        <v>1</v>
      </c>
      <c r="N138" s="191">
        <v>0</v>
      </c>
      <c r="O138" s="191"/>
      <c r="P138" s="101">
        <v>0</v>
      </c>
      <c r="Q138" s="191">
        <v>0</v>
      </c>
      <c r="R138" s="191"/>
      <c r="S138" s="101">
        <v>0</v>
      </c>
      <c r="T138" s="189">
        <v>0</v>
      </c>
      <c r="U138" s="189"/>
      <c r="V138" s="101">
        <v>0</v>
      </c>
      <c r="W138" s="189">
        <v>0</v>
      </c>
      <c r="X138" s="189"/>
      <c r="Y138" s="101">
        <v>0</v>
      </c>
      <c r="Z138" s="101">
        <v>1</v>
      </c>
      <c r="AA138" s="101">
        <v>1</v>
      </c>
      <c r="AB138" s="101">
        <v>2</v>
      </c>
      <c r="AC138" s="519">
        <v>50</v>
      </c>
      <c r="AD138" s="519">
        <v>50</v>
      </c>
      <c r="AE138" s="518">
        <v>6.0330005128050434E-3</v>
      </c>
    </row>
    <row r="139" spans="1:31" ht="15.75">
      <c r="A139" s="187" t="s">
        <v>507</v>
      </c>
      <c r="B139" s="189">
        <v>0</v>
      </c>
      <c r="C139" s="189"/>
      <c r="D139" s="101">
        <v>0</v>
      </c>
      <c r="E139" s="189">
        <v>0</v>
      </c>
      <c r="F139" s="189"/>
      <c r="G139" s="101">
        <v>0</v>
      </c>
      <c r="H139" s="189">
        <v>0</v>
      </c>
      <c r="I139" s="189"/>
      <c r="J139" s="101">
        <v>0</v>
      </c>
      <c r="K139" s="189">
        <v>1</v>
      </c>
      <c r="L139" s="189">
        <v>1</v>
      </c>
      <c r="M139" s="101">
        <v>2</v>
      </c>
      <c r="N139" s="191">
        <v>0</v>
      </c>
      <c r="O139" s="191"/>
      <c r="P139" s="101">
        <v>0</v>
      </c>
      <c r="Q139" s="191">
        <v>0</v>
      </c>
      <c r="R139" s="191"/>
      <c r="S139" s="101">
        <v>0</v>
      </c>
      <c r="T139" s="189">
        <v>0</v>
      </c>
      <c r="U139" s="189"/>
      <c r="V139" s="101">
        <v>0</v>
      </c>
      <c r="W139" s="189">
        <v>0</v>
      </c>
      <c r="X139" s="189"/>
      <c r="Y139" s="101">
        <v>0</v>
      </c>
      <c r="Z139" s="101">
        <v>1</v>
      </c>
      <c r="AA139" s="101">
        <v>1</v>
      </c>
      <c r="AB139" s="101">
        <v>2</v>
      </c>
      <c r="AC139" s="519">
        <v>50</v>
      </c>
      <c r="AD139" s="519">
        <v>50</v>
      </c>
      <c r="AE139" s="518">
        <v>6.0330005128050434E-3</v>
      </c>
    </row>
    <row r="140" spans="1:31" ht="15.75">
      <c r="A140" s="187" t="s">
        <v>504</v>
      </c>
      <c r="B140" s="189">
        <v>0</v>
      </c>
      <c r="C140" s="189"/>
      <c r="D140" s="101">
        <v>0</v>
      </c>
      <c r="E140" s="189">
        <v>0</v>
      </c>
      <c r="F140" s="189"/>
      <c r="G140" s="101">
        <v>0</v>
      </c>
      <c r="H140" s="189">
        <v>0</v>
      </c>
      <c r="I140" s="189"/>
      <c r="J140" s="101">
        <v>0</v>
      </c>
      <c r="K140" s="189">
        <v>1</v>
      </c>
      <c r="L140" s="189">
        <v>0</v>
      </c>
      <c r="M140" s="101">
        <v>1</v>
      </c>
      <c r="N140" s="191">
        <v>0</v>
      </c>
      <c r="O140" s="191"/>
      <c r="P140" s="101">
        <v>0</v>
      </c>
      <c r="Q140" s="191">
        <v>0</v>
      </c>
      <c r="R140" s="191"/>
      <c r="S140" s="101">
        <v>0</v>
      </c>
      <c r="T140" s="189">
        <v>0</v>
      </c>
      <c r="U140" s="189"/>
      <c r="V140" s="101">
        <v>0</v>
      </c>
      <c r="W140" s="189">
        <v>0</v>
      </c>
      <c r="X140" s="189"/>
      <c r="Y140" s="101">
        <v>0</v>
      </c>
      <c r="Z140" s="101">
        <v>1</v>
      </c>
      <c r="AA140" s="101">
        <v>0</v>
      </c>
      <c r="AB140" s="101">
        <v>1</v>
      </c>
      <c r="AC140" s="519">
        <v>100</v>
      </c>
      <c r="AD140" s="519">
        <v>0</v>
      </c>
      <c r="AE140" s="518">
        <v>3.0165002564025217E-3</v>
      </c>
    </row>
    <row r="141" spans="1:31" ht="15.75">
      <c r="A141" s="187" t="s">
        <v>509</v>
      </c>
      <c r="B141" s="189">
        <v>0</v>
      </c>
      <c r="C141" s="189"/>
      <c r="D141" s="101">
        <v>0</v>
      </c>
      <c r="E141" s="189">
        <v>0</v>
      </c>
      <c r="F141" s="189"/>
      <c r="G141" s="101">
        <v>0</v>
      </c>
      <c r="H141" s="188">
        <v>0</v>
      </c>
      <c r="I141" s="188">
        <v>1</v>
      </c>
      <c r="J141" s="101">
        <v>1</v>
      </c>
      <c r="K141" s="188">
        <v>0</v>
      </c>
      <c r="L141" s="188"/>
      <c r="M141" s="101">
        <v>0</v>
      </c>
      <c r="N141" s="191">
        <v>0</v>
      </c>
      <c r="O141" s="191"/>
      <c r="P141" s="101">
        <v>0</v>
      </c>
      <c r="Q141" s="191">
        <v>0</v>
      </c>
      <c r="R141" s="191"/>
      <c r="S141" s="101">
        <v>0</v>
      </c>
      <c r="T141" s="188">
        <v>0</v>
      </c>
      <c r="U141" s="188"/>
      <c r="V141" s="101">
        <v>0</v>
      </c>
      <c r="W141" s="188">
        <v>0</v>
      </c>
      <c r="X141" s="188"/>
      <c r="Y141" s="101">
        <v>0</v>
      </c>
      <c r="Z141" s="101">
        <v>0</v>
      </c>
      <c r="AA141" s="101">
        <v>1</v>
      </c>
      <c r="AB141" s="101">
        <v>1</v>
      </c>
      <c r="AC141" s="519">
        <v>0</v>
      </c>
      <c r="AD141" s="519">
        <v>100</v>
      </c>
      <c r="AE141" s="518">
        <v>3.0165002564025217E-3</v>
      </c>
    </row>
    <row r="142" spans="1:31" ht="15.75">
      <c r="A142" s="187" t="s">
        <v>511</v>
      </c>
      <c r="B142" s="189">
        <v>0</v>
      </c>
      <c r="C142" s="189"/>
      <c r="D142" s="101">
        <v>0</v>
      </c>
      <c r="E142" s="189">
        <v>0</v>
      </c>
      <c r="F142" s="189"/>
      <c r="G142" s="101">
        <v>0</v>
      </c>
      <c r="H142" s="189">
        <v>0</v>
      </c>
      <c r="I142" s="189"/>
      <c r="J142" s="101">
        <v>0</v>
      </c>
      <c r="K142" s="189">
        <v>0</v>
      </c>
      <c r="L142" s="189">
        <v>1</v>
      </c>
      <c r="M142" s="101">
        <v>1</v>
      </c>
      <c r="N142" s="191">
        <v>0</v>
      </c>
      <c r="O142" s="191"/>
      <c r="P142" s="101">
        <v>0</v>
      </c>
      <c r="Q142" s="191">
        <v>0</v>
      </c>
      <c r="R142" s="191"/>
      <c r="S142" s="101">
        <v>0</v>
      </c>
      <c r="T142" s="189">
        <v>0</v>
      </c>
      <c r="U142" s="189"/>
      <c r="V142" s="101">
        <v>0</v>
      </c>
      <c r="W142" s="189">
        <v>0</v>
      </c>
      <c r="X142" s="189"/>
      <c r="Y142" s="101">
        <v>0</v>
      </c>
      <c r="Z142" s="101">
        <v>0</v>
      </c>
      <c r="AA142" s="101">
        <v>1</v>
      </c>
      <c r="AB142" s="101">
        <v>1</v>
      </c>
      <c r="AC142" s="519">
        <v>0</v>
      </c>
      <c r="AD142" s="519">
        <v>100</v>
      </c>
      <c r="AE142" s="518">
        <v>3.0165002564025217E-3</v>
      </c>
    </row>
    <row r="143" spans="1:31" ht="15.75">
      <c r="A143" s="187" t="s">
        <v>687</v>
      </c>
      <c r="B143" s="189">
        <v>0</v>
      </c>
      <c r="C143" s="189"/>
      <c r="D143" s="101">
        <v>0</v>
      </c>
      <c r="E143" s="189">
        <v>0</v>
      </c>
      <c r="F143" s="189"/>
      <c r="G143" s="101">
        <v>0</v>
      </c>
      <c r="H143" s="189">
        <v>1</v>
      </c>
      <c r="I143" s="189">
        <v>0</v>
      </c>
      <c r="J143" s="101">
        <v>1</v>
      </c>
      <c r="K143" s="189">
        <v>0</v>
      </c>
      <c r="L143" s="189"/>
      <c r="M143" s="101">
        <v>0</v>
      </c>
      <c r="N143" s="191">
        <v>0</v>
      </c>
      <c r="O143" s="191"/>
      <c r="P143" s="101">
        <v>0</v>
      </c>
      <c r="Q143" s="191">
        <v>0</v>
      </c>
      <c r="R143" s="191"/>
      <c r="S143" s="101">
        <v>0</v>
      </c>
      <c r="T143" s="189">
        <v>0</v>
      </c>
      <c r="U143" s="189"/>
      <c r="V143" s="101">
        <v>0</v>
      </c>
      <c r="W143" s="189">
        <v>0</v>
      </c>
      <c r="X143" s="189"/>
      <c r="Y143" s="101">
        <v>0</v>
      </c>
      <c r="Z143" s="101">
        <v>1</v>
      </c>
      <c r="AA143" s="101">
        <v>0</v>
      </c>
      <c r="AB143" s="101">
        <v>1</v>
      </c>
      <c r="AC143" s="519">
        <v>100</v>
      </c>
      <c r="AD143" s="519">
        <v>0</v>
      </c>
      <c r="AE143" s="518">
        <v>3.0165002564025217E-3</v>
      </c>
    </row>
    <row r="144" spans="1:31" ht="42.75">
      <c r="A144" s="187" t="s">
        <v>688</v>
      </c>
      <c r="B144" s="189">
        <v>0</v>
      </c>
      <c r="C144" s="189"/>
      <c r="D144" s="101">
        <v>0</v>
      </c>
      <c r="E144" s="189">
        <v>0</v>
      </c>
      <c r="F144" s="189"/>
      <c r="G144" s="101">
        <v>0</v>
      </c>
      <c r="H144" s="189">
        <v>0</v>
      </c>
      <c r="I144" s="189"/>
      <c r="J144" s="101">
        <v>0</v>
      </c>
      <c r="K144" s="189">
        <v>0</v>
      </c>
      <c r="L144" s="189">
        <v>1</v>
      </c>
      <c r="M144" s="101">
        <v>1</v>
      </c>
      <c r="N144" s="191">
        <v>0</v>
      </c>
      <c r="O144" s="191"/>
      <c r="P144" s="101">
        <v>0</v>
      </c>
      <c r="Q144" s="191">
        <v>0</v>
      </c>
      <c r="R144" s="191"/>
      <c r="S144" s="101">
        <v>0</v>
      </c>
      <c r="T144" s="189">
        <v>0</v>
      </c>
      <c r="U144" s="189"/>
      <c r="V144" s="101">
        <v>0</v>
      </c>
      <c r="W144" s="189">
        <v>0</v>
      </c>
      <c r="X144" s="189"/>
      <c r="Y144" s="101">
        <v>0</v>
      </c>
      <c r="Z144" s="101">
        <v>0</v>
      </c>
      <c r="AA144" s="101">
        <v>1</v>
      </c>
      <c r="AB144" s="101">
        <v>1</v>
      </c>
      <c r="AC144" s="519">
        <v>0</v>
      </c>
      <c r="AD144" s="519">
        <v>100</v>
      </c>
      <c r="AE144" s="518">
        <v>3.0165002564025217E-3</v>
      </c>
    </row>
    <row r="145" spans="1:31" ht="15.75">
      <c r="A145" s="187" t="s">
        <v>499</v>
      </c>
      <c r="B145" s="189">
        <v>1</v>
      </c>
      <c r="C145" s="189">
        <v>0</v>
      </c>
      <c r="D145" s="101">
        <v>1</v>
      </c>
      <c r="E145" s="189">
        <v>0</v>
      </c>
      <c r="F145" s="189"/>
      <c r="G145" s="101">
        <v>0</v>
      </c>
      <c r="H145" s="189">
        <v>0</v>
      </c>
      <c r="I145" s="189"/>
      <c r="J145" s="101">
        <v>0</v>
      </c>
      <c r="K145" s="189">
        <v>0</v>
      </c>
      <c r="L145" s="189"/>
      <c r="M145" s="101">
        <v>0</v>
      </c>
      <c r="N145" s="191">
        <v>0</v>
      </c>
      <c r="O145" s="191"/>
      <c r="P145" s="101">
        <v>0</v>
      </c>
      <c r="Q145" s="191">
        <v>0</v>
      </c>
      <c r="R145" s="191"/>
      <c r="S145" s="101">
        <v>0</v>
      </c>
      <c r="T145" s="189">
        <v>0</v>
      </c>
      <c r="U145" s="189"/>
      <c r="V145" s="101">
        <v>0</v>
      </c>
      <c r="W145" s="189">
        <v>0</v>
      </c>
      <c r="X145" s="189"/>
      <c r="Y145" s="101">
        <v>0</v>
      </c>
      <c r="Z145" s="101">
        <v>1</v>
      </c>
      <c r="AA145" s="101">
        <v>0</v>
      </c>
      <c r="AB145" s="101">
        <v>1</v>
      </c>
      <c r="AC145" s="519">
        <v>100</v>
      </c>
      <c r="AD145" s="519">
        <v>0</v>
      </c>
      <c r="AE145" s="518">
        <v>3.0165002564025217E-3</v>
      </c>
    </row>
    <row r="146" spans="1:31" ht="15.75">
      <c r="A146" s="187" t="s">
        <v>498</v>
      </c>
      <c r="B146" s="189">
        <v>0</v>
      </c>
      <c r="C146" s="189"/>
      <c r="D146" s="101">
        <v>0</v>
      </c>
      <c r="E146" s="189">
        <v>0</v>
      </c>
      <c r="F146" s="189"/>
      <c r="G146" s="101">
        <v>0</v>
      </c>
      <c r="H146" s="189">
        <v>0</v>
      </c>
      <c r="I146" s="189"/>
      <c r="J146" s="101">
        <v>0</v>
      </c>
      <c r="K146" s="189">
        <v>1</v>
      </c>
      <c r="L146" s="189">
        <v>0</v>
      </c>
      <c r="M146" s="101">
        <v>1</v>
      </c>
      <c r="N146" s="191">
        <v>0</v>
      </c>
      <c r="O146" s="191"/>
      <c r="P146" s="101">
        <v>0</v>
      </c>
      <c r="Q146" s="191">
        <v>0</v>
      </c>
      <c r="R146" s="191"/>
      <c r="S146" s="101">
        <v>0</v>
      </c>
      <c r="T146" s="189">
        <v>0</v>
      </c>
      <c r="U146" s="189"/>
      <c r="V146" s="101">
        <v>0</v>
      </c>
      <c r="W146" s="189">
        <v>0</v>
      </c>
      <c r="X146" s="189"/>
      <c r="Y146" s="101">
        <v>0</v>
      </c>
      <c r="Z146" s="101">
        <v>1</v>
      </c>
      <c r="AA146" s="101">
        <v>0</v>
      </c>
      <c r="AB146" s="101">
        <v>1</v>
      </c>
      <c r="AC146" s="519">
        <v>100</v>
      </c>
      <c r="AD146" s="519">
        <v>0</v>
      </c>
      <c r="AE146" s="518">
        <v>3.0165002564025217E-3</v>
      </c>
    </row>
    <row r="147" spans="1:31" ht="15.75">
      <c r="A147" s="187" t="s">
        <v>689</v>
      </c>
      <c r="B147" s="189">
        <v>0</v>
      </c>
      <c r="C147" s="189"/>
      <c r="D147" s="101">
        <v>0</v>
      </c>
      <c r="E147" s="189">
        <v>0</v>
      </c>
      <c r="F147" s="189"/>
      <c r="G147" s="101">
        <v>0</v>
      </c>
      <c r="H147" s="189">
        <v>0</v>
      </c>
      <c r="I147" s="189"/>
      <c r="J147" s="101">
        <v>0</v>
      </c>
      <c r="K147" s="189">
        <v>0</v>
      </c>
      <c r="L147" s="189">
        <v>1</v>
      </c>
      <c r="M147" s="101">
        <v>1</v>
      </c>
      <c r="N147" s="191">
        <v>0</v>
      </c>
      <c r="O147" s="191"/>
      <c r="P147" s="101">
        <v>0</v>
      </c>
      <c r="Q147" s="191">
        <v>0</v>
      </c>
      <c r="R147" s="191"/>
      <c r="S147" s="101">
        <v>0</v>
      </c>
      <c r="T147" s="189">
        <v>0</v>
      </c>
      <c r="U147" s="189"/>
      <c r="V147" s="101">
        <v>0</v>
      </c>
      <c r="W147" s="189">
        <v>0</v>
      </c>
      <c r="X147" s="189"/>
      <c r="Y147" s="101">
        <v>0</v>
      </c>
      <c r="Z147" s="101">
        <v>0</v>
      </c>
      <c r="AA147" s="101">
        <v>1</v>
      </c>
      <c r="AB147" s="101">
        <v>1</v>
      </c>
      <c r="AC147" s="519">
        <v>0</v>
      </c>
      <c r="AD147" s="519">
        <v>100</v>
      </c>
      <c r="AE147" s="518">
        <v>3.0165002564025217E-3</v>
      </c>
    </row>
    <row r="148" spans="1:31" ht="15.75">
      <c r="A148" s="187" t="s">
        <v>495</v>
      </c>
      <c r="B148" s="189">
        <v>0</v>
      </c>
      <c r="C148" s="189"/>
      <c r="D148" s="101">
        <v>0</v>
      </c>
      <c r="E148" s="189">
        <v>0</v>
      </c>
      <c r="F148" s="189"/>
      <c r="G148" s="101">
        <v>0</v>
      </c>
      <c r="H148" s="189">
        <v>0</v>
      </c>
      <c r="I148" s="189">
        <v>1</v>
      </c>
      <c r="J148" s="101">
        <v>1</v>
      </c>
      <c r="K148" s="189">
        <v>0</v>
      </c>
      <c r="L148" s="189"/>
      <c r="M148" s="101">
        <v>0</v>
      </c>
      <c r="N148" s="191">
        <v>0</v>
      </c>
      <c r="O148" s="191"/>
      <c r="P148" s="101">
        <v>0</v>
      </c>
      <c r="Q148" s="191">
        <v>0</v>
      </c>
      <c r="R148" s="191"/>
      <c r="S148" s="101">
        <v>0</v>
      </c>
      <c r="T148" s="189">
        <v>0</v>
      </c>
      <c r="U148" s="189"/>
      <c r="V148" s="101">
        <v>0</v>
      </c>
      <c r="W148" s="189">
        <v>0</v>
      </c>
      <c r="X148" s="189"/>
      <c r="Y148" s="101">
        <v>0</v>
      </c>
      <c r="Z148" s="101">
        <v>0</v>
      </c>
      <c r="AA148" s="101">
        <v>1</v>
      </c>
      <c r="AB148" s="101">
        <v>1</v>
      </c>
      <c r="AC148" s="519">
        <v>0</v>
      </c>
      <c r="AD148" s="519">
        <v>100</v>
      </c>
      <c r="AE148" s="518">
        <v>3.0165002564025217E-3</v>
      </c>
    </row>
    <row r="149" spans="1:31" ht="28.5">
      <c r="A149" s="187" t="s">
        <v>690</v>
      </c>
      <c r="B149" s="189">
        <v>0</v>
      </c>
      <c r="C149" s="189"/>
      <c r="D149" s="101">
        <v>0</v>
      </c>
      <c r="E149" s="189">
        <v>0</v>
      </c>
      <c r="F149" s="189"/>
      <c r="G149" s="101">
        <v>0</v>
      </c>
      <c r="H149" s="188">
        <v>0</v>
      </c>
      <c r="I149" s="188">
        <v>1</v>
      </c>
      <c r="J149" s="101">
        <v>1</v>
      </c>
      <c r="K149" s="188">
        <v>0</v>
      </c>
      <c r="L149" s="188"/>
      <c r="M149" s="101">
        <v>0</v>
      </c>
      <c r="N149" s="191">
        <v>0</v>
      </c>
      <c r="O149" s="191"/>
      <c r="P149" s="101">
        <v>0</v>
      </c>
      <c r="Q149" s="191">
        <v>0</v>
      </c>
      <c r="R149" s="191"/>
      <c r="S149" s="101">
        <v>0</v>
      </c>
      <c r="T149" s="188">
        <v>0</v>
      </c>
      <c r="U149" s="188"/>
      <c r="V149" s="101">
        <v>0</v>
      </c>
      <c r="W149" s="188">
        <v>0</v>
      </c>
      <c r="X149" s="188"/>
      <c r="Y149" s="101">
        <v>0</v>
      </c>
      <c r="Z149" s="101">
        <v>0</v>
      </c>
      <c r="AA149" s="101">
        <v>1</v>
      </c>
      <c r="AB149" s="101">
        <v>1</v>
      </c>
      <c r="AC149" s="519">
        <v>0</v>
      </c>
      <c r="AD149" s="519">
        <v>100</v>
      </c>
      <c r="AE149" s="518">
        <v>3.0165002564025217E-3</v>
      </c>
    </row>
    <row r="150" spans="1:31" ht="15.75">
      <c r="A150" s="187" t="s">
        <v>691</v>
      </c>
      <c r="B150" s="189">
        <v>0</v>
      </c>
      <c r="C150" s="189"/>
      <c r="D150" s="101">
        <v>0</v>
      </c>
      <c r="E150" s="189">
        <v>0</v>
      </c>
      <c r="F150" s="189"/>
      <c r="G150" s="101">
        <v>0</v>
      </c>
      <c r="H150" s="189">
        <v>0</v>
      </c>
      <c r="I150" s="189"/>
      <c r="J150" s="101">
        <v>0</v>
      </c>
      <c r="K150" s="189">
        <v>1</v>
      </c>
      <c r="L150" s="189">
        <v>0</v>
      </c>
      <c r="M150" s="101">
        <v>1</v>
      </c>
      <c r="N150" s="191">
        <v>0</v>
      </c>
      <c r="O150" s="191"/>
      <c r="P150" s="101">
        <v>0</v>
      </c>
      <c r="Q150" s="191">
        <v>0</v>
      </c>
      <c r="R150" s="191"/>
      <c r="S150" s="101">
        <v>0</v>
      </c>
      <c r="T150" s="189">
        <v>0</v>
      </c>
      <c r="U150" s="189"/>
      <c r="V150" s="101">
        <v>0</v>
      </c>
      <c r="W150" s="189">
        <v>0</v>
      </c>
      <c r="X150" s="189"/>
      <c r="Y150" s="101">
        <v>0</v>
      </c>
      <c r="Z150" s="101">
        <v>1</v>
      </c>
      <c r="AA150" s="101">
        <v>0</v>
      </c>
      <c r="AB150" s="101">
        <v>1</v>
      </c>
      <c r="AC150" s="519">
        <v>100</v>
      </c>
      <c r="AD150" s="519">
        <v>0</v>
      </c>
      <c r="AE150" s="518">
        <v>3.0165002564025217E-3</v>
      </c>
    </row>
    <row r="151" spans="1:31" ht="42.75">
      <c r="A151" s="187" t="s">
        <v>692</v>
      </c>
      <c r="B151" s="189">
        <v>0</v>
      </c>
      <c r="C151" s="189"/>
      <c r="D151" s="101">
        <v>0</v>
      </c>
      <c r="E151" s="189">
        <v>0</v>
      </c>
      <c r="F151" s="189"/>
      <c r="G151" s="101">
        <v>0</v>
      </c>
      <c r="H151" s="189">
        <v>0</v>
      </c>
      <c r="I151" s="189"/>
      <c r="J151" s="101">
        <v>0</v>
      </c>
      <c r="K151" s="189">
        <v>0</v>
      </c>
      <c r="L151" s="189">
        <v>1</v>
      </c>
      <c r="M151" s="101">
        <v>1</v>
      </c>
      <c r="N151" s="191">
        <v>0</v>
      </c>
      <c r="O151" s="191"/>
      <c r="P151" s="101">
        <v>0</v>
      </c>
      <c r="Q151" s="191">
        <v>0</v>
      </c>
      <c r="R151" s="191"/>
      <c r="S151" s="101">
        <v>0</v>
      </c>
      <c r="T151" s="189">
        <v>0</v>
      </c>
      <c r="U151" s="189"/>
      <c r="V151" s="101">
        <v>0</v>
      </c>
      <c r="W151" s="189">
        <v>0</v>
      </c>
      <c r="X151" s="189"/>
      <c r="Y151" s="101">
        <v>0</v>
      </c>
      <c r="Z151" s="101">
        <v>0</v>
      </c>
      <c r="AA151" s="101">
        <v>1</v>
      </c>
      <c r="AB151" s="101">
        <v>1</v>
      </c>
      <c r="AC151" s="519">
        <v>0</v>
      </c>
      <c r="AD151" s="519">
        <v>100</v>
      </c>
      <c r="AE151" s="518">
        <v>3.0165002564025217E-3</v>
      </c>
    </row>
    <row r="152" spans="1:31" ht="15.75">
      <c r="A152" s="187" t="s">
        <v>425</v>
      </c>
      <c r="B152" s="189">
        <v>0</v>
      </c>
      <c r="C152" s="189"/>
      <c r="D152" s="101">
        <v>0</v>
      </c>
      <c r="E152" s="189">
        <v>0</v>
      </c>
      <c r="F152" s="189"/>
      <c r="G152" s="101">
        <v>0</v>
      </c>
      <c r="H152" s="189">
        <v>0</v>
      </c>
      <c r="I152" s="189"/>
      <c r="J152" s="101">
        <v>0</v>
      </c>
      <c r="K152" s="189">
        <v>1</v>
      </c>
      <c r="L152" s="189">
        <v>0</v>
      </c>
      <c r="M152" s="101">
        <v>1</v>
      </c>
      <c r="N152" s="191">
        <v>0</v>
      </c>
      <c r="O152" s="191"/>
      <c r="P152" s="101">
        <v>0</v>
      </c>
      <c r="Q152" s="191">
        <v>0</v>
      </c>
      <c r="R152" s="191"/>
      <c r="S152" s="101">
        <v>0</v>
      </c>
      <c r="T152" s="189">
        <v>0</v>
      </c>
      <c r="U152" s="189"/>
      <c r="V152" s="101">
        <v>0</v>
      </c>
      <c r="W152" s="189">
        <v>0</v>
      </c>
      <c r="X152" s="189"/>
      <c r="Y152" s="101">
        <v>0</v>
      </c>
      <c r="Z152" s="101">
        <v>1</v>
      </c>
      <c r="AA152" s="101">
        <v>0</v>
      </c>
      <c r="AB152" s="101">
        <v>1</v>
      </c>
      <c r="AC152" s="519">
        <v>100</v>
      </c>
      <c r="AD152" s="519">
        <v>0</v>
      </c>
      <c r="AE152" s="518">
        <v>3.0165002564025217E-3</v>
      </c>
    </row>
    <row r="153" spans="1:31" ht="15.75">
      <c r="A153" s="187" t="s">
        <v>508</v>
      </c>
      <c r="B153" s="189">
        <v>0</v>
      </c>
      <c r="C153" s="189"/>
      <c r="D153" s="101">
        <v>0</v>
      </c>
      <c r="E153" s="189">
        <v>0</v>
      </c>
      <c r="F153" s="189"/>
      <c r="G153" s="101">
        <v>0</v>
      </c>
      <c r="H153" s="189">
        <v>0</v>
      </c>
      <c r="I153" s="189"/>
      <c r="J153" s="101">
        <v>0</v>
      </c>
      <c r="K153" s="189">
        <v>1</v>
      </c>
      <c r="L153" s="189">
        <v>0</v>
      </c>
      <c r="M153" s="101">
        <v>1</v>
      </c>
      <c r="N153" s="191">
        <v>0</v>
      </c>
      <c r="O153" s="191"/>
      <c r="P153" s="101">
        <v>0</v>
      </c>
      <c r="Q153" s="191">
        <v>0</v>
      </c>
      <c r="R153" s="191"/>
      <c r="S153" s="101">
        <v>0</v>
      </c>
      <c r="T153" s="189">
        <v>0</v>
      </c>
      <c r="U153" s="189"/>
      <c r="V153" s="101">
        <v>0</v>
      </c>
      <c r="W153" s="189">
        <v>0</v>
      </c>
      <c r="X153" s="189"/>
      <c r="Y153" s="101">
        <v>0</v>
      </c>
      <c r="Z153" s="101">
        <v>1</v>
      </c>
      <c r="AA153" s="101">
        <v>0</v>
      </c>
      <c r="AB153" s="101">
        <v>1</v>
      </c>
      <c r="AC153" s="519">
        <v>100</v>
      </c>
      <c r="AD153" s="519">
        <v>0</v>
      </c>
      <c r="AE153" s="518">
        <v>3.0165002564025217E-3</v>
      </c>
    </row>
    <row r="154" spans="1:31" ht="15.75">
      <c r="A154" s="187" t="s">
        <v>502</v>
      </c>
      <c r="B154" s="189">
        <v>0</v>
      </c>
      <c r="C154" s="189"/>
      <c r="D154" s="101">
        <v>0</v>
      </c>
      <c r="E154" s="189">
        <v>0</v>
      </c>
      <c r="F154" s="189"/>
      <c r="G154" s="101">
        <v>0</v>
      </c>
      <c r="H154" s="189">
        <v>0</v>
      </c>
      <c r="I154" s="189">
        <v>1</v>
      </c>
      <c r="J154" s="101">
        <v>1</v>
      </c>
      <c r="K154" s="189">
        <v>0</v>
      </c>
      <c r="L154" s="189"/>
      <c r="M154" s="101">
        <v>0</v>
      </c>
      <c r="N154" s="191">
        <v>0</v>
      </c>
      <c r="O154" s="191"/>
      <c r="P154" s="101">
        <v>0</v>
      </c>
      <c r="Q154" s="191">
        <v>0</v>
      </c>
      <c r="R154" s="191"/>
      <c r="S154" s="101">
        <v>0</v>
      </c>
      <c r="T154" s="189">
        <v>0</v>
      </c>
      <c r="U154" s="189"/>
      <c r="V154" s="101">
        <v>0</v>
      </c>
      <c r="W154" s="189">
        <v>0</v>
      </c>
      <c r="X154" s="189"/>
      <c r="Y154" s="101">
        <v>0</v>
      </c>
      <c r="Z154" s="101">
        <v>0</v>
      </c>
      <c r="AA154" s="101">
        <v>1</v>
      </c>
      <c r="AB154" s="101">
        <v>1</v>
      </c>
      <c r="AC154" s="519">
        <v>0</v>
      </c>
      <c r="AD154" s="519">
        <v>100</v>
      </c>
      <c r="AE154" s="518">
        <v>3.0165002564025217E-3</v>
      </c>
    </row>
    <row r="155" spans="1:31" ht="15.75">
      <c r="A155" s="187" t="s">
        <v>693</v>
      </c>
      <c r="B155" s="189">
        <v>0</v>
      </c>
      <c r="C155" s="189"/>
      <c r="D155" s="101">
        <v>0</v>
      </c>
      <c r="E155" s="189">
        <v>0</v>
      </c>
      <c r="F155" s="189"/>
      <c r="G155" s="101">
        <v>0</v>
      </c>
      <c r="H155" s="189">
        <v>0</v>
      </c>
      <c r="I155" s="189"/>
      <c r="J155" s="101">
        <v>0</v>
      </c>
      <c r="K155" s="189">
        <v>0</v>
      </c>
      <c r="L155" s="189">
        <v>1</v>
      </c>
      <c r="M155" s="101">
        <v>1</v>
      </c>
      <c r="N155" s="191">
        <v>0</v>
      </c>
      <c r="O155" s="191"/>
      <c r="P155" s="101">
        <v>0</v>
      </c>
      <c r="Q155" s="191">
        <v>0</v>
      </c>
      <c r="R155" s="191"/>
      <c r="S155" s="101">
        <v>0</v>
      </c>
      <c r="T155" s="189">
        <v>0</v>
      </c>
      <c r="U155" s="189"/>
      <c r="V155" s="101">
        <v>0</v>
      </c>
      <c r="W155" s="189">
        <v>0</v>
      </c>
      <c r="X155" s="189"/>
      <c r="Y155" s="101">
        <v>0</v>
      </c>
      <c r="Z155" s="101">
        <v>0</v>
      </c>
      <c r="AA155" s="101">
        <v>1</v>
      </c>
      <c r="AB155" s="101">
        <v>1</v>
      </c>
      <c r="AC155" s="519">
        <v>0</v>
      </c>
      <c r="AD155" s="519">
        <v>100</v>
      </c>
      <c r="AE155" s="518">
        <v>3.0165002564025217E-3</v>
      </c>
    </row>
    <row r="156" spans="1:31" ht="15.75">
      <c r="A156" s="187" t="s">
        <v>694</v>
      </c>
      <c r="B156" s="189">
        <v>0</v>
      </c>
      <c r="C156" s="189"/>
      <c r="D156" s="101">
        <v>0</v>
      </c>
      <c r="E156" s="189">
        <v>0</v>
      </c>
      <c r="F156" s="189"/>
      <c r="G156" s="101">
        <v>0</v>
      </c>
      <c r="H156" s="189">
        <v>0</v>
      </c>
      <c r="I156" s="189"/>
      <c r="J156" s="101">
        <v>0</v>
      </c>
      <c r="K156" s="189">
        <v>0</v>
      </c>
      <c r="L156" s="189">
        <v>1</v>
      </c>
      <c r="M156" s="101">
        <v>1</v>
      </c>
      <c r="N156" s="191">
        <v>0</v>
      </c>
      <c r="O156" s="191"/>
      <c r="P156" s="101">
        <v>0</v>
      </c>
      <c r="Q156" s="191">
        <v>0</v>
      </c>
      <c r="R156" s="191"/>
      <c r="S156" s="101">
        <v>0</v>
      </c>
      <c r="T156" s="189">
        <v>0</v>
      </c>
      <c r="U156" s="189"/>
      <c r="V156" s="101">
        <v>0</v>
      </c>
      <c r="W156" s="189">
        <v>0</v>
      </c>
      <c r="X156" s="189"/>
      <c r="Y156" s="101">
        <v>0</v>
      </c>
      <c r="Z156" s="101">
        <v>0</v>
      </c>
      <c r="AA156" s="101">
        <v>1</v>
      </c>
      <c r="AB156" s="101">
        <v>1</v>
      </c>
      <c r="AC156" s="519">
        <v>0</v>
      </c>
      <c r="AD156" s="519">
        <v>100</v>
      </c>
      <c r="AE156" s="518">
        <v>3.0165002564025217E-3</v>
      </c>
    </row>
    <row r="157" spans="1:31" ht="15.75">
      <c r="A157" s="187" t="s">
        <v>695</v>
      </c>
      <c r="B157" s="191">
        <v>0</v>
      </c>
      <c r="C157" s="191"/>
      <c r="D157" s="101">
        <v>0</v>
      </c>
      <c r="E157" s="191">
        <v>0</v>
      </c>
      <c r="F157" s="191"/>
      <c r="G157" s="101">
        <v>0</v>
      </c>
      <c r="H157" s="191">
        <v>1</v>
      </c>
      <c r="I157" s="191">
        <v>0</v>
      </c>
      <c r="J157" s="101">
        <v>1</v>
      </c>
      <c r="K157" s="191">
        <v>0</v>
      </c>
      <c r="L157" s="191"/>
      <c r="M157" s="101">
        <v>0</v>
      </c>
      <c r="N157" s="191">
        <v>0</v>
      </c>
      <c r="O157" s="191"/>
      <c r="P157" s="101">
        <v>0</v>
      </c>
      <c r="Q157" s="191">
        <v>0</v>
      </c>
      <c r="R157" s="191"/>
      <c r="S157" s="101">
        <v>0</v>
      </c>
      <c r="T157" s="191">
        <v>0</v>
      </c>
      <c r="U157" s="191"/>
      <c r="V157" s="101">
        <v>0</v>
      </c>
      <c r="W157" s="191">
        <v>0</v>
      </c>
      <c r="X157" s="191"/>
      <c r="Y157" s="101">
        <v>0</v>
      </c>
      <c r="Z157" s="101">
        <v>1</v>
      </c>
      <c r="AA157" s="101">
        <v>0</v>
      </c>
      <c r="AB157" s="101">
        <v>1</v>
      </c>
      <c r="AC157" s="519">
        <v>100</v>
      </c>
      <c r="AD157" s="519">
        <v>0</v>
      </c>
      <c r="AE157" s="518">
        <v>3.0165002564025217E-3</v>
      </c>
    </row>
    <row r="158" spans="1:31" ht="15.75">
      <c r="A158" s="187" t="s">
        <v>491</v>
      </c>
      <c r="B158" s="191">
        <v>0</v>
      </c>
      <c r="C158" s="191"/>
      <c r="D158" s="101">
        <v>0</v>
      </c>
      <c r="E158" s="191">
        <v>0</v>
      </c>
      <c r="F158" s="191"/>
      <c r="G158" s="101">
        <v>0</v>
      </c>
      <c r="H158" s="191">
        <v>0</v>
      </c>
      <c r="I158" s="191">
        <v>1</v>
      </c>
      <c r="J158" s="101">
        <v>1</v>
      </c>
      <c r="K158" s="191">
        <v>0</v>
      </c>
      <c r="L158" s="191"/>
      <c r="M158" s="101">
        <v>0</v>
      </c>
      <c r="N158" s="191">
        <v>0</v>
      </c>
      <c r="O158" s="191"/>
      <c r="P158" s="101">
        <v>0</v>
      </c>
      <c r="Q158" s="191">
        <v>0</v>
      </c>
      <c r="R158" s="191"/>
      <c r="S158" s="101">
        <v>0</v>
      </c>
      <c r="T158" s="191">
        <v>0</v>
      </c>
      <c r="U158" s="191"/>
      <c r="V158" s="101">
        <v>0</v>
      </c>
      <c r="W158" s="191">
        <v>0</v>
      </c>
      <c r="X158" s="191"/>
      <c r="Y158" s="101">
        <v>0</v>
      </c>
      <c r="Z158" s="101">
        <v>0</v>
      </c>
      <c r="AA158" s="101">
        <v>1</v>
      </c>
      <c r="AB158" s="101">
        <v>1</v>
      </c>
      <c r="AC158" s="519">
        <v>0</v>
      </c>
      <c r="AD158" s="519">
        <v>100</v>
      </c>
      <c r="AE158" s="518">
        <v>3.0165002564025217E-3</v>
      </c>
    </row>
    <row r="159" spans="1:31" ht="15.75">
      <c r="A159" s="187" t="s">
        <v>696</v>
      </c>
      <c r="B159" s="191">
        <v>0</v>
      </c>
      <c r="C159" s="191"/>
      <c r="D159" s="101">
        <v>0</v>
      </c>
      <c r="E159" s="191">
        <v>0</v>
      </c>
      <c r="F159" s="191"/>
      <c r="G159" s="101">
        <v>0</v>
      </c>
      <c r="H159" s="191">
        <v>0</v>
      </c>
      <c r="I159" s="191"/>
      <c r="J159" s="101">
        <v>0</v>
      </c>
      <c r="K159" s="191">
        <v>0</v>
      </c>
      <c r="L159" s="191">
        <v>0</v>
      </c>
      <c r="M159" s="101">
        <v>0</v>
      </c>
      <c r="N159" s="191">
        <v>0</v>
      </c>
      <c r="O159" s="191"/>
      <c r="P159" s="101">
        <v>0</v>
      </c>
      <c r="Q159" s="191">
        <v>0</v>
      </c>
      <c r="R159" s="191"/>
      <c r="S159" s="101">
        <v>0</v>
      </c>
      <c r="T159" s="191">
        <v>0</v>
      </c>
      <c r="U159" s="191"/>
      <c r="V159" s="101">
        <v>0</v>
      </c>
      <c r="W159" s="191">
        <v>0</v>
      </c>
      <c r="X159" s="191"/>
      <c r="Y159" s="101">
        <v>0</v>
      </c>
      <c r="Z159" s="101">
        <v>0</v>
      </c>
      <c r="AA159" s="101">
        <v>0</v>
      </c>
      <c r="AB159" s="101">
        <v>0</v>
      </c>
      <c r="AC159" s="519" t="e">
        <v>#DIV/0!</v>
      </c>
      <c r="AD159" s="519" t="e">
        <v>#DIV/0!</v>
      </c>
      <c r="AE159" s="518">
        <v>0</v>
      </c>
    </row>
    <row r="160" spans="1:31">
      <c r="A160" s="187" t="s">
        <v>12</v>
      </c>
      <c r="B160" s="191">
        <v>627</v>
      </c>
      <c r="C160" s="191">
        <v>293</v>
      </c>
      <c r="D160" s="191">
        <v>920</v>
      </c>
      <c r="E160" s="191">
        <v>61</v>
      </c>
      <c r="F160" s="191">
        <v>71</v>
      </c>
      <c r="G160" s="191">
        <v>132</v>
      </c>
      <c r="H160" s="191">
        <v>4040</v>
      </c>
      <c r="I160" s="191">
        <v>1807</v>
      </c>
      <c r="J160" s="191">
        <v>5847</v>
      </c>
      <c r="K160" s="191">
        <v>15625</v>
      </c>
      <c r="L160" s="191">
        <v>9658</v>
      </c>
      <c r="M160" s="191">
        <v>25283</v>
      </c>
      <c r="N160" s="191">
        <v>46</v>
      </c>
      <c r="O160" s="191">
        <v>34</v>
      </c>
      <c r="P160" s="191">
        <v>80</v>
      </c>
      <c r="Q160" s="191">
        <v>247</v>
      </c>
      <c r="R160" s="191">
        <v>341</v>
      </c>
      <c r="S160" s="191">
        <v>588</v>
      </c>
      <c r="T160" s="191">
        <v>40</v>
      </c>
      <c r="U160" s="191">
        <v>39</v>
      </c>
      <c r="V160" s="191">
        <v>79</v>
      </c>
      <c r="W160" s="191">
        <v>143</v>
      </c>
      <c r="X160" s="191">
        <v>79</v>
      </c>
      <c r="Y160" s="191">
        <v>222</v>
      </c>
      <c r="Z160" s="191">
        <v>20829</v>
      </c>
      <c r="AA160" s="191">
        <v>12322</v>
      </c>
      <c r="AB160" s="191">
        <v>33151</v>
      </c>
      <c r="AC160" s="519">
        <v>62.830683840608131</v>
      </c>
      <c r="AD160" s="519">
        <v>37.169316159391876</v>
      </c>
      <c r="AE160" s="518">
        <v>100</v>
      </c>
    </row>
    <row r="161" spans="1:28">
      <c r="B161" s="517">
        <v>0.68152173913043479</v>
      </c>
      <c r="C161" s="517">
        <v>0.31847826086956521</v>
      </c>
      <c r="D161" s="517">
        <v>2.7751802358903199</v>
      </c>
      <c r="E161" s="517">
        <v>0.4621212121212121</v>
      </c>
      <c r="F161" s="517">
        <v>0.53787878787878785</v>
      </c>
      <c r="G161" s="517">
        <v>0.39817803384513289</v>
      </c>
      <c r="H161" s="517">
        <v>0.69095262527792034</v>
      </c>
      <c r="I161" s="517">
        <v>0.30904737472207972</v>
      </c>
      <c r="J161" s="517">
        <v>17.637476999185544</v>
      </c>
      <c r="K161" s="517">
        <v>0.61800419254044214</v>
      </c>
      <c r="L161" s="517">
        <v>0.3819958074595578</v>
      </c>
      <c r="M161" s="517">
        <v>76.266175982624958</v>
      </c>
      <c r="N161" s="517">
        <v>0.57499999999999996</v>
      </c>
      <c r="O161" s="517">
        <v>0.42499999999999999</v>
      </c>
      <c r="P161" s="517">
        <v>0.24132002051220175</v>
      </c>
      <c r="Q161" s="517">
        <v>0.42006802721088438</v>
      </c>
      <c r="R161" s="517">
        <v>0.57993197278911568</v>
      </c>
      <c r="S161" s="517">
        <v>1.7737021507646828</v>
      </c>
      <c r="T161" s="517">
        <v>0.50632911392405067</v>
      </c>
      <c r="U161" s="517">
        <v>0.49367088607594939</v>
      </c>
      <c r="V161" s="517">
        <v>0.23830352025579923</v>
      </c>
      <c r="W161" s="517">
        <v>0.64414414414414412</v>
      </c>
      <c r="X161" s="517">
        <v>0.35585585585585583</v>
      </c>
      <c r="Y161" s="517">
        <v>0.66966305692135986</v>
      </c>
      <c r="Z161" s="517">
        <v>0.62830683840608126</v>
      </c>
      <c r="AA161" s="517">
        <v>0.37169316159391874</v>
      </c>
      <c r="AB161" s="517">
        <v>100</v>
      </c>
    </row>
    <row r="163" spans="1:28">
      <c r="A163" s="528" t="s">
        <v>1499</v>
      </c>
      <c r="B163" s="529"/>
    </row>
    <row r="164" spans="1:28">
      <c r="A164" s="528" t="str">
        <f>A5</f>
        <v>NEPAL</v>
      </c>
      <c r="B164" s="529">
        <f>AB5</f>
        <v>6346</v>
      </c>
    </row>
    <row r="165" spans="1:28">
      <c r="A165" s="528" t="str">
        <f t="shared" ref="A165:A173" si="0">A6</f>
        <v>BHUTAN</v>
      </c>
      <c r="B165" s="529">
        <f t="shared" ref="B165:B173" si="1">AB6</f>
        <v>2660</v>
      </c>
    </row>
    <row r="166" spans="1:28" ht="28.5">
      <c r="A166" s="528" t="str">
        <f t="shared" si="0"/>
        <v>IRAN, ISLAMIC REPUBLIC OF</v>
      </c>
      <c r="B166" s="529">
        <f t="shared" si="1"/>
        <v>2329</v>
      </c>
    </row>
    <row r="167" spans="1:28">
      <c r="A167" s="528" t="str">
        <f t="shared" si="0"/>
        <v>AFGHANISTAN</v>
      </c>
      <c r="B167" s="529">
        <f t="shared" si="1"/>
        <v>2235</v>
      </c>
    </row>
    <row r="168" spans="1:28">
      <c r="A168" s="528" t="str">
        <f t="shared" si="0"/>
        <v>MALAYSIA</v>
      </c>
      <c r="B168" s="529">
        <f t="shared" si="1"/>
        <v>1765</v>
      </c>
    </row>
    <row r="169" spans="1:28">
      <c r="A169" s="528" t="str">
        <f t="shared" si="0"/>
        <v>SUDAN</v>
      </c>
      <c r="B169" s="529">
        <f t="shared" si="1"/>
        <v>1516</v>
      </c>
    </row>
    <row r="170" spans="1:28">
      <c r="A170" s="528" t="str">
        <f t="shared" si="0"/>
        <v>IRAQ</v>
      </c>
      <c r="B170" s="529">
        <f t="shared" si="1"/>
        <v>1514</v>
      </c>
    </row>
    <row r="171" spans="1:28">
      <c r="A171" s="528" t="str">
        <f t="shared" si="0"/>
        <v>SRI LANKA</v>
      </c>
      <c r="B171" s="529">
        <f t="shared" si="1"/>
        <v>1207</v>
      </c>
    </row>
    <row r="172" spans="1:28">
      <c r="A172" s="528" t="str">
        <f t="shared" si="0"/>
        <v>UNITED STATES</v>
      </c>
      <c r="B172" s="529">
        <f t="shared" si="1"/>
        <v>983</v>
      </c>
    </row>
    <row r="173" spans="1:28">
      <c r="A173" s="528" t="str">
        <f t="shared" si="0"/>
        <v>UNITED ARAB EMIRATES</v>
      </c>
      <c r="B173" s="529">
        <f t="shared" si="1"/>
        <v>802</v>
      </c>
    </row>
  </sheetData>
  <mergeCells count="13">
    <mergeCell ref="B1:J1"/>
    <mergeCell ref="K2:M2"/>
    <mergeCell ref="A2:A3"/>
    <mergeCell ref="B2:D2"/>
    <mergeCell ref="E2:G2"/>
    <mergeCell ref="H2:J2"/>
    <mergeCell ref="K1:S1"/>
    <mergeCell ref="T1:AB1"/>
    <mergeCell ref="T2:V2"/>
    <mergeCell ref="W2:Y2"/>
    <mergeCell ref="Z2:AB2"/>
    <mergeCell ref="N2:P2"/>
    <mergeCell ref="Q2:S2"/>
  </mergeCells>
  <conditionalFormatting sqref="AC1:AC1048576">
    <cfRule type="cellIs" dxfId="14" priority="1" operator="lessThan">
      <formula>50</formula>
    </cfRule>
  </conditionalFormatting>
  <pageMargins left="0.75" right="0.18" top="0.56000000000000005" bottom="0.69" header="0.35" footer="0.37"/>
  <pageSetup paperSize="9" firstPageNumber="57" pageOrder="overThenDown" orientation="portrait" useFirstPageNumber="1" horizontalDpi="200" r:id="rId1"/>
  <headerFooter>
    <oddFooter>&amp;L&amp;"Arial,Italic"&amp;9AISHE 2011-12&amp;CT-&amp;P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7" tint="-0.499984740745262"/>
  </sheetPr>
  <dimension ref="A1:S35"/>
  <sheetViews>
    <sheetView showZeros="0" view="pageBreakPreview" zoomScaleSheetLayoutView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2" sqref="A1:S35"/>
    </sheetView>
  </sheetViews>
  <sheetFormatPr defaultRowHeight="15.75"/>
  <cols>
    <col min="1" max="1" width="22.85546875" style="7" customWidth="1"/>
    <col min="2" max="5" width="6.85546875" style="7" customWidth="1"/>
    <col min="6" max="6" width="9.7109375" style="7" customWidth="1"/>
    <col min="7" max="14" width="6.85546875" style="7" customWidth="1"/>
    <col min="15" max="15" width="9" style="7" customWidth="1"/>
    <col min="16" max="20" width="6.85546875" style="7" customWidth="1"/>
    <col min="21" max="16384" width="9.140625" style="7"/>
  </cols>
  <sheetData>
    <row r="1" spans="1:19" s="321" customFormat="1" ht="36.75" customHeight="1">
      <c r="A1" s="320" t="s">
        <v>53</v>
      </c>
      <c r="B1" s="531" t="s">
        <v>698</v>
      </c>
      <c r="C1" s="531"/>
      <c r="D1" s="531"/>
      <c r="E1" s="531"/>
      <c r="F1" s="531"/>
      <c r="G1" s="531"/>
      <c r="H1" s="531"/>
      <c r="I1" s="531"/>
      <c r="J1" s="531"/>
      <c r="K1" s="531" t="s">
        <v>698</v>
      </c>
      <c r="L1" s="531"/>
      <c r="M1" s="531"/>
      <c r="N1" s="531"/>
      <c r="O1" s="531"/>
      <c r="P1" s="531"/>
      <c r="Q1" s="531"/>
      <c r="R1" s="531"/>
      <c r="S1" s="531"/>
    </row>
    <row r="2" spans="1:19" ht="92.25" customHeight="1">
      <c r="A2" s="30" t="s">
        <v>2</v>
      </c>
      <c r="B2" s="31" t="s">
        <v>5</v>
      </c>
      <c r="C2" s="31" t="s">
        <v>6</v>
      </c>
      <c r="D2" s="31" t="s">
        <v>583</v>
      </c>
      <c r="E2" s="31" t="s">
        <v>584</v>
      </c>
      <c r="F2" s="31" t="s">
        <v>273</v>
      </c>
      <c r="G2" s="31" t="s">
        <v>585</v>
      </c>
      <c r="H2" s="31" t="s">
        <v>8</v>
      </c>
      <c r="I2" s="31" t="s">
        <v>277</v>
      </c>
      <c r="J2" s="31" t="s">
        <v>7</v>
      </c>
      <c r="K2" s="31" t="s">
        <v>274</v>
      </c>
      <c r="L2" s="31" t="s">
        <v>586</v>
      </c>
      <c r="M2" s="31" t="s">
        <v>316</v>
      </c>
      <c r="N2" s="31" t="s">
        <v>279</v>
      </c>
      <c r="O2" s="31" t="s">
        <v>587</v>
      </c>
      <c r="P2" s="31" t="s">
        <v>9</v>
      </c>
      <c r="Q2" s="31" t="s">
        <v>10</v>
      </c>
      <c r="R2" s="31" t="s">
        <v>11</v>
      </c>
      <c r="S2" s="31" t="s">
        <v>12</v>
      </c>
    </row>
    <row r="3" spans="1:19" s="300" customFormat="1" ht="12">
      <c r="A3" s="298">
        <v>1</v>
      </c>
      <c r="B3" s="304">
        <v>2</v>
      </c>
      <c r="C3" s="298">
        <v>3</v>
      </c>
      <c r="D3" s="304">
        <v>4</v>
      </c>
      <c r="E3" s="298">
        <v>5</v>
      </c>
      <c r="F3" s="299">
        <v>6</v>
      </c>
      <c r="G3" s="298">
        <v>7</v>
      </c>
      <c r="H3" s="299">
        <v>8</v>
      </c>
      <c r="I3" s="298">
        <v>9</v>
      </c>
      <c r="J3" s="299">
        <v>10</v>
      </c>
      <c r="K3" s="298">
        <v>11</v>
      </c>
      <c r="L3" s="299">
        <v>12</v>
      </c>
      <c r="M3" s="298">
        <v>13</v>
      </c>
      <c r="N3" s="299">
        <v>14</v>
      </c>
      <c r="O3" s="298">
        <v>15</v>
      </c>
      <c r="P3" s="299">
        <v>16</v>
      </c>
      <c r="Q3" s="298">
        <v>17</v>
      </c>
      <c r="R3" s="299">
        <v>18</v>
      </c>
      <c r="S3" s="298">
        <v>19</v>
      </c>
    </row>
    <row r="4" spans="1:19" ht="18.75" customHeight="1">
      <c r="A4" s="32" t="s">
        <v>15</v>
      </c>
      <c r="B4" s="301">
        <v>27</v>
      </c>
      <c r="C4" s="301">
        <v>1</v>
      </c>
      <c r="D4" s="301"/>
      <c r="E4" s="301"/>
      <c r="F4" s="301"/>
      <c r="G4" s="301">
        <v>2</v>
      </c>
      <c r="H4" s="301">
        <v>2</v>
      </c>
      <c r="I4" s="301"/>
      <c r="J4" s="301">
        <v>2</v>
      </c>
      <c r="K4" s="301"/>
      <c r="L4" s="301"/>
      <c r="M4" s="301"/>
      <c r="N4" s="301"/>
      <c r="O4" s="301"/>
      <c r="P4" s="301">
        <v>5</v>
      </c>
      <c r="Q4" s="301">
        <v>1</v>
      </c>
      <c r="R4" s="301">
        <v>5</v>
      </c>
      <c r="S4" s="302">
        <v>45</v>
      </c>
    </row>
    <row r="5" spans="1:19" ht="18.75" customHeight="1">
      <c r="A5" s="32" t="s">
        <v>16</v>
      </c>
      <c r="B5" s="301">
        <v>3</v>
      </c>
      <c r="C5" s="301"/>
      <c r="D5" s="301"/>
      <c r="E5" s="301"/>
      <c r="F5" s="301"/>
      <c r="G5" s="301"/>
      <c r="H5" s="301"/>
      <c r="I5" s="301"/>
      <c r="J5" s="301"/>
      <c r="K5" s="301"/>
      <c r="L5" s="301"/>
      <c r="M5" s="301"/>
      <c r="N5" s="301"/>
      <c r="O5" s="301"/>
      <c r="P5" s="301"/>
      <c r="Q5" s="301"/>
      <c r="R5" s="301"/>
      <c r="S5" s="302">
        <v>3</v>
      </c>
    </row>
    <row r="6" spans="1:19" ht="18.75" customHeight="1">
      <c r="A6" s="32" t="s">
        <v>17</v>
      </c>
      <c r="B6" s="301">
        <v>6</v>
      </c>
      <c r="C6" s="301">
        <v>1</v>
      </c>
      <c r="D6" s="301"/>
      <c r="E6" s="301"/>
      <c r="F6" s="301"/>
      <c r="G6" s="301"/>
      <c r="H6" s="301"/>
      <c r="I6" s="301"/>
      <c r="J6" s="301"/>
      <c r="K6" s="301"/>
      <c r="L6" s="301"/>
      <c r="M6" s="301"/>
      <c r="N6" s="301"/>
      <c r="O6" s="301"/>
      <c r="P6" s="301">
        <v>2</v>
      </c>
      <c r="Q6" s="301"/>
      <c r="R6" s="301"/>
      <c r="S6" s="302">
        <v>9</v>
      </c>
    </row>
    <row r="7" spans="1:19" ht="18.75" customHeight="1">
      <c r="A7" s="32" t="s">
        <v>18</v>
      </c>
      <c r="B7" s="301">
        <v>12</v>
      </c>
      <c r="C7" s="301">
        <v>2</v>
      </c>
      <c r="D7" s="301"/>
      <c r="E7" s="301"/>
      <c r="F7" s="301"/>
      <c r="G7" s="301"/>
      <c r="H7" s="301">
        <v>1</v>
      </c>
      <c r="I7" s="301"/>
      <c r="J7" s="301">
        <v>1</v>
      </c>
      <c r="K7" s="301"/>
      <c r="L7" s="301"/>
      <c r="M7" s="301">
        <v>1</v>
      </c>
      <c r="N7" s="301"/>
      <c r="O7" s="301"/>
      <c r="P7" s="301">
        <v>1</v>
      </c>
      <c r="Q7" s="301"/>
      <c r="R7" s="301">
        <v>2</v>
      </c>
      <c r="S7" s="302">
        <v>20</v>
      </c>
    </row>
    <row r="8" spans="1:19" ht="18.75" customHeight="1">
      <c r="A8" s="32" t="s">
        <v>19</v>
      </c>
      <c r="B8" s="301">
        <v>1</v>
      </c>
      <c r="C8" s="301"/>
      <c r="D8" s="301"/>
      <c r="E8" s="301"/>
      <c r="F8" s="301"/>
      <c r="G8" s="301"/>
      <c r="H8" s="301"/>
      <c r="I8" s="301"/>
      <c r="J8" s="301"/>
      <c r="K8" s="301"/>
      <c r="L8" s="301"/>
      <c r="M8" s="301"/>
      <c r="N8" s="301"/>
      <c r="O8" s="301"/>
      <c r="P8" s="301">
        <v>1</v>
      </c>
      <c r="Q8" s="301"/>
      <c r="R8" s="301"/>
      <c r="S8" s="302">
        <v>2</v>
      </c>
    </row>
    <row r="9" spans="1:19" ht="18.75" customHeight="1">
      <c r="A9" s="32" t="s">
        <v>56</v>
      </c>
      <c r="B9" s="301">
        <v>8</v>
      </c>
      <c r="C9" s="301">
        <v>1</v>
      </c>
      <c r="D9" s="301">
        <v>1</v>
      </c>
      <c r="E9" s="301"/>
      <c r="F9" s="301">
        <v>1</v>
      </c>
      <c r="G9" s="301"/>
      <c r="H9" s="301">
        <v>1</v>
      </c>
      <c r="I9" s="301"/>
      <c r="J9" s="301">
        <v>1</v>
      </c>
      <c r="K9" s="301"/>
      <c r="L9" s="301"/>
      <c r="M9" s="301"/>
      <c r="N9" s="301"/>
      <c r="O9" s="301"/>
      <c r="P9" s="301">
        <v>2</v>
      </c>
      <c r="Q9" s="301">
        <v>1</v>
      </c>
      <c r="R9" s="301">
        <v>1</v>
      </c>
      <c r="S9" s="302">
        <v>17</v>
      </c>
    </row>
    <row r="10" spans="1:19" ht="18.75" customHeight="1">
      <c r="A10" s="32" t="s">
        <v>23</v>
      </c>
      <c r="B10" s="301">
        <v>8</v>
      </c>
      <c r="C10" s="301">
        <v>1</v>
      </c>
      <c r="D10" s="301"/>
      <c r="E10" s="301"/>
      <c r="F10" s="301"/>
      <c r="G10" s="301"/>
      <c r="H10" s="301">
        <v>2</v>
      </c>
      <c r="I10" s="301">
        <v>1</v>
      </c>
      <c r="J10" s="301">
        <v>2</v>
      </c>
      <c r="K10" s="301"/>
      <c r="L10" s="301"/>
      <c r="M10" s="301">
        <v>2</v>
      </c>
      <c r="N10" s="301"/>
      <c r="O10" s="301"/>
      <c r="P10" s="301">
        <v>4</v>
      </c>
      <c r="Q10" s="301"/>
      <c r="R10" s="301">
        <v>5</v>
      </c>
      <c r="S10" s="302">
        <v>25</v>
      </c>
    </row>
    <row r="11" spans="1:19" ht="18.75" customHeight="1">
      <c r="A11" s="32" t="s">
        <v>24</v>
      </c>
      <c r="B11" s="301">
        <v>1</v>
      </c>
      <c r="C11" s="301"/>
      <c r="D11" s="301"/>
      <c r="E11" s="301"/>
      <c r="F11" s="301"/>
      <c r="G11" s="301"/>
      <c r="H11" s="301"/>
      <c r="I11" s="301"/>
      <c r="J11" s="301"/>
      <c r="K11" s="301"/>
      <c r="L11" s="301"/>
      <c r="M11" s="301"/>
      <c r="N11" s="301"/>
      <c r="O11" s="301"/>
      <c r="P11" s="301">
        <v>1</v>
      </c>
      <c r="Q11" s="301"/>
      <c r="R11" s="301"/>
      <c r="S11" s="302">
        <v>2</v>
      </c>
    </row>
    <row r="12" spans="1:19" ht="18.75" customHeight="1">
      <c r="A12" s="32" t="s">
        <v>25</v>
      </c>
      <c r="B12" s="301">
        <v>21</v>
      </c>
      <c r="C12" s="301">
        <v>3</v>
      </c>
      <c r="D12" s="301"/>
      <c r="E12" s="301"/>
      <c r="F12" s="301"/>
      <c r="G12" s="301"/>
      <c r="H12" s="301">
        <v>1</v>
      </c>
      <c r="I12" s="301"/>
      <c r="J12" s="301">
        <v>1</v>
      </c>
      <c r="K12" s="301"/>
      <c r="L12" s="301"/>
      <c r="M12" s="301">
        <v>1</v>
      </c>
      <c r="N12" s="301"/>
      <c r="O12" s="301"/>
      <c r="P12" s="301">
        <v>5</v>
      </c>
      <c r="Q12" s="301"/>
      <c r="R12" s="301">
        <v>6</v>
      </c>
      <c r="S12" s="302">
        <v>38</v>
      </c>
    </row>
    <row r="13" spans="1:19" ht="18.75" customHeight="1">
      <c r="A13" s="32" t="s">
        <v>26</v>
      </c>
      <c r="B13" s="301">
        <v>13</v>
      </c>
      <c r="C13" s="301">
        <v>2</v>
      </c>
      <c r="D13" s="301"/>
      <c r="E13" s="301"/>
      <c r="F13" s="301"/>
      <c r="G13" s="301"/>
      <c r="H13" s="301"/>
      <c r="I13" s="301"/>
      <c r="J13" s="301">
        <v>1</v>
      </c>
      <c r="K13" s="301"/>
      <c r="L13" s="301"/>
      <c r="M13" s="301"/>
      <c r="N13" s="301"/>
      <c r="O13" s="301"/>
      <c r="P13" s="301">
        <v>3</v>
      </c>
      <c r="Q13" s="301">
        <v>1</v>
      </c>
      <c r="R13" s="301">
        <v>2</v>
      </c>
      <c r="S13" s="302">
        <v>22</v>
      </c>
    </row>
    <row r="14" spans="1:19" ht="18.75" customHeight="1">
      <c r="A14" s="32" t="s">
        <v>27</v>
      </c>
      <c r="B14" s="301">
        <v>12</v>
      </c>
      <c r="C14" s="301">
        <v>2</v>
      </c>
      <c r="D14" s="301"/>
      <c r="E14" s="301"/>
      <c r="F14" s="301"/>
      <c r="G14" s="301"/>
      <c r="H14" s="301"/>
      <c r="I14" s="301"/>
      <c r="J14" s="301"/>
      <c r="K14" s="301"/>
      <c r="L14" s="301"/>
      <c r="M14" s="301"/>
      <c r="N14" s="301"/>
      <c r="O14" s="301"/>
      <c r="P14" s="301">
        <v>3</v>
      </c>
      <c r="Q14" s="301"/>
      <c r="R14" s="301">
        <v>1</v>
      </c>
      <c r="S14" s="302">
        <v>18</v>
      </c>
    </row>
    <row r="15" spans="1:19" ht="18.75" customHeight="1">
      <c r="A15" s="32" t="s">
        <v>57</v>
      </c>
      <c r="B15" s="301">
        <v>6</v>
      </c>
      <c r="C15" s="301">
        <v>1</v>
      </c>
      <c r="D15" s="301"/>
      <c r="E15" s="301"/>
      <c r="F15" s="301"/>
      <c r="G15" s="301"/>
      <c r="H15" s="301"/>
      <c r="I15" s="301"/>
      <c r="J15" s="301"/>
      <c r="K15" s="301"/>
      <c r="L15" s="301"/>
      <c r="M15" s="301"/>
      <c r="N15" s="301"/>
      <c r="O15" s="301"/>
      <c r="P15" s="301">
        <v>2</v>
      </c>
      <c r="Q15" s="301"/>
      <c r="R15" s="301"/>
      <c r="S15" s="302">
        <v>9</v>
      </c>
    </row>
    <row r="16" spans="1:19" ht="18.75" customHeight="1">
      <c r="A16" s="32" t="s">
        <v>29</v>
      </c>
      <c r="B16" s="301">
        <v>7</v>
      </c>
      <c r="C16" s="301">
        <v>1</v>
      </c>
      <c r="D16" s="301"/>
      <c r="E16" s="301"/>
      <c r="F16" s="301"/>
      <c r="G16" s="301"/>
      <c r="H16" s="301">
        <v>1</v>
      </c>
      <c r="I16" s="301"/>
      <c r="J16" s="301"/>
      <c r="K16" s="301"/>
      <c r="L16" s="301"/>
      <c r="M16" s="301"/>
      <c r="N16" s="301"/>
      <c r="O16" s="301"/>
      <c r="P16" s="301">
        <v>3</v>
      </c>
      <c r="Q16" s="301"/>
      <c r="R16" s="301"/>
      <c r="S16" s="302">
        <v>12</v>
      </c>
    </row>
    <row r="17" spans="1:19" ht="18.75" customHeight="1">
      <c r="A17" s="32" t="s">
        <v>30</v>
      </c>
      <c r="B17" s="301">
        <v>22</v>
      </c>
      <c r="C17" s="301">
        <v>3</v>
      </c>
      <c r="D17" s="301"/>
      <c r="E17" s="301"/>
      <c r="F17" s="301"/>
      <c r="G17" s="301">
        <v>1</v>
      </c>
      <c r="H17" s="301">
        <v>2</v>
      </c>
      <c r="I17" s="301"/>
      <c r="J17" s="301">
        <v>5</v>
      </c>
      <c r="K17" s="301"/>
      <c r="L17" s="301"/>
      <c r="M17" s="301"/>
      <c r="N17" s="301"/>
      <c r="O17" s="301"/>
      <c r="P17" s="301">
        <v>3</v>
      </c>
      <c r="Q17" s="301">
        <v>1</v>
      </c>
      <c r="R17" s="301">
        <v>6</v>
      </c>
      <c r="S17" s="302">
        <v>43</v>
      </c>
    </row>
    <row r="18" spans="1:19" ht="18.75" customHeight="1">
      <c r="A18" s="32" t="s">
        <v>31</v>
      </c>
      <c r="B18" s="301">
        <v>6</v>
      </c>
      <c r="C18" s="301">
        <v>1</v>
      </c>
      <c r="D18" s="301"/>
      <c r="E18" s="301">
        <v>1</v>
      </c>
      <c r="F18" s="301"/>
      <c r="G18" s="301"/>
      <c r="H18" s="301">
        <v>1</v>
      </c>
      <c r="I18" s="301"/>
      <c r="J18" s="301">
        <v>1</v>
      </c>
      <c r="K18" s="301"/>
      <c r="L18" s="301"/>
      <c r="M18" s="301">
        <v>1</v>
      </c>
      <c r="N18" s="301">
        <v>1</v>
      </c>
      <c r="O18" s="301"/>
      <c r="P18" s="301">
        <v>1</v>
      </c>
      <c r="Q18" s="301">
        <v>1</v>
      </c>
      <c r="R18" s="301">
        <v>3</v>
      </c>
      <c r="S18" s="302">
        <v>17</v>
      </c>
    </row>
    <row r="19" spans="1:19" ht="18.75" customHeight="1">
      <c r="A19" s="32" t="s">
        <v>33</v>
      </c>
      <c r="B19" s="301">
        <v>16</v>
      </c>
      <c r="C19" s="301">
        <v>2</v>
      </c>
      <c r="D19" s="301"/>
      <c r="E19" s="301"/>
      <c r="F19" s="301"/>
      <c r="G19" s="301"/>
      <c r="H19" s="301">
        <v>1</v>
      </c>
      <c r="I19" s="301"/>
      <c r="J19" s="301"/>
      <c r="K19" s="301"/>
      <c r="L19" s="301"/>
      <c r="M19" s="301">
        <v>1</v>
      </c>
      <c r="N19" s="301"/>
      <c r="O19" s="301">
        <v>1</v>
      </c>
      <c r="P19" s="301">
        <v>5</v>
      </c>
      <c r="Q19" s="301"/>
      <c r="R19" s="301">
        <v>6</v>
      </c>
      <c r="S19" s="302">
        <v>32</v>
      </c>
    </row>
    <row r="20" spans="1:19" ht="18.75" customHeight="1">
      <c r="A20" s="32" t="s">
        <v>34</v>
      </c>
      <c r="B20" s="301">
        <v>21</v>
      </c>
      <c r="C20" s="301">
        <v>4</v>
      </c>
      <c r="D20" s="301"/>
      <c r="E20" s="301">
        <v>1</v>
      </c>
      <c r="F20" s="301"/>
      <c r="G20" s="301">
        <v>1</v>
      </c>
      <c r="H20" s="301"/>
      <c r="I20" s="301"/>
      <c r="J20" s="301">
        <v>5</v>
      </c>
      <c r="K20" s="301"/>
      <c r="L20" s="301"/>
      <c r="M20" s="301">
        <v>1</v>
      </c>
      <c r="N20" s="301"/>
      <c r="O20" s="301"/>
      <c r="P20" s="301">
        <v>3</v>
      </c>
      <c r="Q20" s="301"/>
      <c r="R20" s="301">
        <v>8</v>
      </c>
      <c r="S20" s="302">
        <v>44</v>
      </c>
    </row>
    <row r="21" spans="1:19" ht="18.75" customHeight="1">
      <c r="A21" s="32" t="s">
        <v>35</v>
      </c>
      <c r="B21" s="301">
        <v>1</v>
      </c>
      <c r="C21" s="301">
        <v>1</v>
      </c>
      <c r="D21" s="301"/>
      <c r="E21" s="301"/>
      <c r="F21" s="301"/>
      <c r="G21" s="301"/>
      <c r="H21" s="301"/>
      <c r="I21" s="301"/>
      <c r="J21" s="301"/>
      <c r="K21" s="301"/>
      <c r="L21" s="301"/>
      <c r="M21" s="301"/>
      <c r="N21" s="301"/>
      <c r="O21" s="301"/>
      <c r="P21" s="301">
        <v>1</v>
      </c>
      <c r="Q21" s="301"/>
      <c r="R21" s="301"/>
      <c r="S21" s="302">
        <v>3</v>
      </c>
    </row>
    <row r="22" spans="1:19" ht="18.75" customHeight="1">
      <c r="A22" s="32" t="s">
        <v>36</v>
      </c>
      <c r="B22" s="301">
        <v>5</v>
      </c>
      <c r="C22" s="301"/>
      <c r="D22" s="301"/>
      <c r="E22" s="301"/>
      <c r="F22" s="301"/>
      <c r="G22" s="301"/>
      <c r="H22" s="301"/>
      <c r="I22" s="301"/>
      <c r="J22" s="301"/>
      <c r="K22" s="301"/>
      <c r="L22" s="301"/>
      <c r="M22" s="301"/>
      <c r="N22" s="301"/>
      <c r="O22" s="301"/>
      <c r="P22" s="301">
        <v>2</v>
      </c>
      <c r="Q22" s="301"/>
      <c r="R22" s="301"/>
      <c r="S22" s="302">
        <v>7</v>
      </c>
    </row>
    <row r="23" spans="1:19" ht="18.75" customHeight="1">
      <c r="A23" s="32" t="s">
        <v>37</v>
      </c>
      <c r="B23" s="301">
        <v>2</v>
      </c>
      <c r="C23" s="301"/>
      <c r="D23" s="301"/>
      <c r="E23" s="301"/>
      <c r="F23" s="301"/>
      <c r="G23" s="301"/>
      <c r="H23" s="301"/>
      <c r="I23" s="301"/>
      <c r="J23" s="301"/>
      <c r="K23" s="301"/>
      <c r="L23" s="301"/>
      <c r="M23" s="301"/>
      <c r="N23" s="301"/>
      <c r="O23" s="301"/>
      <c r="P23" s="301">
        <v>1</v>
      </c>
      <c r="Q23" s="301"/>
      <c r="R23" s="301"/>
      <c r="S23" s="302">
        <v>3</v>
      </c>
    </row>
    <row r="24" spans="1:19" ht="18.75" customHeight="1">
      <c r="A24" s="32" t="s">
        <v>38</v>
      </c>
      <c r="B24" s="301">
        <v>2</v>
      </c>
      <c r="C24" s="301"/>
      <c r="D24" s="301"/>
      <c r="E24" s="301"/>
      <c r="F24" s="301"/>
      <c r="G24" s="301"/>
      <c r="H24" s="301"/>
      <c r="I24" s="301">
        <v>1</v>
      </c>
      <c r="J24" s="301"/>
      <c r="K24" s="301"/>
      <c r="L24" s="301"/>
      <c r="M24" s="301"/>
      <c r="N24" s="301"/>
      <c r="O24" s="301"/>
      <c r="P24" s="301">
        <v>1</v>
      </c>
      <c r="Q24" s="301"/>
      <c r="R24" s="301"/>
      <c r="S24" s="302">
        <v>4</v>
      </c>
    </row>
    <row r="25" spans="1:19" ht="18.75" customHeight="1">
      <c r="A25" s="32" t="s">
        <v>39</v>
      </c>
      <c r="B25" s="301">
        <v>11</v>
      </c>
      <c r="C25" s="301">
        <v>1</v>
      </c>
      <c r="D25" s="301"/>
      <c r="E25" s="301"/>
      <c r="F25" s="301"/>
      <c r="G25" s="301"/>
      <c r="H25" s="301">
        <v>1</v>
      </c>
      <c r="I25" s="301"/>
      <c r="J25" s="301"/>
      <c r="K25" s="301"/>
      <c r="L25" s="301"/>
      <c r="M25" s="301">
        <v>1</v>
      </c>
      <c r="N25" s="301"/>
      <c r="O25" s="301"/>
      <c r="P25" s="301">
        <v>3</v>
      </c>
      <c r="Q25" s="301"/>
      <c r="R25" s="301">
        <v>2</v>
      </c>
      <c r="S25" s="302">
        <v>19</v>
      </c>
    </row>
    <row r="26" spans="1:19" ht="18.75" customHeight="1">
      <c r="A26" s="32" t="s">
        <v>40</v>
      </c>
      <c r="B26" s="301">
        <v>1</v>
      </c>
      <c r="C26" s="301"/>
      <c r="D26" s="301"/>
      <c r="E26" s="301"/>
      <c r="F26" s="301"/>
      <c r="G26" s="301"/>
      <c r="H26" s="301"/>
      <c r="I26" s="301"/>
      <c r="J26" s="301">
        <v>2</v>
      </c>
      <c r="K26" s="301"/>
      <c r="L26" s="301"/>
      <c r="M26" s="301"/>
      <c r="N26" s="301"/>
      <c r="O26" s="301"/>
      <c r="P26" s="301">
        <v>1</v>
      </c>
      <c r="Q26" s="301"/>
      <c r="R26" s="301"/>
      <c r="S26" s="302">
        <v>4</v>
      </c>
    </row>
    <row r="27" spans="1:19" ht="18.75" customHeight="1">
      <c r="A27" s="32" t="s">
        <v>41</v>
      </c>
      <c r="B27" s="301">
        <v>7</v>
      </c>
      <c r="C27" s="301">
        <v>1</v>
      </c>
      <c r="D27" s="301"/>
      <c r="E27" s="301"/>
      <c r="F27" s="301"/>
      <c r="G27" s="301"/>
      <c r="H27" s="301">
        <v>1</v>
      </c>
      <c r="I27" s="301"/>
      <c r="J27" s="301">
        <v>1</v>
      </c>
      <c r="K27" s="301"/>
      <c r="L27" s="301"/>
      <c r="M27" s="301"/>
      <c r="N27" s="301">
        <v>1</v>
      </c>
      <c r="O27" s="301"/>
      <c r="P27" s="301">
        <v>5</v>
      </c>
      <c r="Q27" s="301">
        <v>1</v>
      </c>
      <c r="R27" s="301">
        <v>1</v>
      </c>
      <c r="S27" s="302">
        <v>18</v>
      </c>
    </row>
    <row r="28" spans="1:19" ht="18.75" customHeight="1">
      <c r="A28" s="32" t="s">
        <v>42</v>
      </c>
      <c r="B28" s="301">
        <v>28</v>
      </c>
      <c r="C28" s="301">
        <v>1</v>
      </c>
      <c r="D28" s="301"/>
      <c r="E28" s="301"/>
      <c r="F28" s="301"/>
      <c r="G28" s="301"/>
      <c r="H28" s="301">
        <v>1</v>
      </c>
      <c r="I28" s="301"/>
      <c r="J28" s="301">
        <v>3</v>
      </c>
      <c r="K28" s="301"/>
      <c r="L28" s="301"/>
      <c r="M28" s="301">
        <v>1</v>
      </c>
      <c r="N28" s="301"/>
      <c r="O28" s="301"/>
      <c r="P28" s="301">
        <v>4</v>
      </c>
      <c r="Q28" s="301">
        <v>1</v>
      </c>
      <c r="R28" s="301"/>
      <c r="S28" s="302">
        <v>39</v>
      </c>
    </row>
    <row r="29" spans="1:19" ht="18.75" customHeight="1">
      <c r="A29" s="32" t="s">
        <v>43</v>
      </c>
      <c r="B29" s="301">
        <v>4</v>
      </c>
      <c r="C29" s="301"/>
      <c r="D29" s="301"/>
      <c r="E29" s="301"/>
      <c r="F29" s="301"/>
      <c r="G29" s="301"/>
      <c r="H29" s="301"/>
      <c r="I29" s="301"/>
      <c r="J29" s="301"/>
      <c r="K29" s="301"/>
      <c r="L29" s="301"/>
      <c r="M29" s="301"/>
      <c r="N29" s="301"/>
      <c r="O29" s="301"/>
      <c r="P29" s="301">
        <v>1</v>
      </c>
      <c r="Q29" s="301"/>
      <c r="R29" s="301">
        <v>1</v>
      </c>
      <c r="S29" s="302">
        <v>6</v>
      </c>
    </row>
    <row r="30" spans="1:19" ht="18.75" customHeight="1">
      <c r="A30" s="32" t="s">
        <v>44</v>
      </c>
      <c r="B30" s="301">
        <v>31</v>
      </c>
      <c r="C30" s="301">
        <v>1</v>
      </c>
      <c r="D30" s="301"/>
      <c r="E30" s="301"/>
      <c r="F30" s="301"/>
      <c r="G30" s="301">
        <v>1</v>
      </c>
      <c r="H30" s="301">
        <v>1</v>
      </c>
      <c r="I30" s="301"/>
      <c r="J30" s="301">
        <v>2</v>
      </c>
      <c r="K30" s="301"/>
      <c r="L30" s="301">
        <v>1</v>
      </c>
      <c r="M30" s="301"/>
      <c r="N30" s="301"/>
      <c r="O30" s="301"/>
      <c r="P30" s="301">
        <v>12</v>
      </c>
      <c r="Q30" s="301">
        <v>1</v>
      </c>
      <c r="R30" s="301">
        <v>9</v>
      </c>
      <c r="S30" s="302">
        <v>59</v>
      </c>
    </row>
    <row r="31" spans="1:19" ht="18.75" customHeight="1">
      <c r="A31" s="32" t="s">
        <v>45</v>
      </c>
      <c r="B31" s="301">
        <v>2</v>
      </c>
      <c r="C31" s="301"/>
      <c r="D31" s="301"/>
      <c r="E31" s="301"/>
      <c r="F31" s="301"/>
      <c r="G31" s="301"/>
      <c r="H31" s="301"/>
      <c r="I31" s="301"/>
      <c r="J31" s="301"/>
      <c r="K31" s="301"/>
      <c r="L31" s="301"/>
      <c r="M31" s="301"/>
      <c r="N31" s="301"/>
      <c r="O31" s="301"/>
      <c r="P31" s="301">
        <v>1</v>
      </c>
      <c r="Q31" s="301"/>
      <c r="R31" s="301"/>
      <c r="S31" s="302">
        <v>3</v>
      </c>
    </row>
    <row r="32" spans="1:19" ht="18.75" customHeight="1">
      <c r="A32" s="32" t="s">
        <v>47</v>
      </c>
      <c r="B32" s="301">
        <v>33</v>
      </c>
      <c r="C32" s="301">
        <v>4</v>
      </c>
      <c r="D32" s="301"/>
      <c r="E32" s="301"/>
      <c r="F32" s="301"/>
      <c r="G32" s="301"/>
      <c r="H32" s="301">
        <v>1</v>
      </c>
      <c r="I32" s="301"/>
      <c r="J32" s="301"/>
      <c r="K32" s="301">
        <v>1</v>
      </c>
      <c r="L32" s="301"/>
      <c r="M32" s="301"/>
      <c r="N32" s="301"/>
      <c r="O32" s="301"/>
      <c r="P32" s="301">
        <v>7</v>
      </c>
      <c r="Q32" s="301">
        <v>2</v>
      </c>
      <c r="R32" s="301">
        <v>5</v>
      </c>
      <c r="S32" s="302">
        <v>53</v>
      </c>
    </row>
    <row r="33" spans="1:19" ht="18.75" customHeight="1">
      <c r="A33" s="32" t="s">
        <v>58</v>
      </c>
      <c r="B33" s="301">
        <v>12</v>
      </c>
      <c r="C33" s="301">
        <v>2</v>
      </c>
      <c r="D33" s="301"/>
      <c r="E33" s="301"/>
      <c r="F33" s="301"/>
      <c r="G33" s="301"/>
      <c r="H33" s="301"/>
      <c r="I33" s="301"/>
      <c r="J33" s="301">
        <v>1</v>
      </c>
      <c r="K33" s="301"/>
      <c r="L33" s="301"/>
      <c r="M33" s="301">
        <v>1</v>
      </c>
      <c r="N33" s="301"/>
      <c r="O33" s="301"/>
      <c r="P33" s="301">
        <v>2</v>
      </c>
      <c r="Q33" s="301"/>
      <c r="R33" s="301">
        <v>1</v>
      </c>
      <c r="S33" s="302">
        <v>19</v>
      </c>
    </row>
    <row r="34" spans="1:19" ht="18.75" customHeight="1">
      <c r="A34" s="32" t="s">
        <v>48</v>
      </c>
      <c r="B34" s="301">
        <v>15</v>
      </c>
      <c r="C34" s="301">
        <v>2</v>
      </c>
      <c r="D34" s="301"/>
      <c r="E34" s="301"/>
      <c r="F34" s="301"/>
      <c r="G34" s="301"/>
      <c r="H34" s="301">
        <v>1</v>
      </c>
      <c r="I34" s="301"/>
      <c r="J34" s="301">
        <v>1</v>
      </c>
      <c r="K34" s="301"/>
      <c r="L34" s="301"/>
      <c r="M34" s="301"/>
      <c r="N34" s="301"/>
      <c r="O34" s="301"/>
      <c r="P34" s="301">
        <v>3</v>
      </c>
      <c r="Q34" s="301"/>
      <c r="R34" s="301">
        <v>4</v>
      </c>
      <c r="S34" s="302">
        <v>26</v>
      </c>
    </row>
    <row r="35" spans="1:19" ht="18.75" customHeight="1">
      <c r="A35" s="33" t="s">
        <v>49</v>
      </c>
      <c r="B35" s="302">
        <v>344</v>
      </c>
      <c r="C35" s="302">
        <v>38</v>
      </c>
      <c r="D35" s="302">
        <v>1</v>
      </c>
      <c r="E35" s="302">
        <v>2</v>
      </c>
      <c r="F35" s="302">
        <v>1</v>
      </c>
      <c r="G35" s="302">
        <v>5</v>
      </c>
      <c r="H35" s="302">
        <v>18</v>
      </c>
      <c r="I35" s="302">
        <v>2</v>
      </c>
      <c r="J35" s="302">
        <v>29</v>
      </c>
      <c r="K35" s="302">
        <v>1</v>
      </c>
      <c r="L35" s="302">
        <v>1</v>
      </c>
      <c r="M35" s="302">
        <v>10</v>
      </c>
      <c r="N35" s="302">
        <v>2</v>
      </c>
      <c r="O35" s="302">
        <v>1</v>
      </c>
      <c r="P35" s="302">
        <v>88</v>
      </c>
      <c r="Q35" s="302">
        <v>10</v>
      </c>
      <c r="R35" s="302">
        <v>68</v>
      </c>
      <c r="S35" s="302">
        <v>621</v>
      </c>
    </row>
  </sheetData>
  <mergeCells count="2">
    <mergeCell ref="B1:J1"/>
    <mergeCell ref="K1:S1"/>
  </mergeCells>
  <printOptions horizontalCentered="1"/>
  <pageMargins left="0.66" right="0.52" top="0.42" bottom="0.47" header="0.26" footer="0.25"/>
  <pageSetup paperSize="9" firstPageNumber="2" pageOrder="overThenDown" orientation="portrait" useFirstPageNumber="1" horizontalDpi="300" verticalDpi="300" r:id="rId1"/>
  <headerFooter alignWithMargins="0">
    <oddFooter>&amp;L&amp;"Arial,Italic"&amp;9AISHE 2011-12&amp;CT-&amp;P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theme="5" tint="-0.249977111117893"/>
  </sheetPr>
  <dimension ref="A1:AC46"/>
  <sheetViews>
    <sheetView showZeros="0" view="pageBreakPreview" zoomScaleSheetLayoutView="100" workbookViewId="0">
      <pane xSplit="1" ySplit="4" topLeftCell="B5" activePane="bottomRight" state="frozen"/>
      <selection activeCell="T161" sqref="T161:U161"/>
      <selection pane="topRight" activeCell="T161" sqref="T161:U161"/>
      <selection pane="bottomLeft" activeCell="T161" sqref="T161:U161"/>
      <selection pane="bottomRight" activeCell="F35" sqref="A1:AC35"/>
    </sheetView>
  </sheetViews>
  <sheetFormatPr defaultRowHeight="14.25"/>
  <cols>
    <col min="1" max="1" width="22.140625" style="192" bestFit="1" customWidth="1"/>
    <col min="2" max="10" width="7.42578125" style="185" customWidth="1"/>
    <col min="11" max="11" width="7.5703125" style="185" customWidth="1"/>
    <col min="12" max="12" width="7.85546875" style="185" customWidth="1"/>
    <col min="13" max="13" width="7.42578125" style="185" customWidth="1"/>
    <col min="14" max="14" width="7" style="185" customWidth="1"/>
    <col min="15" max="15" width="7.85546875" style="185" customWidth="1"/>
    <col min="16" max="16" width="7.5703125" style="185" customWidth="1"/>
    <col min="17" max="19" width="7.85546875" style="185" customWidth="1"/>
    <col min="20" max="20" width="7.28515625" style="185" customWidth="1"/>
    <col min="21" max="21" width="7.7109375" style="185" customWidth="1"/>
    <col min="22" max="22" width="7" style="185" customWidth="1"/>
    <col min="23" max="23" width="7.28515625" style="185" customWidth="1"/>
    <col min="24" max="24" width="7.7109375" style="185" customWidth="1"/>
    <col min="25" max="25" width="7" style="185" customWidth="1"/>
    <col min="26" max="26" width="7.7109375" style="185" customWidth="1"/>
    <col min="27" max="27" width="7.85546875" style="185" customWidth="1"/>
    <col min="28" max="28" width="7" style="185" customWidth="1"/>
    <col min="29" max="16384" width="9.140625" style="185"/>
  </cols>
  <sheetData>
    <row r="1" spans="1:29" s="198" customFormat="1" ht="36" customHeight="1">
      <c r="A1" s="108" t="s">
        <v>516</v>
      </c>
      <c r="B1" s="588" t="s">
        <v>558</v>
      </c>
      <c r="C1" s="591"/>
      <c r="D1" s="591"/>
      <c r="E1" s="591"/>
      <c r="F1" s="591"/>
      <c r="G1" s="591"/>
      <c r="H1" s="591"/>
      <c r="I1" s="591"/>
      <c r="J1" s="591"/>
      <c r="K1" s="588" t="s">
        <v>558</v>
      </c>
      <c r="L1" s="591"/>
      <c r="M1" s="591"/>
      <c r="N1" s="591"/>
      <c r="O1" s="591"/>
      <c r="P1" s="591"/>
      <c r="Q1" s="591"/>
      <c r="R1" s="591"/>
      <c r="S1" s="591"/>
      <c r="T1" s="588" t="s">
        <v>558</v>
      </c>
      <c r="U1" s="591"/>
      <c r="V1" s="591"/>
      <c r="W1" s="591"/>
      <c r="X1" s="591"/>
      <c r="Y1" s="591"/>
      <c r="Z1" s="591"/>
      <c r="AA1" s="591"/>
      <c r="AB1" s="591"/>
    </row>
    <row r="2" spans="1:29" s="183" customFormat="1" ht="17.25" customHeight="1">
      <c r="A2" s="593" t="s">
        <v>2</v>
      </c>
      <c r="B2" s="592" t="s">
        <v>104</v>
      </c>
      <c r="C2" s="592"/>
      <c r="D2" s="592"/>
      <c r="E2" s="592" t="s">
        <v>105</v>
      </c>
      <c r="F2" s="592"/>
      <c r="G2" s="592"/>
      <c r="H2" s="592" t="s">
        <v>100</v>
      </c>
      <c r="I2" s="592"/>
      <c r="J2" s="592"/>
      <c r="K2" s="592" t="s">
        <v>101</v>
      </c>
      <c r="L2" s="592"/>
      <c r="M2" s="592"/>
      <c r="N2" s="592" t="s">
        <v>106</v>
      </c>
      <c r="O2" s="592"/>
      <c r="P2" s="592"/>
      <c r="Q2" s="592" t="s">
        <v>107</v>
      </c>
      <c r="R2" s="592"/>
      <c r="S2" s="592"/>
      <c r="T2" s="592" t="s">
        <v>108</v>
      </c>
      <c r="U2" s="592"/>
      <c r="V2" s="592"/>
      <c r="W2" s="592" t="s">
        <v>109</v>
      </c>
      <c r="X2" s="592"/>
      <c r="Y2" s="592"/>
      <c r="Z2" s="592" t="s">
        <v>12</v>
      </c>
      <c r="AA2" s="592"/>
      <c r="AB2" s="592"/>
    </row>
    <row r="3" spans="1:29" ht="17.25" customHeight="1">
      <c r="A3" s="594"/>
      <c r="B3" s="184" t="s">
        <v>102</v>
      </c>
      <c r="C3" s="184" t="s">
        <v>103</v>
      </c>
      <c r="D3" s="184" t="s">
        <v>12</v>
      </c>
      <c r="E3" s="184" t="s">
        <v>102</v>
      </c>
      <c r="F3" s="184" t="s">
        <v>103</v>
      </c>
      <c r="G3" s="184" t="s">
        <v>12</v>
      </c>
      <c r="H3" s="184" t="s">
        <v>102</v>
      </c>
      <c r="I3" s="184" t="s">
        <v>103</v>
      </c>
      <c r="J3" s="184" t="s">
        <v>12</v>
      </c>
      <c r="K3" s="184" t="s">
        <v>102</v>
      </c>
      <c r="L3" s="184" t="s">
        <v>103</v>
      </c>
      <c r="M3" s="184" t="s">
        <v>12</v>
      </c>
      <c r="N3" s="184" t="s">
        <v>102</v>
      </c>
      <c r="O3" s="184" t="s">
        <v>103</v>
      </c>
      <c r="P3" s="184" t="s">
        <v>12</v>
      </c>
      <c r="Q3" s="184" t="s">
        <v>102</v>
      </c>
      <c r="R3" s="184" t="s">
        <v>103</v>
      </c>
      <c r="S3" s="184" t="s">
        <v>12</v>
      </c>
      <c r="T3" s="184" t="s">
        <v>102</v>
      </c>
      <c r="U3" s="184" t="s">
        <v>103</v>
      </c>
      <c r="V3" s="184" t="s">
        <v>12</v>
      </c>
      <c r="W3" s="184" t="s">
        <v>102</v>
      </c>
      <c r="X3" s="184" t="s">
        <v>103</v>
      </c>
      <c r="Y3" s="184" t="s">
        <v>12</v>
      </c>
      <c r="Z3" s="184" t="s">
        <v>102</v>
      </c>
      <c r="AA3" s="184" t="s">
        <v>103</v>
      </c>
      <c r="AB3" s="184" t="s">
        <v>12</v>
      </c>
      <c r="AC3" s="185" t="s">
        <v>1480</v>
      </c>
    </row>
    <row r="4" spans="1:29" s="186" customFormat="1" ht="12">
      <c r="A4" s="194">
        <v>1</v>
      </c>
      <c r="B4" s="194">
        <v>2</v>
      </c>
      <c r="C4" s="194">
        <v>3</v>
      </c>
      <c r="D4" s="194">
        <v>4</v>
      </c>
      <c r="E4" s="194">
        <v>5</v>
      </c>
      <c r="F4" s="194">
        <v>6</v>
      </c>
      <c r="G4" s="194">
        <v>7</v>
      </c>
      <c r="H4" s="194">
        <v>8</v>
      </c>
      <c r="I4" s="194">
        <v>9</v>
      </c>
      <c r="J4" s="194">
        <v>10</v>
      </c>
      <c r="K4" s="194">
        <v>11</v>
      </c>
      <c r="L4" s="194">
        <v>12</v>
      </c>
      <c r="M4" s="194">
        <v>13</v>
      </c>
      <c r="N4" s="194">
        <v>14</v>
      </c>
      <c r="O4" s="194">
        <v>15</v>
      </c>
      <c r="P4" s="194">
        <v>16</v>
      </c>
      <c r="Q4" s="194">
        <v>17</v>
      </c>
      <c r="R4" s="194">
        <v>18</v>
      </c>
      <c r="S4" s="194">
        <v>19</v>
      </c>
      <c r="T4" s="194">
        <v>20</v>
      </c>
      <c r="U4" s="194">
        <v>21</v>
      </c>
      <c r="V4" s="194">
        <v>22</v>
      </c>
      <c r="W4" s="194">
        <v>23</v>
      </c>
      <c r="X4" s="194">
        <v>24</v>
      </c>
      <c r="Y4" s="194">
        <v>25</v>
      </c>
      <c r="Z4" s="194">
        <v>26</v>
      </c>
      <c r="AA4" s="194">
        <v>27</v>
      </c>
      <c r="AB4" s="194">
        <v>28</v>
      </c>
    </row>
    <row r="5" spans="1:29" ht="21" customHeight="1">
      <c r="A5" s="187" t="s">
        <v>15</v>
      </c>
      <c r="B5" s="188">
        <v>107</v>
      </c>
      <c r="C5" s="188">
        <v>39</v>
      </c>
      <c r="D5" s="189">
        <v>146</v>
      </c>
      <c r="E5" s="188">
        <v>0</v>
      </c>
      <c r="F5" s="188">
        <v>3</v>
      </c>
      <c r="G5" s="189">
        <v>3</v>
      </c>
      <c r="H5" s="188">
        <v>589</v>
      </c>
      <c r="I5" s="188">
        <v>166</v>
      </c>
      <c r="J5" s="189">
        <v>755</v>
      </c>
      <c r="K5" s="190">
        <v>2002</v>
      </c>
      <c r="L5" s="188">
        <v>539</v>
      </c>
      <c r="M5" s="189">
        <v>2541</v>
      </c>
      <c r="N5" s="188">
        <v>11</v>
      </c>
      <c r="O5" s="188">
        <v>12</v>
      </c>
      <c r="P5" s="189">
        <v>23</v>
      </c>
      <c r="Q5" s="188">
        <v>0</v>
      </c>
      <c r="R5" s="188">
        <v>56</v>
      </c>
      <c r="S5" s="189">
        <v>56</v>
      </c>
      <c r="T5" s="189"/>
      <c r="U5" s="189"/>
      <c r="V5" s="189"/>
      <c r="W5" s="188">
        <v>31</v>
      </c>
      <c r="X5" s="188">
        <v>25</v>
      </c>
      <c r="Y5" s="189">
        <v>56</v>
      </c>
      <c r="Z5" s="101">
        <v>2740</v>
      </c>
      <c r="AA5" s="101">
        <v>840</v>
      </c>
      <c r="AB5" s="101">
        <v>3580</v>
      </c>
      <c r="AC5" s="185">
        <v>4</v>
      </c>
    </row>
    <row r="6" spans="1:29" ht="21" customHeight="1">
      <c r="A6" s="187" t="s">
        <v>17</v>
      </c>
      <c r="B6" s="188">
        <v>2</v>
      </c>
      <c r="C6" s="188">
        <v>0</v>
      </c>
      <c r="D6" s="189">
        <v>2</v>
      </c>
      <c r="E6" s="189"/>
      <c r="F6" s="189"/>
      <c r="G6" s="189"/>
      <c r="H6" s="188">
        <v>2</v>
      </c>
      <c r="I6" s="188">
        <v>1</v>
      </c>
      <c r="J6" s="189">
        <v>3</v>
      </c>
      <c r="K6" s="188">
        <v>29</v>
      </c>
      <c r="L6" s="188">
        <v>7</v>
      </c>
      <c r="M6" s="189">
        <v>36</v>
      </c>
      <c r="N6" s="189"/>
      <c r="O6" s="189"/>
      <c r="P6" s="189"/>
      <c r="Q6" s="189">
        <v>1</v>
      </c>
      <c r="R6" s="189">
        <v>0</v>
      </c>
      <c r="S6" s="189">
        <v>1</v>
      </c>
      <c r="T6" s="188"/>
      <c r="U6" s="188"/>
      <c r="V6" s="189"/>
      <c r="W6" s="189">
        <v>2</v>
      </c>
      <c r="X6" s="189">
        <v>0</v>
      </c>
      <c r="Y6" s="189">
        <v>2</v>
      </c>
      <c r="Z6" s="101">
        <v>36</v>
      </c>
      <c r="AA6" s="101">
        <v>8</v>
      </c>
      <c r="AB6" s="101">
        <v>44</v>
      </c>
      <c r="AC6" s="185">
        <v>21</v>
      </c>
    </row>
    <row r="7" spans="1:29" ht="21" customHeight="1">
      <c r="A7" s="187" t="s">
        <v>18</v>
      </c>
      <c r="B7" s="188">
        <v>12</v>
      </c>
      <c r="C7" s="188">
        <v>0</v>
      </c>
      <c r="D7" s="189">
        <v>12</v>
      </c>
      <c r="E7" s="189"/>
      <c r="F7" s="189"/>
      <c r="G7" s="189"/>
      <c r="H7" s="188">
        <v>24</v>
      </c>
      <c r="I7" s="188">
        <v>0</v>
      </c>
      <c r="J7" s="189">
        <v>24</v>
      </c>
      <c r="K7" s="188">
        <v>66</v>
      </c>
      <c r="L7" s="188">
        <v>5</v>
      </c>
      <c r="M7" s="189">
        <v>71</v>
      </c>
      <c r="N7" s="189"/>
      <c r="O7" s="189"/>
      <c r="P7" s="189"/>
      <c r="Q7" s="188">
        <v>0</v>
      </c>
      <c r="R7" s="188">
        <v>4</v>
      </c>
      <c r="S7" s="189">
        <v>4</v>
      </c>
      <c r="T7" s="189"/>
      <c r="U7" s="189"/>
      <c r="V7" s="189"/>
      <c r="W7" s="189"/>
      <c r="X7" s="189"/>
      <c r="Y7" s="189"/>
      <c r="Z7" s="101">
        <v>102</v>
      </c>
      <c r="AA7" s="101">
        <v>9</v>
      </c>
      <c r="AB7" s="101">
        <v>111</v>
      </c>
      <c r="AC7" s="185">
        <v>18</v>
      </c>
    </row>
    <row r="8" spans="1:29" ht="21" customHeight="1">
      <c r="A8" s="187" t="s">
        <v>19</v>
      </c>
      <c r="B8" s="188">
        <v>33</v>
      </c>
      <c r="C8" s="188">
        <v>17</v>
      </c>
      <c r="D8" s="189">
        <v>50</v>
      </c>
      <c r="E8" s="189">
        <v>1</v>
      </c>
      <c r="F8" s="189">
        <v>0</v>
      </c>
      <c r="G8" s="189">
        <v>1</v>
      </c>
      <c r="H8" s="188">
        <v>22</v>
      </c>
      <c r="I8" s="188">
        <v>8</v>
      </c>
      <c r="J8" s="189">
        <v>30</v>
      </c>
      <c r="K8" s="188">
        <v>141</v>
      </c>
      <c r="L8" s="188">
        <v>101</v>
      </c>
      <c r="M8" s="189">
        <v>242</v>
      </c>
      <c r="N8" s="189"/>
      <c r="O8" s="189"/>
      <c r="P8" s="189"/>
      <c r="Q8" s="188"/>
      <c r="R8" s="188"/>
      <c r="S8" s="189"/>
      <c r="T8" s="189"/>
      <c r="U8" s="189"/>
      <c r="V8" s="189"/>
      <c r="W8" s="188"/>
      <c r="X8" s="188"/>
      <c r="Y8" s="189"/>
      <c r="Z8" s="101">
        <v>197</v>
      </c>
      <c r="AA8" s="101">
        <v>126</v>
      </c>
      <c r="AB8" s="101">
        <v>323</v>
      </c>
      <c r="AC8" s="185">
        <v>12</v>
      </c>
    </row>
    <row r="9" spans="1:29" ht="21" customHeight="1">
      <c r="A9" s="187" t="s">
        <v>56</v>
      </c>
      <c r="B9" s="189"/>
      <c r="C9" s="189"/>
      <c r="D9" s="189"/>
      <c r="E9" s="189"/>
      <c r="F9" s="189"/>
      <c r="G9" s="189"/>
      <c r="H9" s="188">
        <v>2</v>
      </c>
      <c r="I9" s="188">
        <v>0</v>
      </c>
      <c r="J9" s="189">
        <v>2</v>
      </c>
      <c r="K9" s="188">
        <v>2</v>
      </c>
      <c r="L9" s="188">
        <v>4</v>
      </c>
      <c r="M9" s="189">
        <v>6</v>
      </c>
      <c r="N9" s="189"/>
      <c r="O9" s="189"/>
      <c r="P9" s="189"/>
      <c r="Q9" s="188"/>
      <c r="R9" s="188"/>
      <c r="S9" s="189"/>
      <c r="T9" s="189"/>
      <c r="U9" s="189"/>
      <c r="V9" s="189"/>
      <c r="W9" s="189"/>
      <c r="X9" s="189"/>
      <c r="Y9" s="189"/>
      <c r="Z9" s="101">
        <v>4</v>
      </c>
      <c r="AA9" s="101">
        <v>4</v>
      </c>
      <c r="AB9" s="101">
        <v>8</v>
      </c>
      <c r="AC9" s="185">
        <v>24</v>
      </c>
    </row>
    <row r="10" spans="1:29" ht="21" customHeight="1">
      <c r="A10" s="187" t="s">
        <v>22</v>
      </c>
      <c r="B10" s="189"/>
      <c r="C10" s="189"/>
      <c r="D10" s="189"/>
      <c r="E10" s="189"/>
      <c r="F10" s="189"/>
      <c r="G10" s="189"/>
      <c r="H10" s="189"/>
      <c r="I10" s="189"/>
      <c r="J10" s="189"/>
      <c r="K10" s="188">
        <v>1</v>
      </c>
      <c r="L10" s="188">
        <v>0</v>
      </c>
      <c r="M10" s="189">
        <v>1</v>
      </c>
      <c r="N10" s="189"/>
      <c r="O10" s="189"/>
      <c r="P10" s="189"/>
      <c r="Q10" s="189"/>
      <c r="R10" s="189"/>
      <c r="S10" s="189"/>
      <c r="T10" s="189"/>
      <c r="U10" s="189"/>
      <c r="V10" s="189"/>
      <c r="W10" s="189"/>
      <c r="X10" s="189"/>
      <c r="Y10" s="189"/>
      <c r="Z10" s="101">
        <v>1</v>
      </c>
      <c r="AA10" s="101">
        <v>0</v>
      </c>
      <c r="AB10" s="101">
        <v>1</v>
      </c>
      <c r="AC10" s="185">
        <v>27</v>
      </c>
    </row>
    <row r="11" spans="1:29" ht="21" customHeight="1">
      <c r="A11" s="187" t="s">
        <v>23</v>
      </c>
      <c r="B11" s="188">
        <v>127</v>
      </c>
      <c r="C11" s="188">
        <v>82</v>
      </c>
      <c r="D11" s="189">
        <v>209</v>
      </c>
      <c r="E11" s="188">
        <v>52</v>
      </c>
      <c r="F11" s="188">
        <v>63</v>
      </c>
      <c r="G11" s="189">
        <v>115</v>
      </c>
      <c r="H11" s="188">
        <v>451</v>
      </c>
      <c r="I11" s="188">
        <v>239</v>
      </c>
      <c r="J11" s="189">
        <v>690</v>
      </c>
      <c r="K11" s="188">
        <v>448</v>
      </c>
      <c r="L11" s="188">
        <v>351</v>
      </c>
      <c r="M11" s="189">
        <v>799</v>
      </c>
      <c r="N11" s="188">
        <v>2</v>
      </c>
      <c r="O11" s="188">
        <v>0</v>
      </c>
      <c r="P11" s="189">
        <v>2</v>
      </c>
      <c r="Q11" s="188">
        <v>0</v>
      </c>
      <c r="R11" s="188">
        <v>18</v>
      </c>
      <c r="S11" s="189">
        <v>18</v>
      </c>
      <c r="T11" s="188">
        <v>6</v>
      </c>
      <c r="U11" s="188">
        <v>18</v>
      </c>
      <c r="V11" s="189">
        <v>24</v>
      </c>
      <c r="W11" s="188">
        <v>15</v>
      </c>
      <c r="X11" s="188">
        <v>6</v>
      </c>
      <c r="Y11" s="189">
        <v>21</v>
      </c>
      <c r="Z11" s="101">
        <v>1101</v>
      </c>
      <c r="AA11" s="101">
        <v>777</v>
      </c>
      <c r="AB11" s="101">
        <v>1878</v>
      </c>
      <c r="AC11" s="185">
        <v>5</v>
      </c>
    </row>
    <row r="12" spans="1:29" ht="21" customHeight="1">
      <c r="A12" s="187" t="s">
        <v>24</v>
      </c>
      <c r="B12" s="189"/>
      <c r="C12" s="189"/>
      <c r="D12" s="189"/>
      <c r="E12" s="189"/>
      <c r="F12" s="189"/>
      <c r="G12" s="189"/>
      <c r="H12" s="188">
        <v>5</v>
      </c>
      <c r="I12" s="188">
        <v>2</v>
      </c>
      <c r="J12" s="189">
        <v>7</v>
      </c>
      <c r="K12" s="188">
        <v>117</v>
      </c>
      <c r="L12" s="188">
        <v>20</v>
      </c>
      <c r="M12" s="189">
        <v>137</v>
      </c>
      <c r="N12" s="189"/>
      <c r="O12" s="189"/>
      <c r="P12" s="189"/>
      <c r="Q12" s="189"/>
      <c r="R12" s="189"/>
      <c r="S12" s="189"/>
      <c r="T12" s="189"/>
      <c r="U12" s="189"/>
      <c r="V12" s="189"/>
      <c r="W12" s="189"/>
      <c r="X12" s="189"/>
      <c r="Y12" s="189"/>
      <c r="Z12" s="101">
        <v>122</v>
      </c>
      <c r="AA12" s="101">
        <v>22</v>
      </c>
      <c r="AB12" s="101">
        <v>144</v>
      </c>
      <c r="AC12" s="185">
        <v>17</v>
      </c>
    </row>
    <row r="13" spans="1:29" ht="21" customHeight="1">
      <c r="A13" s="187" t="s">
        <v>25</v>
      </c>
      <c r="B13" s="188">
        <v>19</v>
      </c>
      <c r="C13" s="188">
        <v>14</v>
      </c>
      <c r="D13" s="189">
        <v>33</v>
      </c>
      <c r="E13" s="189">
        <v>0</v>
      </c>
      <c r="F13" s="189">
        <v>1</v>
      </c>
      <c r="G13" s="189">
        <v>1</v>
      </c>
      <c r="H13" s="188">
        <v>48</v>
      </c>
      <c r="I13" s="188">
        <v>28</v>
      </c>
      <c r="J13" s="189">
        <v>76</v>
      </c>
      <c r="K13" s="188">
        <v>194</v>
      </c>
      <c r="L13" s="188">
        <v>109</v>
      </c>
      <c r="M13" s="189">
        <v>303</v>
      </c>
      <c r="N13" s="188">
        <v>0</v>
      </c>
      <c r="O13" s="188">
        <v>1</v>
      </c>
      <c r="P13" s="189">
        <v>1</v>
      </c>
      <c r="Q13" s="188">
        <v>1</v>
      </c>
      <c r="R13" s="188">
        <v>2</v>
      </c>
      <c r="S13" s="189">
        <v>3</v>
      </c>
      <c r="T13" s="188"/>
      <c r="U13" s="188"/>
      <c r="V13" s="189"/>
      <c r="W13" s="188"/>
      <c r="X13" s="188"/>
      <c r="Y13" s="189"/>
      <c r="Z13" s="101">
        <v>262</v>
      </c>
      <c r="AA13" s="101">
        <v>155</v>
      </c>
      <c r="AB13" s="101">
        <v>417</v>
      </c>
      <c r="AC13" s="185">
        <v>10</v>
      </c>
    </row>
    <row r="14" spans="1:29" ht="21" customHeight="1">
      <c r="A14" s="187" t="s">
        <v>26</v>
      </c>
      <c r="B14" s="188">
        <v>7</v>
      </c>
      <c r="C14" s="188">
        <v>4</v>
      </c>
      <c r="D14" s="189">
        <v>11</v>
      </c>
      <c r="E14" s="189"/>
      <c r="F14" s="189"/>
      <c r="G14" s="189"/>
      <c r="H14" s="188">
        <v>46</v>
      </c>
      <c r="I14" s="188">
        <v>24</v>
      </c>
      <c r="J14" s="189">
        <v>70</v>
      </c>
      <c r="K14" s="188">
        <v>123</v>
      </c>
      <c r="L14" s="188">
        <v>38</v>
      </c>
      <c r="M14" s="189">
        <v>161</v>
      </c>
      <c r="N14" s="189"/>
      <c r="O14" s="189"/>
      <c r="P14" s="189"/>
      <c r="Q14" s="188">
        <v>2</v>
      </c>
      <c r="R14" s="188">
        <v>1</v>
      </c>
      <c r="S14" s="189">
        <v>3</v>
      </c>
      <c r="T14" s="188"/>
      <c r="U14" s="188"/>
      <c r="V14" s="189"/>
      <c r="W14" s="188">
        <v>2</v>
      </c>
      <c r="X14" s="188">
        <v>2</v>
      </c>
      <c r="Y14" s="189">
        <v>4</v>
      </c>
      <c r="Z14" s="101">
        <v>180</v>
      </c>
      <c r="AA14" s="101">
        <v>69</v>
      </c>
      <c r="AB14" s="101">
        <v>249</v>
      </c>
      <c r="AC14" s="185">
        <v>13</v>
      </c>
    </row>
    <row r="15" spans="1:29" ht="21" customHeight="1">
      <c r="A15" s="187" t="s">
        <v>27</v>
      </c>
      <c r="B15" s="188">
        <v>1</v>
      </c>
      <c r="C15" s="188">
        <v>0</v>
      </c>
      <c r="D15" s="189">
        <v>1</v>
      </c>
      <c r="E15" s="189"/>
      <c r="F15" s="189"/>
      <c r="G15" s="189"/>
      <c r="H15" s="188">
        <v>8</v>
      </c>
      <c r="I15" s="188">
        <v>1</v>
      </c>
      <c r="J15" s="189">
        <v>9</v>
      </c>
      <c r="K15" s="188">
        <v>40</v>
      </c>
      <c r="L15" s="188">
        <v>6</v>
      </c>
      <c r="M15" s="189">
        <v>46</v>
      </c>
      <c r="N15" s="189"/>
      <c r="O15" s="189"/>
      <c r="P15" s="189"/>
      <c r="Q15" s="188"/>
      <c r="R15" s="188"/>
      <c r="S15" s="189"/>
      <c r="T15" s="188"/>
      <c r="U15" s="188"/>
      <c r="V15" s="189"/>
      <c r="W15" s="189"/>
      <c r="X15" s="189"/>
      <c r="Y15" s="189"/>
      <c r="Z15" s="101">
        <v>49</v>
      </c>
      <c r="AA15" s="101">
        <v>7</v>
      </c>
      <c r="AB15" s="101">
        <v>56</v>
      </c>
      <c r="AC15" s="185">
        <v>20</v>
      </c>
    </row>
    <row r="16" spans="1:29" ht="21" customHeight="1">
      <c r="A16" s="187" t="s">
        <v>57</v>
      </c>
      <c r="B16" s="189"/>
      <c r="C16" s="189"/>
      <c r="D16" s="189"/>
      <c r="E16" s="189"/>
      <c r="F16" s="189"/>
      <c r="G16" s="189"/>
      <c r="H16" s="188">
        <v>0</v>
      </c>
      <c r="I16" s="188">
        <v>1</v>
      </c>
      <c r="J16" s="189">
        <v>1</v>
      </c>
      <c r="K16" s="188"/>
      <c r="L16" s="188"/>
      <c r="M16" s="189"/>
      <c r="N16" s="189"/>
      <c r="O16" s="189"/>
      <c r="P16" s="189"/>
      <c r="Q16" s="189"/>
      <c r="R16" s="189"/>
      <c r="S16" s="189"/>
      <c r="T16" s="189"/>
      <c r="U16" s="189"/>
      <c r="V16" s="189"/>
      <c r="W16" s="189"/>
      <c r="X16" s="189"/>
      <c r="Y16" s="189"/>
      <c r="Z16" s="101">
        <v>0</v>
      </c>
      <c r="AA16" s="101">
        <v>1</v>
      </c>
      <c r="AB16" s="101">
        <v>1</v>
      </c>
      <c r="AC16" s="185">
        <v>27</v>
      </c>
    </row>
    <row r="17" spans="1:29" ht="21" customHeight="1">
      <c r="A17" s="187" t="s">
        <v>29</v>
      </c>
      <c r="B17" s="189">
        <v>2</v>
      </c>
      <c r="C17" s="189">
        <v>0</v>
      </c>
      <c r="D17" s="189">
        <v>2</v>
      </c>
      <c r="E17" s="189"/>
      <c r="F17" s="189"/>
      <c r="G17" s="189"/>
      <c r="H17" s="188"/>
      <c r="I17" s="188"/>
      <c r="J17" s="189"/>
      <c r="K17" s="188">
        <v>2</v>
      </c>
      <c r="L17" s="188">
        <v>2</v>
      </c>
      <c r="M17" s="189">
        <v>4</v>
      </c>
      <c r="N17" s="189"/>
      <c r="O17" s="189"/>
      <c r="P17" s="189"/>
      <c r="Q17" s="189"/>
      <c r="R17" s="189"/>
      <c r="S17" s="189"/>
      <c r="T17" s="189"/>
      <c r="U17" s="189"/>
      <c r="V17" s="189"/>
      <c r="W17" s="189"/>
      <c r="X17" s="189"/>
      <c r="Y17" s="189"/>
      <c r="Z17" s="101">
        <v>4</v>
      </c>
      <c r="AA17" s="101">
        <v>2</v>
      </c>
      <c r="AB17" s="101">
        <v>6</v>
      </c>
      <c r="AC17" s="185">
        <v>25</v>
      </c>
    </row>
    <row r="18" spans="1:29" ht="21" customHeight="1">
      <c r="A18" s="187" t="s">
        <v>30</v>
      </c>
      <c r="B18" s="188">
        <v>160</v>
      </c>
      <c r="C18" s="188">
        <v>68</v>
      </c>
      <c r="D18" s="189">
        <v>228</v>
      </c>
      <c r="E18" s="188">
        <v>4</v>
      </c>
      <c r="F18" s="188">
        <v>2</v>
      </c>
      <c r="G18" s="189">
        <v>6</v>
      </c>
      <c r="H18" s="188">
        <v>633</v>
      </c>
      <c r="I18" s="188">
        <v>435</v>
      </c>
      <c r="J18" s="189">
        <v>1068</v>
      </c>
      <c r="K18" s="190">
        <v>5592</v>
      </c>
      <c r="L18" s="190">
        <v>4793</v>
      </c>
      <c r="M18" s="189">
        <v>10385</v>
      </c>
      <c r="N18" s="188">
        <v>17</v>
      </c>
      <c r="O18" s="188">
        <v>9</v>
      </c>
      <c r="P18" s="189">
        <v>26</v>
      </c>
      <c r="Q18" s="188">
        <v>107</v>
      </c>
      <c r="R18" s="188">
        <v>162</v>
      </c>
      <c r="S18" s="189">
        <v>269</v>
      </c>
      <c r="T18" s="188">
        <v>0</v>
      </c>
      <c r="U18" s="188">
        <v>1</v>
      </c>
      <c r="V18" s="189">
        <v>1</v>
      </c>
      <c r="W18" s="188">
        <v>49</v>
      </c>
      <c r="X18" s="188">
        <v>26</v>
      </c>
      <c r="Y18" s="189">
        <v>75</v>
      </c>
      <c r="Z18" s="101">
        <v>6562</v>
      </c>
      <c r="AA18" s="101">
        <v>5496</v>
      </c>
      <c r="AB18" s="101">
        <v>12058</v>
      </c>
      <c r="AC18" s="185">
        <v>1</v>
      </c>
    </row>
    <row r="19" spans="1:29" ht="21" customHeight="1">
      <c r="A19" s="187" t="s">
        <v>31</v>
      </c>
      <c r="B19" s="188">
        <v>15</v>
      </c>
      <c r="C19" s="188">
        <v>9</v>
      </c>
      <c r="D19" s="189">
        <v>24</v>
      </c>
      <c r="E19" s="188">
        <v>1</v>
      </c>
      <c r="F19" s="188">
        <v>0</v>
      </c>
      <c r="G19" s="189">
        <v>1</v>
      </c>
      <c r="H19" s="188">
        <v>40</v>
      </c>
      <c r="I19" s="188">
        <v>28</v>
      </c>
      <c r="J19" s="189">
        <v>68</v>
      </c>
      <c r="K19" s="188">
        <v>79</v>
      </c>
      <c r="L19" s="188">
        <v>15</v>
      </c>
      <c r="M19" s="189">
        <v>94</v>
      </c>
      <c r="N19" s="189"/>
      <c r="O19" s="189"/>
      <c r="P19" s="189"/>
      <c r="Q19" s="188">
        <v>0</v>
      </c>
      <c r="R19" s="188">
        <v>1</v>
      </c>
      <c r="S19" s="189">
        <v>1</v>
      </c>
      <c r="T19" s="188"/>
      <c r="U19" s="188"/>
      <c r="V19" s="189"/>
      <c r="W19" s="189"/>
      <c r="X19" s="189"/>
      <c r="Y19" s="189"/>
      <c r="Z19" s="101">
        <v>135</v>
      </c>
      <c r="AA19" s="101">
        <v>53</v>
      </c>
      <c r="AB19" s="101">
        <v>188</v>
      </c>
      <c r="AC19" s="185">
        <v>15</v>
      </c>
    </row>
    <row r="20" spans="1:29" ht="21" customHeight="1">
      <c r="A20" s="187" t="s">
        <v>33</v>
      </c>
      <c r="B20" s="188">
        <v>1</v>
      </c>
      <c r="C20" s="188">
        <v>0</v>
      </c>
      <c r="D20" s="189">
        <v>1</v>
      </c>
      <c r="E20" s="189"/>
      <c r="F20" s="189"/>
      <c r="G20" s="189"/>
      <c r="H20" s="188">
        <v>5</v>
      </c>
      <c r="I20" s="188">
        <v>1</v>
      </c>
      <c r="J20" s="189">
        <v>6</v>
      </c>
      <c r="K20" s="188">
        <v>124</v>
      </c>
      <c r="L20" s="188">
        <v>65</v>
      </c>
      <c r="M20" s="189">
        <v>189</v>
      </c>
      <c r="N20" s="189"/>
      <c r="O20" s="189"/>
      <c r="P20" s="189"/>
      <c r="Q20" s="188"/>
      <c r="R20" s="188"/>
      <c r="S20" s="189"/>
      <c r="T20" s="188"/>
      <c r="U20" s="188"/>
      <c r="V20" s="189"/>
      <c r="W20" s="189">
        <v>1</v>
      </c>
      <c r="X20" s="189">
        <v>0</v>
      </c>
      <c r="Y20" s="189">
        <v>1</v>
      </c>
      <c r="Z20" s="101">
        <v>131</v>
      </c>
      <c r="AA20" s="101">
        <v>66</v>
      </c>
      <c r="AB20" s="101">
        <v>197</v>
      </c>
      <c r="AC20" s="185">
        <v>14</v>
      </c>
    </row>
    <row r="21" spans="1:29" ht="21" customHeight="1">
      <c r="A21" s="187" t="s">
        <v>34</v>
      </c>
      <c r="B21" s="188">
        <v>53</v>
      </c>
      <c r="C21" s="188">
        <v>23</v>
      </c>
      <c r="D21" s="189">
        <v>76</v>
      </c>
      <c r="E21" s="188">
        <v>2</v>
      </c>
      <c r="F21" s="188">
        <v>0</v>
      </c>
      <c r="G21" s="189">
        <v>2</v>
      </c>
      <c r="H21" s="188">
        <v>963</v>
      </c>
      <c r="I21" s="188">
        <v>387</v>
      </c>
      <c r="J21" s="189">
        <v>1350</v>
      </c>
      <c r="K21" s="190">
        <v>1886</v>
      </c>
      <c r="L21" s="188">
        <v>868</v>
      </c>
      <c r="M21" s="189">
        <v>2754</v>
      </c>
      <c r="N21" s="188">
        <v>6</v>
      </c>
      <c r="O21" s="188">
        <v>1</v>
      </c>
      <c r="P21" s="189">
        <v>7</v>
      </c>
      <c r="Q21" s="188">
        <v>16</v>
      </c>
      <c r="R21" s="188">
        <v>23</v>
      </c>
      <c r="S21" s="189">
        <v>39</v>
      </c>
      <c r="T21" s="188">
        <v>6</v>
      </c>
      <c r="U21" s="188">
        <v>1</v>
      </c>
      <c r="V21" s="189">
        <v>7</v>
      </c>
      <c r="W21" s="188">
        <v>3</v>
      </c>
      <c r="X21" s="188">
        <v>4</v>
      </c>
      <c r="Y21" s="189">
        <v>7</v>
      </c>
      <c r="Z21" s="101">
        <v>2935</v>
      </c>
      <c r="AA21" s="101">
        <v>1307</v>
      </c>
      <c r="AB21" s="101">
        <v>4242</v>
      </c>
      <c r="AC21" s="185">
        <v>3</v>
      </c>
    </row>
    <row r="22" spans="1:29" ht="21" customHeight="1">
      <c r="A22" s="187" t="s">
        <v>35</v>
      </c>
      <c r="B22" s="188"/>
      <c r="C22" s="188"/>
      <c r="D22" s="189"/>
      <c r="E22" s="189"/>
      <c r="F22" s="189"/>
      <c r="G22" s="189"/>
      <c r="H22" s="188"/>
      <c r="I22" s="188"/>
      <c r="J22" s="189"/>
      <c r="K22" s="188">
        <v>1</v>
      </c>
      <c r="L22" s="188">
        <v>0</v>
      </c>
      <c r="M22" s="189">
        <v>1</v>
      </c>
      <c r="N22" s="189"/>
      <c r="O22" s="189"/>
      <c r="P22" s="189"/>
      <c r="Q22" s="189"/>
      <c r="R22" s="189"/>
      <c r="S22" s="189"/>
      <c r="T22" s="189"/>
      <c r="U22" s="189"/>
      <c r="V22" s="189"/>
      <c r="W22" s="189"/>
      <c r="X22" s="189"/>
      <c r="Y22" s="189"/>
      <c r="Z22" s="101">
        <v>1</v>
      </c>
      <c r="AA22" s="101">
        <v>0</v>
      </c>
      <c r="AB22" s="101">
        <v>1</v>
      </c>
      <c r="AC22" s="185">
        <v>27</v>
      </c>
    </row>
    <row r="23" spans="1:29" ht="21" customHeight="1">
      <c r="A23" s="187" t="s">
        <v>36</v>
      </c>
      <c r="B23" s="188">
        <v>5</v>
      </c>
      <c r="C23" s="188">
        <v>0</v>
      </c>
      <c r="D23" s="189">
        <v>5</v>
      </c>
      <c r="E23" s="189"/>
      <c r="F23" s="189"/>
      <c r="G23" s="189"/>
      <c r="H23" s="189">
        <v>5</v>
      </c>
      <c r="I23" s="189">
        <v>2</v>
      </c>
      <c r="J23" s="189">
        <v>7</v>
      </c>
      <c r="K23" s="188">
        <v>31</v>
      </c>
      <c r="L23" s="188">
        <v>32</v>
      </c>
      <c r="M23" s="189">
        <v>63</v>
      </c>
      <c r="N23" s="189"/>
      <c r="O23" s="189"/>
      <c r="P23" s="189"/>
      <c r="Q23" s="189"/>
      <c r="R23" s="189"/>
      <c r="S23" s="189"/>
      <c r="T23" s="189"/>
      <c r="U23" s="189"/>
      <c r="V23" s="189"/>
      <c r="W23" s="189"/>
      <c r="X23" s="189"/>
      <c r="Y23" s="189"/>
      <c r="Z23" s="101">
        <v>41</v>
      </c>
      <c r="AA23" s="101">
        <v>34</v>
      </c>
      <c r="AB23" s="101">
        <v>75</v>
      </c>
      <c r="AC23" s="185">
        <v>19</v>
      </c>
    </row>
    <row r="24" spans="1:29" ht="21" customHeight="1">
      <c r="A24" s="187" t="s">
        <v>37</v>
      </c>
      <c r="B24" s="188"/>
      <c r="C24" s="188"/>
      <c r="D24" s="189"/>
      <c r="E24" s="189"/>
      <c r="F24" s="189"/>
      <c r="G24" s="189"/>
      <c r="H24" s="188"/>
      <c r="I24" s="188"/>
      <c r="J24" s="189"/>
      <c r="K24" s="188">
        <v>1</v>
      </c>
      <c r="L24" s="188">
        <v>0</v>
      </c>
      <c r="M24" s="189">
        <v>1</v>
      </c>
      <c r="N24" s="189"/>
      <c r="O24" s="189"/>
      <c r="P24" s="189"/>
      <c r="Q24" s="188"/>
      <c r="R24" s="188"/>
      <c r="S24" s="189"/>
      <c r="T24" s="188"/>
      <c r="U24" s="188"/>
      <c r="V24" s="189"/>
      <c r="W24" s="188"/>
      <c r="X24" s="188"/>
      <c r="Y24" s="189"/>
      <c r="Z24" s="101">
        <v>1</v>
      </c>
      <c r="AA24" s="101">
        <v>0</v>
      </c>
      <c r="AB24" s="101">
        <v>1</v>
      </c>
      <c r="AC24" s="185">
        <v>27</v>
      </c>
    </row>
    <row r="25" spans="1:29" ht="21" customHeight="1">
      <c r="A25" s="187" t="s">
        <v>39</v>
      </c>
      <c r="B25" s="188"/>
      <c r="C25" s="188"/>
      <c r="D25" s="189"/>
      <c r="E25" s="189"/>
      <c r="F25" s="189"/>
      <c r="G25" s="189"/>
      <c r="H25" s="188">
        <v>10</v>
      </c>
      <c r="I25" s="188">
        <v>0</v>
      </c>
      <c r="J25" s="189">
        <v>10</v>
      </c>
      <c r="K25" s="188">
        <v>18</v>
      </c>
      <c r="L25" s="188">
        <v>4</v>
      </c>
      <c r="M25" s="189">
        <v>22</v>
      </c>
      <c r="N25" s="189"/>
      <c r="O25" s="189"/>
      <c r="P25" s="189"/>
      <c r="Q25" s="188"/>
      <c r="R25" s="188"/>
      <c r="S25" s="189"/>
      <c r="T25" s="188">
        <v>0</v>
      </c>
      <c r="U25" s="188">
        <v>0</v>
      </c>
      <c r="V25" s="189">
        <v>0</v>
      </c>
      <c r="W25" s="188"/>
      <c r="X25" s="188"/>
      <c r="Y25" s="189"/>
      <c r="Z25" s="101">
        <v>28</v>
      </c>
      <c r="AA25" s="101">
        <v>4</v>
      </c>
      <c r="AB25" s="101">
        <v>32</v>
      </c>
      <c r="AC25" s="185">
        <v>23</v>
      </c>
    </row>
    <row r="26" spans="1:29" ht="21" customHeight="1">
      <c r="A26" s="187" t="s">
        <v>40</v>
      </c>
      <c r="B26" s="188">
        <v>3</v>
      </c>
      <c r="C26" s="188">
        <v>2</v>
      </c>
      <c r="D26" s="189">
        <v>5</v>
      </c>
      <c r="E26" s="189">
        <v>2</v>
      </c>
      <c r="F26" s="189">
        <v>0</v>
      </c>
      <c r="G26" s="189">
        <v>2</v>
      </c>
      <c r="H26" s="188">
        <v>8</v>
      </c>
      <c r="I26" s="188">
        <v>7</v>
      </c>
      <c r="J26" s="189">
        <v>15</v>
      </c>
      <c r="K26" s="188">
        <v>5</v>
      </c>
      <c r="L26" s="188">
        <v>9</v>
      </c>
      <c r="M26" s="189">
        <v>14</v>
      </c>
      <c r="N26" s="188"/>
      <c r="O26" s="188"/>
      <c r="P26" s="189"/>
      <c r="Q26" s="188"/>
      <c r="R26" s="188"/>
      <c r="S26" s="189"/>
      <c r="T26" s="189"/>
      <c r="U26" s="189"/>
      <c r="V26" s="189"/>
      <c r="W26" s="188"/>
      <c r="X26" s="188"/>
      <c r="Y26" s="189"/>
      <c r="Z26" s="101">
        <v>18</v>
      </c>
      <c r="AA26" s="101">
        <v>18</v>
      </c>
      <c r="AB26" s="101">
        <v>36</v>
      </c>
      <c r="AC26" s="185">
        <v>22</v>
      </c>
    </row>
    <row r="27" spans="1:29" ht="21" customHeight="1">
      <c r="A27" s="187" t="s">
        <v>41</v>
      </c>
      <c r="B27" s="188">
        <v>5</v>
      </c>
      <c r="C27" s="188">
        <v>6</v>
      </c>
      <c r="D27" s="189">
        <v>11</v>
      </c>
      <c r="E27" s="189"/>
      <c r="F27" s="189"/>
      <c r="G27" s="189"/>
      <c r="H27" s="188">
        <v>82</v>
      </c>
      <c r="I27" s="188">
        <v>32</v>
      </c>
      <c r="J27" s="189">
        <v>114</v>
      </c>
      <c r="K27" s="188">
        <v>548</v>
      </c>
      <c r="L27" s="188">
        <v>334</v>
      </c>
      <c r="M27" s="189">
        <v>882</v>
      </c>
      <c r="N27" s="188"/>
      <c r="O27" s="188"/>
      <c r="P27" s="189"/>
      <c r="Q27" s="188">
        <v>39</v>
      </c>
      <c r="R27" s="188">
        <v>7</v>
      </c>
      <c r="S27" s="189">
        <v>46</v>
      </c>
      <c r="T27" s="188"/>
      <c r="U27" s="188"/>
      <c r="V27" s="189"/>
      <c r="W27" s="189">
        <v>2</v>
      </c>
      <c r="X27" s="189">
        <v>0</v>
      </c>
      <c r="Y27" s="189">
        <v>2</v>
      </c>
      <c r="Z27" s="101">
        <v>676</v>
      </c>
      <c r="AA27" s="101">
        <v>379</v>
      </c>
      <c r="AB27" s="101">
        <v>1055</v>
      </c>
      <c r="AC27" s="185">
        <v>7</v>
      </c>
    </row>
    <row r="28" spans="1:29" ht="21" customHeight="1">
      <c r="A28" s="187" t="s">
        <v>42</v>
      </c>
      <c r="B28" s="189">
        <v>2</v>
      </c>
      <c r="C28" s="189">
        <v>4</v>
      </c>
      <c r="D28" s="189">
        <v>6</v>
      </c>
      <c r="E28" s="189">
        <v>1</v>
      </c>
      <c r="F28" s="189">
        <v>1</v>
      </c>
      <c r="G28" s="189">
        <v>2</v>
      </c>
      <c r="H28" s="188">
        <v>16</v>
      </c>
      <c r="I28" s="188">
        <v>13</v>
      </c>
      <c r="J28" s="189">
        <v>29</v>
      </c>
      <c r="K28" s="188">
        <v>294</v>
      </c>
      <c r="L28" s="188">
        <v>56</v>
      </c>
      <c r="M28" s="189">
        <v>350</v>
      </c>
      <c r="N28" s="189"/>
      <c r="O28" s="189"/>
      <c r="P28" s="189"/>
      <c r="Q28" s="189">
        <v>17</v>
      </c>
      <c r="R28" s="189">
        <v>4</v>
      </c>
      <c r="S28" s="189">
        <v>21</v>
      </c>
      <c r="T28" s="189"/>
      <c r="U28" s="189"/>
      <c r="V28" s="189"/>
      <c r="W28" s="188">
        <v>0</v>
      </c>
      <c r="X28" s="188">
        <v>1</v>
      </c>
      <c r="Y28" s="189">
        <v>1</v>
      </c>
      <c r="Z28" s="101">
        <v>330</v>
      </c>
      <c r="AA28" s="101">
        <v>79</v>
      </c>
      <c r="AB28" s="101">
        <v>409</v>
      </c>
      <c r="AC28" s="185">
        <v>11</v>
      </c>
    </row>
    <row r="29" spans="1:29" ht="21" customHeight="1">
      <c r="A29" s="187" t="s">
        <v>43</v>
      </c>
      <c r="B29" s="188"/>
      <c r="C29" s="188"/>
      <c r="D29" s="189"/>
      <c r="E29" s="188"/>
      <c r="F29" s="188"/>
      <c r="G29" s="189"/>
      <c r="H29" s="188">
        <v>5</v>
      </c>
      <c r="I29" s="188">
        <v>3</v>
      </c>
      <c r="J29" s="189">
        <v>8</v>
      </c>
      <c r="K29" s="188">
        <v>183</v>
      </c>
      <c r="L29" s="188">
        <v>287</v>
      </c>
      <c r="M29" s="189">
        <v>470</v>
      </c>
      <c r="N29" s="189"/>
      <c r="O29" s="189"/>
      <c r="P29" s="189"/>
      <c r="Q29" s="188"/>
      <c r="R29" s="188"/>
      <c r="S29" s="189"/>
      <c r="T29" s="188"/>
      <c r="U29" s="188"/>
      <c r="V29" s="189"/>
      <c r="W29" s="188">
        <v>6</v>
      </c>
      <c r="X29" s="188">
        <v>12</v>
      </c>
      <c r="Y29" s="189">
        <v>18</v>
      </c>
      <c r="Z29" s="101">
        <v>194</v>
      </c>
      <c r="AA29" s="101">
        <v>302</v>
      </c>
      <c r="AB29" s="101">
        <v>496</v>
      </c>
      <c r="AC29" s="185">
        <v>9</v>
      </c>
    </row>
    <row r="30" spans="1:29" ht="21" customHeight="1">
      <c r="A30" s="187" t="s">
        <v>44</v>
      </c>
      <c r="B30" s="189">
        <v>11</v>
      </c>
      <c r="C30" s="189">
        <v>1</v>
      </c>
      <c r="D30" s="189">
        <v>12</v>
      </c>
      <c r="E30" s="189">
        <v>2</v>
      </c>
      <c r="F30" s="189">
        <v>1</v>
      </c>
      <c r="G30" s="189">
        <v>3</v>
      </c>
      <c r="H30" s="189">
        <v>642</v>
      </c>
      <c r="I30" s="189">
        <v>270</v>
      </c>
      <c r="J30" s="189">
        <v>912</v>
      </c>
      <c r="K30" s="188">
        <v>2320</v>
      </c>
      <c r="L30" s="188">
        <v>1553</v>
      </c>
      <c r="M30" s="189">
        <v>3873</v>
      </c>
      <c r="N30" s="189">
        <v>10</v>
      </c>
      <c r="O30" s="189">
        <v>9</v>
      </c>
      <c r="P30" s="189">
        <v>19</v>
      </c>
      <c r="Q30" s="189">
        <v>22</v>
      </c>
      <c r="R30" s="189">
        <v>7</v>
      </c>
      <c r="S30" s="189">
        <v>29</v>
      </c>
      <c r="T30" s="189">
        <v>1</v>
      </c>
      <c r="U30" s="189">
        <v>1</v>
      </c>
      <c r="V30" s="189">
        <v>2</v>
      </c>
      <c r="W30" s="189">
        <v>15</v>
      </c>
      <c r="X30" s="189">
        <v>1</v>
      </c>
      <c r="Y30" s="189">
        <v>16</v>
      </c>
      <c r="Z30" s="101">
        <v>3023</v>
      </c>
      <c r="AA30" s="101">
        <v>1843</v>
      </c>
      <c r="AB30" s="101">
        <v>4866</v>
      </c>
      <c r="AC30" s="185">
        <v>2</v>
      </c>
    </row>
    <row r="31" spans="1:29" ht="21" customHeight="1">
      <c r="A31" s="187" t="s">
        <v>45</v>
      </c>
      <c r="B31" s="188"/>
      <c r="C31" s="188"/>
      <c r="D31" s="189"/>
      <c r="E31" s="189"/>
      <c r="F31" s="189"/>
      <c r="G31" s="189"/>
      <c r="H31" s="188"/>
      <c r="I31" s="188"/>
      <c r="J31" s="189"/>
      <c r="K31" s="188">
        <v>2</v>
      </c>
      <c r="L31" s="188">
        <v>1</v>
      </c>
      <c r="M31" s="189">
        <v>3</v>
      </c>
      <c r="N31" s="188"/>
      <c r="O31" s="188"/>
      <c r="P31" s="189"/>
      <c r="Q31" s="188"/>
      <c r="R31" s="188"/>
      <c r="S31" s="189"/>
      <c r="T31" s="188"/>
      <c r="U31" s="188"/>
      <c r="V31" s="189"/>
      <c r="W31" s="188"/>
      <c r="X31" s="188"/>
      <c r="Y31" s="189"/>
      <c r="Z31" s="101">
        <v>2</v>
      </c>
      <c r="AA31" s="101">
        <v>1</v>
      </c>
      <c r="AB31" s="101">
        <v>3</v>
      </c>
      <c r="AC31" s="185">
        <v>26</v>
      </c>
    </row>
    <row r="32" spans="1:29" ht="21" customHeight="1">
      <c r="A32" s="187" t="s">
        <v>47</v>
      </c>
      <c r="B32" s="189">
        <v>56</v>
      </c>
      <c r="C32" s="189">
        <v>23</v>
      </c>
      <c r="D32" s="189">
        <v>79</v>
      </c>
      <c r="E32" s="189"/>
      <c r="F32" s="189"/>
      <c r="G32" s="189"/>
      <c r="H32" s="188">
        <v>354</v>
      </c>
      <c r="I32" s="188">
        <v>101</v>
      </c>
      <c r="J32" s="189">
        <v>455</v>
      </c>
      <c r="K32" s="188">
        <v>887</v>
      </c>
      <c r="L32" s="188">
        <v>187</v>
      </c>
      <c r="M32" s="189">
        <v>1074</v>
      </c>
      <c r="N32" s="189"/>
      <c r="O32" s="189"/>
      <c r="P32" s="189"/>
      <c r="Q32" s="188">
        <v>42</v>
      </c>
      <c r="R32" s="188">
        <v>44</v>
      </c>
      <c r="S32" s="189">
        <v>86</v>
      </c>
      <c r="T32" s="188">
        <v>23</v>
      </c>
      <c r="U32" s="188">
        <v>4</v>
      </c>
      <c r="V32" s="189">
        <v>27</v>
      </c>
      <c r="W32" s="189">
        <v>4</v>
      </c>
      <c r="X32" s="189">
        <v>0</v>
      </c>
      <c r="Y32" s="189">
        <v>4</v>
      </c>
      <c r="Z32" s="101">
        <v>1366</v>
      </c>
      <c r="AA32" s="101">
        <v>359</v>
      </c>
      <c r="AB32" s="101">
        <v>1725</v>
      </c>
      <c r="AC32" s="185">
        <v>6</v>
      </c>
    </row>
    <row r="33" spans="1:29" ht="21" customHeight="1">
      <c r="A33" s="187" t="s">
        <v>58</v>
      </c>
      <c r="B33" s="188"/>
      <c r="C33" s="188"/>
      <c r="D33" s="189"/>
      <c r="E33" s="188"/>
      <c r="F33" s="188"/>
      <c r="G33" s="189"/>
      <c r="H33" s="188">
        <v>24</v>
      </c>
      <c r="I33" s="188">
        <v>8</v>
      </c>
      <c r="J33" s="189">
        <v>32</v>
      </c>
      <c r="K33" s="188">
        <v>78</v>
      </c>
      <c r="L33" s="188">
        <v>35</v>
      </c>
      <c r="M33" s="189">
        <v>113</v>
      </c>
      <c r="N33" s="188">
        <v>0</v>
      </c>
      <c r="O33" s="188">
        <v>2</v>
      </c>
      <c r="P33" s="189">
        <v>2</v>
      </c>
      <c r="Q33" s="188"/>
      <c r="R33" s="188"/>
      <c r="S33" s="189"/>
      <c r="T33" s="188"/>
      <c r="U33" s="188"/>
      <c r="V33" s="189"/>
      <c r="W33" s="188"/>
      <c r="X33" s="188"/>
      <c r="Y33" s="189"/>
      <c r="Z33" s="101">
        <v>102</v>
      </c>
      <c r="AA33" s="101">
        <v>45</v>
      </c>
      <c r="AB33" s="101">
        <v>147</v>
      </c>
      <c r="AC33" s="185">
        <v>16</v>
      </c>
    </row>
    <row r="34" spans="1:29" ht="21" customHeight="1">
      <c r="A34" s="187" t="s">
        <v>48</v>
      </c>
      <c r="B34" s="188">
        <v>6</v>
      </c>
      <c r="C34" s="188">
        <v>1</v>
      </c>
      <c r="D34" s="189">
        <v>7</v>
      </c>
      <c r="E34" s="188">
        <v>1</v>
      </c>
      <c r="F34" s="188">
        <v>0</v>
      </c>
      <c r="G34" s="189">
        <v>1</v>
      </c>
      <c r="H34" s="188">
        <v>56</v>
      </c>
      <c r="I34" s="188">
        <v>50</v>
      </c>
      <c r="J34" s="189">
        <v>106</v>
      </c>
      <c r="K34" s="188">
        <v>411</v>
      </c>
      <c r="L34" s="188">
        <v>237</v>
      </c>
      <c r="M34" s="189">
        <v>648</v>
      </c>
      <c r="N34" s="188"/>
      <c r="O34" s="188"/>
      <c r="P34" s="189"/>
      <c r="Q34" s="188">
        <v>0</v>
      </c>
      <c r="R34" s="188">
        <v>12</v>
      </c>
      <c r="S34" s="189">
        <v>12</v>
      </c>
      <c r="T34" s="188">
        <v>4</v>
      </c>
      <c r="U34" s="188">
        <v>14</v>
      </c>
      <c r="V34" s="189">
        <v>18</v>
      </c>
      <c r="W34" s="188">
        <v>13</v>
      </c>
      <c r="X34" s="188">
        <v>2</v>
      </c>
      <c r="Y34" s="189">
        <v>15</v>
      </c>
      <c r="Z34" s="101">
        <v>491</v>
      </c>
      <c r="AA34" s="101">
        <v>316</v>
      </c>
      <c r="AB34" s="101">
        <v>807</v>
      </c>
      <c r="AC34" s="185">
        <v>8</v>
      </c>
    </row>
    <row r="35" spans="1:29" s="356" customFormat="1" ht="21" customHeight="1">
      <c r="A35" s="354" t="s">
        <v>49</v>
      </c>
      <c r="B35" s="355">
        <v>627</v>
      </c>
      <c r="C35" s="355">
        <v>293</v>
      </c>
      <c r="D35" s="355">
        <v>920</v>
      </c>
      <c r="E35" s="355">
        <v>66</v>
      </c>
      <c r="F35" s="355">
        <v>71</v>
      </c>
      <c r="G35" s="355">
        <v>137</v>
      </c>
      <c r="H35" s="355">
        <v>4040</v>
      </c>
      <c r="I35" s="355">
        <v>1807</v>
      </c>
      <c r="J35" s="355">
        <v>5847</v>
      </c>
      <c r="K35" s="355">
        <v>15625</v>
      </c>
      <c r="L35" s="355">
        <v>9658</v>
      </c>
      <c r="M35" s="355">
        <v>25283</v>
      </c>
      <c r="N35" s="355">
        <v>46</v>
      </c>
      <c r="O35" s="355">
        <v>34</v>
      </c>
      <c r="P35" s="355">
        <v>80</v>
      </c>
      <c r="Q35" s="355">
        <v>247</v>
      </c>
      <c r="R35" s="355">
        <v>341</v>
      </c>
      <c r="S35" s="355">
        <v>588</v>
      </c>
      <c r="T35" s="355">
        <v>40</v>
      </c>
      <c r="U35" s="355">
        <v>39</v>
      </c>
      <c r="V35" s="355">
        <v>79</v>
      </c>
      <c r="W35" s="355">
        <v>143</v>
      </c>
      <c r="X35" s="355">
        <v>79</v>
      </c>
      <c r="Y35" s="355">
        <v>222</v>
      </c>
      <c r="Z35" s="355">
        <v>20834</v>
      </c>
      <c r="AA35" s="355">
        <v>12322</v>
      </c>
      <c r="AB35" s="355">
        <v>33156</v>
      </c>
    </row>
    <row r="38" spans="1:29" ht="15.75">
      <c r="A38" s="104" t="s">
        <v>1428</v>
      </c>
      <c r="B38" s="104" t="s">
        <v>102</v>
      </c>
      <c r="C38" s="104" t="s">
        <v>103</v>
      </c>
      <c r="D38" s="104" t="s">
        <v>265</v>
      </c>
      <c r="E38" s="104"/>
      <c r="F38" s="104"/>
      <c r="G38" s="104"/>
    </row>
    <row r="39" spans="1:29" ht="15.75">
      <c r="A39" s="104" t="str">
        <f>B2</f>
        <v>Ph.D.</v>
      </c>
      <c r="B39" s="104">
        <f>B35</f>
        <v>627</v>
      </c>
      <c r="C39" s="104">
        <f>C35</f>
        <v>293</v>
      </c>
      <c r="D39" s="104">
        <f>D35</f>
        <v>920</v>
      </c>
      <c r="E39" s="525"/>
      <c r="F39" s="525"/>
      <c r="G39" s="104"/>
    </row>
    <row r="40" spans="1:29" ht="15.75">
      <c r="A40" s="104" t="str">
        <f>E2</f>
        <v>M.Phil.</v>
      </c>
      <c r="B40" s="104">
        <f>E35</f>
        <v>66</v>
      </c>
      <c r="C40" s="104">
        <f>F35</f>
        <v>71</v>
      </c>
      <c r="D40" s="104">
        <f>G35</f>
        <v>137</v>
      </c>
      <c r="E40" s="525"/>
      <c r="F40" s="525"/>
      <c r="G40" s="104"/>
    </row>
    <row r="41" spans="1:29" ht="15.75">
      <c r="A41" s="104" t="str">
        <f>H2</f>
        <v>Post Graduate</v>
      </c>
      <c r="B41" s="104">
        <f>H35</f>
        <v>4040</v>
      </c>
      <c r="C41" s="104">
        <f>I35</f>
        <v>1807</v>
      </c>
      <c r="D41" s="104">
        <f>J35</f>
        <v>5847</v>
      </c>
      <c r="E41" s="525"/>
      <c r="F41" s="525"/>
      <c r="G41" s="104"/>
    </row>
    <row r="42" spans="1:29" ht="15.75">
      <c r="A42" s="104" t="str">
        <f>K2</f>
        <v>Under Graduate</v>
      </c>
      <c r="B42" s="104">
        <f>K35</f>
        <v>15625</v>
      </c>
      <c r="C42" s="104">
        <f>L35</f>
        <v>9658</v>
      </c>
      <c r="D42" s="104">
        <f>M35</f>
        <v>25283</v>
      </c>
      <c r="E42" s="525"/>
      <c r="F42" s="525"/>
      <c r="G42" s="104"/>
    </row>
    <row r="43" spans="1:29" ht="15.75">
      <c r="A43" s="104" t="str">
        <f>N2</f>
        <v>PG Diploma</v>
      </c>
      <c r="B43" s="104">
        <f>N35</f>
        <v>46</v>
      </c>
      <c r="C43" s="104">
        <f>O35</f>
        <v>34</v>
      </c>
      <c r="D43" s="104">
        <f>P35</f>
        <v>80</v>
      </c>
      <c r="E43" s="525"/>
      <c r="F43" s="525"/>
      <c r="G43" s="104"/>
    </row>
    <row r="44" spans="1:29" ht="15.75">
      <c r="A44" s="104" t="str">
        <f>Q2</f>
        <v>Diploma</v>
      </c>
      <c r="B44" s="104">
        <f>Q35</f>
        <v>247</v>
      </c>
      <c r="C44" s="104">
        <f>R35</f>
        <v>341</v>
      </c>
      <c r="D44" s="104">
        <f>S35</f>
        <v>588</v>
      </c>
      <c r="E44" s="525"/>
      <c r="F44" s="525"/>
      <c r="G44" s="104"/>
    </row>
    <row r="45" spans="1:29" ht="15.75">
      <c r="A45" s="104" t="str">
        <f>T2</f>
        <v>Certificate</v>
      </c>
      <c r="B45" s="104">
        <f>T35</f>
        <v>40</v>
      </c>
      <c r="C45" s="104">
        <f>U35</f>
        <v>39</v>
      </c>
      <c r="D45" s="104">
        <f>V35</f>
        <v>79</v>
      </c>
      <c r="E45" s="525"/>
      <c r="F45" s="525"/>
      <c r="G45" s="104"/>
    </row>
    <row r="46" spans="1:29" ht="15.75">
      <c r="A46" s="104" t="str">
        <f>W2</f>
        <v>Integrated</v>
      </c>
      <c r="B46" s="104">
        <f>W35</f>
        <v>143</v>
      </c>
      <c r="C46" s="104">
        <f>X35</f>
        <v>79</v>
      </c>
      <c r="D46" s="104">
        <f>Y35</f>
        <v>222</v>
      </c>
      <c r="E46" s="525"/>
      <c r="F46" s="525"/>
      <c r="G46" s="104"/>
    </row>
  </sheetData>
  <mergeCells count="13">
    <mergeCell ref="A2:A3"/>
    <mergeCell ref="B2:D2"/>
    <mergeCell ref="E2:G2"/>
    <mergeCell ref="H2:J2"/>
    <mergeCell ref="K2:M2"/>
    <mergeCell ref="B1:J1"/>
    <mergeCell ref="K1:S1"/>
    <mergeCell ref="T1:AB1"/>
    <mergeCell ref="Q2:S2"/>
    <mergeCell ref="T2:V2"/>
    <mergeCell ref="W2:Y2"/>
    <mergeCell ref="Z2:AB2"/>
    <mergeCell ref="N2:P2"/>
  </mergeCells>
  <pageMargins left="0.7" right="0.24" top="0.49" bottom="0.51" header="0.3" footer="0.3"/>
  <pageSetup paperSize="9" firstPageNumber="69" orientation="portrait" useFirstPageNumber="1" r:id="rId1"/>
  <headerFooter>
    <oddFooter>&amp;L&amp;"Arial,Italic"&amp;9AISHE 2011-12&amp;CT-&amp;P</oddFooter>
  </headerFooter>
  <colBreaks count="2" manualBreakCount="2">
    <brk id="10" max="1048575" man="1"/>
    <brk id="19" max="1048575" man="1"/>
  </col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theme="7" tint="-0.499984740745262"/>
  </sheetPr>
  <dimension ref="A1:H124"/>
  <sheetViews>
    <sheetView view="pageBreakPreview" zoomScaleSheetLayoutView="100" workbookViewId="0">
      <selection activeCell="C13" sqref="C13"/>
    </sheetView>
  </sheetViews>
  <sheetFormatPr defaultRowHeight="14.25"/>
  <cols>
    <col min="1" max="1" width="53.140625" style="162" customWidth="1"/>
    <col min="2" max="4" width="10.5703125" style="163" customWidth="1"/>
    <col min="5" max="5" width="12.28515625" style="163" customWidth="1"/>
    <col min="6" max="16384" width="9.140625" style="163"/>
  </cols>
  <sheetData>
    <row r="1" spans="1:8" s="214" customFormat="1" ht="36.75" customHeight="1">
      <c r="A1" s="595" t="s">
        <v>559</v>
      </c>
      <c r="B1" s="595"/>
      <c r="C1" s="595"/>
      <c r="D1" s="595"/>
    </row>
    <row r="2" spans="1:8">
      <c r="A2" s="199" t="s">
        <v>697</v>
      </c>
      <c r="B2" s="358" t="s">
        <v>737</v>
      </c>
      <c r="C2" s="358" t="s">
        <v>738</v>
      </c>
      <c r="D2" s="164" t="s">
        <v>12</v>
      </c>
      <c r="E2" s="163" t="s">
        <v>102</v>
      </c>
      <c r="F2" s="163" t="s">
        <v>103</v>
      </c>
      <c r="G2" s="163" t="s">
        <v>12</v>
      </c>
    </row>
    <row r="3" spans="1:8">
      <c r="A3" s="194">
        <v>1</v>
      </c>
      <c r="B3" s="194">
        <v>2</v>
      </c>
      <c r="C3" s="194">
        <v>3</v>
      </c>
      <c r="D3" s="194">
        <v>4</v>
      </c>
      <c r="H3" s="163" t="s">
        <v>1481</v>
      </c>
    </row>
    <row r="4" spans="1:8">
      <c r="A4" s="166" t="s">
        <v>186</v>
      </c>
      <c r="B4" s="167">
        <v>2429</v>
      </c>
      <c r="C4" s="167">
        <v>445</v>
      </c>
      <c r="D4" s="167">
        <f>B4+C4</f>
        <v>2874</v>
      </c>
      <c r="E4" s="520">
        <f>B4/$D4%</f>
        <v>84.51635351426583</v>
      </c>
      <c r="F4" s="520">
        <f>C4/$D4%</f>
        <v>15.48364648573417</v>
      </c>
      <c r="H4" s="520">
        <f>SUM(D4:D18)/$D$124%</f>
        <v>80.262999155507302</v>
      </c>
    </row>
    <row r="5" spans="1:8">
      <c r="A5" s="166" t="s">
        <v>184</v>
      </c>
      <c r="B5" s="167">
        <v>1754</v>
      </c>
      <c r="C5" s="167">
        <v>828</v>
      </c>
      <c r="D5" s="167">
        <f t="shared" ref="D5:D68" si="0">B5+C5</f>
        <v>2582</v>
      </c>
      <c r="E5" s="520">
        <f t="shared" ref="E5:E68" si="1">B5/$D5%</f>
        <v>67.931835786212233</v>
      </c>
      <c r="F5" s="520">
        <f t="shared" ref="F5:F68" si="2">C5/$D5%</f>
        <v>32.06816421378776</v>
      </c>
    </row>
    <row r="6" spans="1:8">
      <c r="A6" s="166" t="s">
        <v>194</v>
      </c>
      <c r="B6" s="167">
        <v>939</v>
      </c>
      <c r="C6" s="167">
        <v>1184</v>
      </c>
      <c r="D6" s="167">
        <f t="shared" si="0"/>
        <v>2123</v>
      </c>
      <c r="E6" s="520">
        <f t="shared" si="1"/>
        <v>44.229863400847854</v>
      </c>
      <c r="F6" s="520">
        <f t="shared" si="2"/>
        <v>55.770136599152146</v>
      </c>
    </row>
    <row r="7" spans="1:8">
      <c r="A7" s="166" t="s">
        <v>192</v>
      </c>
      <c r="B7" s="167">
        <v>1518</v>
      </c>
      <c r="C7" s="167">
        <v>533</v>
      </c>
      <c r="D7" s="167">
        <f t="shared" si="0"/>
        <v>2051</v>
      </c>
      <c r="E7" s="520">
        <f t="shared" si="1"/>
        <v>74.012676743052168</v>
      </c>
      <c r="F7" s="520">
        <f t="shared" si="2"/>
        <v>25.987323256947828</v>
      </c>
    </row>
    <row r="8" spans="1:8">
      <c r="A8" s="166" t="s">
        <v>185</v>
      </c>
      <c r="B8" s="167">
        <v>1275</v>
      </c>
      <c r="C8" s="167">
        <v>714</v>
      </c>
      <c r="D8" s="167">
        <f t="shared" si="0"/>
        <v>1989</v>
      </c>
      <c r="E8" s="520">
        <f t="shared" si="1"/>
        <v>64.102564102564102</v>
      </c>
      <c r="F8" s="520">
        <f t="shared" si="2"/>
        <v>35.897435897435898</v>
      </c>
    </row>
    <row r="9" spans="1:8">
      <c r="A9" s="166" t="s">
        <v>517</v>
      </c>
      <c r="B9" s="167">
        <v>1108</v>
      </c>
      <c r="C9" s="167">
        <v>851</v>
      </c>
      <c r="D9" s="167">
        <f t="shared" si="0"/>
        <v>1959</v>
      </c>
      <c r="E9" s="520">
        <f t="shared" si="1"/>
        <v>56.559469116896373</v>
      </c>
      <c r="F9" s="520">
        <f t="shared" si="2"/>
        <v>43.440530883103627</v>
      </c>
    </row>
    <row r="10" spans="1:8">
      <c r="A10" s="166" t="s">
        <v>189</v>
      </c>
      <c r="B10" s="167">
        <v>1594</v>
      </c>
      <c r="C10" s="167">
        <v>327</v>
      </c>
      <c r="D10" s="167">
        <f t="shared" si="0"/>
        <v>1921</v>
      </c>
      <c r="E10" s="520">
        <f t="shared" si="1"/>
        <v>82.977615825091092</v>
      </c>
      <c r="F10" s="520">
        <f t="shared" si="2"/>
        <v>17.0223841749089</v>
      </c>
    </row>
    <row r="11" spans="1:8">
      <c r="A11" s="166" t="s">
        <v>187</v>
      </c>
      <c r="B11" s="167">
        <v>1491</v>
      </c>
      <c r="C11" s="167">
        <v>255</v>
      </c>
      <c r="D11" s="167">
        <f t="shared" si="0"/>
        <v>1746</v>
      </c>
      <c r="E11" s="520">
        <f t="shared" si="1"/>
        <v>85.395189003436428</v>
      </c>
      <c r="F11" s="520">
        <f t="shared" si="2"/>
        <v>14.604810996563574</v>
      </c>
    </row>
    <row r="12" spans="1:8">
      <c r="A12" s="166" t="s">
        <v>193</v>
      </c>
      <c r="B12" s="167">
        <v>46</v>
      </c>
      <c r="C12" s="167">
        <v>1537</v>
      </c>
      <c r="D12" s="167">
        <f t="shared" si="0"/>
        <v>1583</v>
      </c>
      <c r="E12" s="520">
        <f t="shared" si="1"/>
        <v>2.9058749210360078</v>
      </c>
      <c r="F12" s="520">
        <f t="shared" si="2"/>
        <v>97.094125078963998</v>
      </c>
    </row>
    <row r="13" spans="1:8">
      <c r="A13" s="166" t="s">
        <v>190</v>
      </c>
      <c r="B13" s="167">
        <v>991</v>
      </c>
      <c r="C13" s="167">
        <v>503</v>
      </c>
      <c r="D13" s="167">
        <f t="shared" si="0"/>
        <v>1494</v>
      </c>
      <c r="E13" s="520">
        <f t="shared" si="1"/>
        <v>66.331994645247661</v>
      </c>
      <c r="F13" s="520">
        <f t="shared" si="2"/>
        <v>33.668005354752346</v>
      </c>
    </row>
    <row r="14" spans="1:8">
      <c r="A14" s="166" t="s">
        <v>128</v>
      </c>
      <c r="B14" s="167">
        <v>1134</v>
      </c>
      <c r="C14" s="167">
        <v>349</v>
      </c>
      <c r="D14" s="167">
        <f t="shared" si="0"/>
        <v>1483</v>
      </c>
      <c r="E14" s="520">
        <f t="shared" si="1"/>
        <v>76.466621712744441</v>
      </c>
      <c r="F14" s="520">
        <f t="shared" si="2"/>
        <v>23.533378287255562</v>
      </c>
    </row>
    <row r="15" spans="1:8">
      <c r="A15" s="166" t="s">
        <v>126</v>
      </c>
      <c r="B15" s="167">
        <v>923</v>
      </c>
      <c r="C15" s="167">
        <v>501</v>
      </c>
      <c r="D15" s="167">
        <f t="shared" si="0"/>
        <v>1424</v>
      </c>
      <c r="E15" s="520">
        <f t="shared" si="1"/>
        <v>64.817415730337075</v>
      </c>
      <c r="F15" s="520">
        <f t="shared" si="2"/>
        <v>35.182584269662918</v>
      </c>
    </row>
    <row r="16" spans="1:8">
      <c r="A16" s="166" t="s">
        <v>127</v>
      </c>
      <c r="B16" s="167">
        <v>802</v>
      </c>
      <c r="C16" s="167">
        <v>382</v>
      </c>
      <c r="D16" s="167">
        <f t="shared" si="0"/>
        <v>1184</v>
      </c>
      <c r="E16" s="520">
        <f t="shared" si="1"/>
        <v>67.736486486486484</v>
      </c>
      <c r="F16" s="520">
        <f t="shared" si="2"/>
        <v>32.263513513513516</v>
      </c>
    </row>
    <row r="17" spans="1:6">
      <c r="A17" s="166" t="s">
        <v>195</v>
      </c>
      <c r="B17" s="167">
        <v>677</v>
      </c>
      <c r="C17" s="167">
        <v>437</v>
      </c>
      <c r="D17" s="167">
        <f t="shared" si="0"/>
        <v>1114</v>
      </c>
      <c r="E17" s="520">
        <f t="shared" si="1"/>
        <v>60.77199281867145</v>
      </c>
      <c r="F17" s="520">
        <f t="shared" si="2"/>
        <v>39.228007181328543</v>
      </c>
    </row>
    <row r="18" spans="1:6">
      <c r="A18" s="166" t="s">
        <v>197</v>
      </c>
      <c r="B18" s="167">
        <v>373</v>
      </c>
      <c r="C18" s="167">
        <v>712</v>
      </c>
      <c r="D18" s="167">
        <f t="shared" si="0"/>
        <v>1085</v>
      </c>
      <c r="E18" s="520">
        <f t="shared" si="1"/>
        <v>34.377880184331801</v>
      </c>
      <c r="F18" s="520">
        <f t="shared" si="2"/>
        <v>65.622119815668199</v>
      </c>
    </row>
    <row r="19" spans="1:6">
      <c r="A19" s="166" t="s">
        <v>116</v>
      </c>
      <c r="B19" s="167">
        <v>618</v>
      </c>
      <c r="C19" s="167">
        <v>290</v>
      </c>
      <c r="D19" s="167">
        <f t="shared" si="0"/>
        <v>908</v>
      </c>
      <c r="E19" s="520">
        <f t="shared" si="1"/>
        <v>68.06167400881057</v>
      </c>
      <c r="F19" s="520">
        <f t="shared" si="2"/>
        <v>31.938325991189426</v>
      </c>
    </row>
    <row r="20" spans="1:6">
      <c r="A20" s="166" t="s">
        <v>191</v>
      </c>
      <c r="B20" s="167">
        <v>287</v>
      </c>
      <c r="C20" s="167">
        <v>243</v>
      </c>
      <c r="D20" s="167">
        <f t="shared" si="0"/>
        <v>530</v>
      </c>
      <c r="E20" s="520">
        <f t="shared" si="1"/>
        <v>54.150943396226417</v>
      </c>
      <c r="F20" s="520">
        <f t="shared" si="2"/>
        <v>45.849056603773583</v>
      </c>
    </row>
    <row r="21" spans="1:6">
      <c r="A21" s="166" t="s">
        <v>204</v>
      </c>
      <c r="B21" s="167">
        <v>192</v>
      </c>
      <c r="C21" s="167">
        <v>294</v>
      </c>
      <c r="D21" s="167">
        <f t="shared" si="0"/>
        <v>486</v>
      </c>
      <c r="E21" s="520">
        <f t="shared" si="1"/>
        <v>39.506172839506171</v>
      </c>
      <c r="F21" s="520">
        <f t="shared" si="2"/>
        <v>60.493827160493822</v>
      </c>
    </row>
    <row r="22" spans="1:6">
      <c r="A22" s="166" t="s">
        <v>518</v>
      </c>
      <c r="B22" s="167">
        <v>244</v>
      </c>
      <c r="C22" s="167">
        <v>203</v>
      </c>
      <c r="D22" s="167">
        <f t="shared" si="0"/>
        <v>447</v>
      </c>
      <c r="E22" s="520">
        <f t="shared" si="1"/>
        <v>54.586129753914989</v>
      </c>
      <c r="F22" s="520">
        <f t="shared" si="2"/>
        <v>45.413870246085011</v>
      </c>
    </row>
    <row r="23" spans="1:6">
      <c r="A23" s="166" t="s">
        <v>607</v>
      </c>
      <c r="B23" s="167">
        <v>175</v>
      </c>
      <c r="C23" s="167">
        <v>153</v>
      </c>
      <c r="D23" s="167">
        <f t="shared" si="0"/>
        <v>328</v>
      </c>
      <c r="E23" s="520">
        <f t="shared" si="1"/>
        <v>53.353658536585371</v>
      </c>
      <c r="F23" s="520">
        <f t="shared" si="2"/>
        <v>46.646341463414636</v>
      </c>
    </row>
    <row r="24" spans="1:6">
      <c r="A24" s="166" t="s">
        <v>130</v>
      </c>
      <c r="B24" s="167">
        <v>171</v>
      </c>
      <c r="C24" s="167">
        <v>106</v>
      </c>
      <c r="D24" s="167">
        <f t="shared" si="0"/>
        <v>277</v>
      </c>
      <c r="E24" s="520">
        <f t="shared" si="1"/>
        <v>61.732851985559563</v>
      </c>
      <c r="F24" s="520">
        <f t="shared" si="2"/>
        <v>38.26714801444043</v>
      </c>
    </row>
    <row r="25" spans="1:6">
      <c r="A25" s="166" t="s">
        <v>131</v>
      </c>
      <c r="B25" s="167">
        <v>194</v>
      </c>
      <c r="C25" s="167">
        <v>38</v>
      </c>
      <c r="D25" s="167">
        <f t="shared" si="0"/>
        <v>232</v>
      </c>
      <c r="E25" s="520">
        <f t="shared" si="1"/>
        <v>83.620689655172413</v>
      </c>
      <c r="F25" s="520">
        <f t="shared" si="2"/>
        <v>16.379310344827587</v>
      </c>
    </row>
    <row r="26" spans="1:6">
      <c r="A26" s="166" t="s">
        <v>519</v>
      </c>
      <c r="B26" s="167">
        <v>98</v>
      </c>
      <c r="C26" s="167">
        <v>69</v>
      </c>
      <c r="D26" s="167">
        <f t="shared" si="0"/>
        <v>167</v>
      </c>
      <c r="E26" s="520">
        <f t="shared" si="1"/>
        <v>58.682634730538922</v>
      </c>
      <c r="F26" s="520">
        <f t="shared" si="2"/>
        <v>41.317365269461078</v>
      </c>
    </row>
    <row r="27" spans="1:6">
      <c r="A27" s="166" t="s">
        <v>203</v>
      </c>
      <c r="B27" s="167">
        <v>87</v>
      </c>
      <c r="C27" s="167">
        <v>59</v>
      </c>
      <c r="D27" s="167">
        <f t="shared" si="0"/>
        <v>146</v>
      </c>
      <c r="E27" s="520">
        <f t="shared" si="1"/>
        <v>59.589041095890416</v>
      </c>
      <c r="F27" s="520">
        <f t="shared" si="2"/>
        <v>40.410958904109592</v>
      </c>
    </row>
    <row r="28" spans="1:6">
      <c r="A28" s="166" t="s">
        <v>129</v>
      </c>
      <c r="B28" s="167">
        <v>108</v>
      </c>
      <c r="C28" s="167">
        <v>38</v>
      </c>
      <c r="D28" s="167">
        <f t="shared" si="0"/>
        <v>146</v>
      </c>
      <c r="E28" s="520">
        <f t="shared" si="1"/>
        <v>73.972602739726028</v>
      </c>
      <c r="F28" s="520">
        <f t="shared" si="2"/>
        <v>26.027397260273972</v>
      </c>
    </row>
    <row r="29" spans="1:6">
      <c r="A29" s="166" t="s">
        <v>212</v>
      </c>
      <c r="B29" s="167">
        <v>114</v>
      </c>
      <c r="C29" s="167">
        <v>31</v>
      </c>
      <c r="D29" s="167">
        <f t="shared" si="0"/>
        <v>145</v>
      </c>
      <c r="E29" s="520">
        <f t="shared" si="1"/>
        <v>78.620689655172413</v>
      </c>
      <c r="F29" s="520">
        <f t="shared" si="2"/>
        <v>21.379310344827587</v>
      </c>
    </row>
    <row r="30" spans="1:6">
      <c r="A30" s="166" t="s">
        <v>188</v>
      </c>
      <c r="B30" s="167">
        <v>6</v>
      </c>
      <c r="C30" s="167">
        <v>137</v>
      </c>
      <c r="D30" s="167">
        <f t="shared" si="0"/>
        <v>143</v>
      </c>
      <c r="E30" s="520">
        <f t="shared" si="1"/>
        <v>4.1958041958041958</v>
      </c>
      <c r="F30" s="520">
        <f t="shared" si="2"/>
        <v>95.804195804195814</v>
      </c>
    </row>
    <row r="31" spans="1:6">
      <c r="A31" s="166" t="s">
        <v>528</v>
      </c>
      <c r="B31" s="167">
        <v>3</v>
      </c>
      <c r="C31" s="167">
        <v>138</v>
      </c>
      <c r="D31" s="167">
        <f t="shared" si="0"/>
        <v>141</v>
      </c>
      <c r="E31" s="520">
        <f t="shared" si="1"/>
        <v>2.1276595744680851</v>
      </c>
      <c r="F31" s="520">
        <f t="shared" si="2"/>
        <v>97.872340425531917</v>
      </c>
    </row>
    <row r="32" spans="1:6">
      <c r="A32" s="166" t="s">
        <v>125</v>
      </c>
      <c r="B32" s="167">
        <v>66</v>
      </c>
      <c r="C32" s="167">
        <v>71</v>
      </c>
      <c r="D32" s="167">
        <f t="shared" si="0"/>
        <v>137</v>
      </c>
      <c r="E32" s="520">
        <f t="shared" si="1"/>
        <v>48.175182481751818</v>
      </c>
      <c r="F32" s="520">
        <f t="shared" si="2"/>
        <v>51.824817518248175</v>
      </c>
    </row>
    <row r="33" spans="1:6">
      <c r="A33" s="166" t="s">
        <v>520</v>
      </c>
      <c r="B33" s="167">
        <v>89</v>
      </c>
      <c r="C33" s="167">
        <v>42</v>
      </c>
      <c r="D33" s="167">
        <f t="shared" si="0"/>
        <v>131</v>
      </c>
      <c r="E33" s="520">
        <f t="shared" si="1"/>
        <v>67.938931297709928</v>
      </c>
      <c r="F33" s="520">
        <f t="shared" si="2"/>
        <v>32.061068702290072</v>
      </c>
    </row>
    <row r="34" spans="1:6">
      <c r="A34" s="166" t="s">
        <v>136</v>
      </c>
      <c r="B34" s="167">
        <v>85</v>
      </c>
      <c r="C34" s="167">
        <v>45</v>
      </c>
      <c r="D34" s="167">
        <f t="shared" si="0"/>
        <v>130</v>
      </c>
      <c r="E34" s="520">
        <f t="shared" si="1"/>
        <v>65.384615384615387</v>
      </c>
      <c r="F34" s="520">
        <f t="shared" si="2"/>
        <v>34.615384615384613</v>
      </c>
    </row>
    <row r="35" spans="1:6">
      <c r="A35" s="166" t="s">
        <v>215</v>
      </c>
      <c r="B35" s="167">
        <v>93</v>
      </c>
      <c r="C35" s="167">
        <v>21</v>
      </c>
      <c r="D35" s="167">
        <f t="shared" si="0"/>
        <v>114</v>
      </c>
      <c r="E35" s="520">
        <f t="shared" si="1"/>
        <v>81.578947368421055</v>
      </c>
      <c r="F35" s="520">
        <f t="shared" si="2"/>
        <v>18.421052631578949</v>
      </c>
    </row>
    <row r="36" spans="1:6">
      <c r="A36" s="166" t="s">
        <v>601</v>
      </c>
      <c r="B36" s="167">
        <v>45</v>
      </c>
      <c r="C36" s="167">
        <v>49</v>
      </c>
      <c r="D36" s="167">
        <f t="shared" si="0"/>
        <v>94</v>
      </c>
      <c r="E36" s="520">
        <f t="shared" si="1"/>
        <v>47.872340425531917</v>
      </c>
      <c r="F36" s="520">
        <f t="shared" si="2"/>
        <v>52.12765957446809</v>
      </c>
    </row>
    <row r="37" spans="1:6">
      <c r="A37" s="166" t="s">
        <v>151</v>
      </c>
      <c r="B37" s="167">
        <v>49</v>
      </c>
      <c r="C37" s="167">
        <v>42</v>
      </c>
      <c r="D37" s="167">
        <f t="shared" si="0"/>
        <v>91</v>
      </c>
      <c r="E37" s="520">
        <f t="shared" si="1"/>
        <v>53.846153846153847</v>
      </c>
      <c r="F37" s="520">
        <f t="shared" si="2"/>
        <v>46.153846153846153</v>
      </c>
    </row>
    <row r="38" spans="1:6">
      <c r="A38" s="166" t="s">
        <v>196</v>
      </c>
      <c r="B38" s="167">
        <v>87</v>
      </c>
      <c r="C38" s="167">
        <v>4</v>
      </c>
      <c r="D38" s="167">
        <f t="shared" si="0"/>
        <v>91</v>
      </c>
      <c r="E38" s="520">
        <f t="shared" si="1"/>
        <v>95.604395604395606</v>
      </c>
      <c r="F38" s="520">
        <f t="shared" si="2"/>
        <v>4.3956043956043951</v>
      </c>
    </row>
    <row r="39" spans="1:6">
      <c r="A39" s="166" t="s">
        <v>522</v>
      </c>
      <c r="B39" s="167">
        <v>46</v>
      </c>
      <c r="C39" s="167">
        <v>34</v>
      </c>
      <c r="D39" s="167">
        <f t="shared" si="0"/>
        <v>80</v>
      </c>
      <c r="E39" s="520">
        <f t="shared" si="1"/>
        <v>57.5</v>
      </c>
      <c r="F39" s="520">
        <f t="shared" si="2"/>
        <v>42.5</v>
      </c>
    </row>
    <row r="40" spans="1:6">
      <c r="A40" s="166" t="s">
        <v>521</v>
      </c>
      <c r="B40" s="167">
        <v>40</v>
      </c>
      <c r="C40" s="167">
        <v>39</v>
      </c>
      <c r="D40" s="167">
        <f t="shared" si="0"/>
        <v>79</v>
      </c>
      <c r="E40" s="520">
        <f t="shared" si="1"/>
        <v>50.632911392405063</v>
      </c>
      <c r="F40" s="520">
        <f t="shared" si="2"/>
        <v>49.367088607594937</v>
      </c>
    </row>
    <row r="41" spans="1:6">
      <c r="A41" s="166" t="s">
        <v>133</v>
      </c>
      <c r="B41" s="167">
        <v>71</v>
      </c>
      <c r="C41" s="167">
        <v>6</v>
      </c>
      <c r="D41" s="167">
        <f t="shared" si="0"/>
        <v>77</v>
      </c>
      <c r="E41" s="520">
        <f t="shared" si="1"/>
        <v>92.20779220779221</v>
      </c>
      <c r="F41" s="520">
        <f t="shared" si="2"/>
        <v>7.7922077922077921</v>
      </c>
    </row>
    <row r="42" spans="1:6">
      <c r="A42" s="166" t="s">
        <v>227</v>
      </c>
      <c r="B42" s="167">
        <v>49</v>
      </c>
      <c r="C42" s="167">
        <v>21</v>
      </c>
      <c r="D42" s="167">
        <f t="shared" si="0"/>
        <v>70</v>
      </c>
      <c r="E42" s="520">
        <f t="shared" si="1"/>
        <v>70</v>
      </c>
      <c r="F42" s="520">
        <f t="shared" si="2"/>
        <v>30.000000000000004</v>
      </c>
    </row>
    <row r="43" spans="1:6">
      <c r="A43" s="166" t="s">
        <v>210</v>
      </c>
      <c r="B43" s="167">
        <v>22</v>
      </c>
      <c r="C43" s="167">
        <v>39</v>
      </c>
      <c r="D43" s="167">
        <f t="shared" si="0"/>
        <v>61</v>
      </c>
      <c r="E43" s="520">
        <f t="shared" si="1"/>
        <v>36.065573770491802</v>
      </c>
      <c r="F43" s="520">
        <f t="shared" si="2"/>
        <v>63.934426229508198</v>
      </c>
    </row>
    <row r="44" spans="1:6">
      <c r="A44" s="166" t="s">
        <v>230</v>
      </c>
      <c r="B44" s="167">
        <v>15</v>
      </c>
      <c r="C44" s="167">
        <v>45</v>
      </c>
      <c r="D44" s="167">
        <f t="shared" si="0"/>
        <v>60</v>
      </c>
      <c r="E44" s="520">
        <f t="shared" si="1"/>
        <v>25</v>
      </c>
      <c r="F44" s="520">
        <f t="shared" si="2"/>
        <v>75</v>
      </c>
    </row>
    <row r="45" spans="1:6">
      <c r="A45" s="166" t="s">
        <v>201</v>
      </c>
      <c r="B45" s="167">
        <v>24</v>
      </c>
      <c r="C45" s="167">
        <v>36</v>
      </c>
      <c r="D45" s="167">
        <f t="shared" si="0"/>
        <v>60</v>
      </c>
      <c r="E45" s="520">
        <f t="shared" si="1"/>
        <v>40</v>
      </c>
      <c r="F45" s="520">
        <f t="shared" si="2"/>
        <v>60</v>
      </c>
    </row>
    <row r="46" spans="1:6">
      <c r="A46" s="166" t="s">
        <v>221</v>
      </c>
      <c r="B46" s="167">
        <v>25</v>
      </c>
      <c r="C46" s="167">
        <v>34</v>
      </c>
      <c r="D46" s="167">
        <f t="shared" si="0"/>
        <v>59</v>
      </c>
      <c r="E46" s="520">
        <f t="shared" si="1"/>
        <v>42.372881355932208</v>
      </c>
      <c r="F46" s="520">
        <f t="shared" si="2"/>
        <v>57.627118644067799</v>
      </c>
    </row>
    <row r="47" spans="1:6">
      <c r="A47" s="166" t="s">
        <v>140</v>
      </c>
      <c r="B47" s="167">
        <v>5</v>
      </c>
      <c r="C47" s="167">
        <v>51</v>
      </c>
      <c r="D47" s="167">
        <f t="shared" si="0"/>
        <v>56</v>
      </c>
      <c r="E47" s="520">
        <f t="shared" si="1"/>
        <v>8.928571428571427</v>
      </c>
      <c r="F47" s="520">
        <f t="shared" si="2"/>
        <v>91.071428571428569</v>
      </c>
    </row>
    <row r="48" spans="1:6">
      <c r="A48" s="166" t="s">
        <v>145</v>
      </c>
      <c r="B48" s="167">
        <v>55</v>
      </c>
      <c r="C48" s="167">
        <v>1</v>
      </c>
      <c r="D48" s="167">
        <f t="shared" si="0"/>
        <v>56</v>
      </c>
      <c r="E48" s="520">
        <f t="shared" si="1"/>
        <v>98.214285714285708</v>
      </c>
      <c r="F48" s="520">
        <f t="shared" si="2"/>
        <v>1.7857142857142856</v>
      </c>
    </row>
    <row r="49" spans="1:6">
      <c r="A49" s="166" t="s">
        <v>600</v>
      </c>
      <c r="B49" s="167">
        <v>33</v>
      </c>
      <c r="C49" s="167">
        <v>21</v>
      </c>
      <c r="D49" s="167">
        <f t="shared" si="0"/>
        <v>54</v>
      </c>
      <c r="E49" s="520">
        <f t="shared" si="1"/>
        <v>61.111111111111107</v>
      </c>
      <c r="F49" s="520">
        <f t="shared" si="2"/>
        <v>38.888888888888886</v>
      </c>
    </row>
    <row r="50" spans="1:6">
      <c r="A50" s="166" t="s">
        <v>608</v>
      </c>
      <c r="B50" s="167">
        <v>28</v>
      </c>
      <c r="C50" s="167">
        <v>21</v>
      </c>
      <c r="D50" s="167">
        <f t="shared" si="0"/>
        <v>49</v>
      </c>
      <c r="E50" s="520">
        <f t="shared" si="1"/>
        <v>57.142857142857146</v>
      </c>
      <c r="F50" s="520">
        <f t="shared" si="2"/>
        <v>42.857142857142861</v>
      </c>
    </row>
    <row r="51" spans="1:6" ht="28.5">
      <c r="A51" s="166" t="s">
        <v>224</v>
      </c>
      <c r="B51" s="167">
        <v>6</v>
      </c>
      <c r="C51" s="167">
        <v>42</v>
      </c>
      <c r="D51" s="167">
        <f t="shared" si="0"/>
        <v>48</v>
      </c>
      <c r="E51" s="520">
        <f t="shared" si="1"/>
        <v>12.5</v>
      </c>
      <c r="F51" s="520">
        <f t="shared" si="2"/>
        <v>87.5</v>
      </c>
    </row>
    <row r="52" spans="1:6">
      <c r="A52" s="166" t="s">
        <v>134</v>
      </c>
      <c r="B52" s="167">
        <v>29</v>
      </c>
      <c r="C52" s="167">
        <v>17</v>
      </c>
      <c r="D52" s="167">
        <f t="shared" si="0"/>
        <v>46</v>
      </c>
      <c r="E52" s="520">
        <f t="shared" si="1"/>
        <v>63.043478260869563</v>
      </c>
      <c r="F52" s="520">
        <f t="shared" si="2"/>
        <v>36.95652173913043</v>
      </c>
    </row>
    <row r="53" spans="1:6">
      <c r="A53" s="166" t="s">
        <v>150</v>
      </c>
      <c r="B53" s="167">
        <v>27</v>
      </c>
      <c r="C53" s="167">
        <v>15</v>
      </c>
      <c r="D53" s="167">
        <f t="shared" si="0"/>
        <v>42</v>
      </c>
      <c r="E53" s="520">
        <f t="shared" si="1"/>
        <v>64.285714285714292</v>
      </c>
      <c r="F53" s="520">
        <f t="shared" si="2"/>
        <v>35.714285714285715</v>
      </c>
    </row>
    <row r="54" spans="1:6">
      <c r="A54" s="166" t="s">
        <v>198</v>
      </c>
      <c r="B54" s="167">
        <v>38</v>
      </c>
      <c r="C54" s="167">
        <v>3</v>
      </c>
      <c r="D54" s="167">
        <f t="shared" si="0"/>
        <v>41</v>
      </c>
      <c r="E54" s="520">
        <f t="shared" si="1"/>
        <v>92.682926829268297</v>
      </c>
      <c r="F54" s="520">
        <f t="shared" si="2"/>
        <v>7.3170731707317076</v>
      </c>
    </row>
    <row r="55" spans="1:6">
      <c r="A55" s="166" t="s">
        <v>525</v>
      </c>
      <c r="B55" s="167">
        <v>28</v>
      </c>
      <c r="C55" s="167">
        <v>10</v>
      </c>
      <c r="D55" s="167">
        <f t="shared" si="0"/>
        <v>38</v>
      </c>
      <c r="E55" s="520">
        <f t="shared" si="1"/>
        <v>73.684210526315795</v>
      </c>
      <c r="F55" s="520">
        <f t="shared" si="2"/>
        <v>26.315789473684209</v>
      </c>
    </row>
    <row r="56" spans="1:6">
      <c r="A56" s="166" t="s">
        <v>220</v>
      </c>
      <c r="B56" s="167">
        <v>17</v>
      </c>
      <c r="C56" s="167">
        <v>21</v>
      </c>
      <c r="D56" s="167">
        <f t="shared" si="0"/>
        <v>38</v>
      </c>
      <c r="E56" s="520">
        <f t="shared" si="1"/>
        <v>44.736842105263158</v>
      </c>
      <c r="F56" s="520">
        <f t="shared" si="2"/>
        <v>55.263157894736842</v>
      </c>
    </row>
    <row r="57" spans="1:6">
      <c r="A57" s="166" t="s">
        <v>146</v>
      </c>
      <c r="B57" s="167">
        <v>26</v>
      </c>
      <c r="C57" s="167">
        <v>11</v>
      </c>
      <c r="D57" s="167">
        <f t="shared" si="0"/>
        <v>37</v>
      </c>
      <c r="E57" s="520">
        <f t="shared" si="1"/>
        <v>70.270270270270274</v>
      </c>
      <c r="F57" s="520">
        <f t="shared" si="2"/>
        <v>29.72972972972973</v>
      </c>
    </row>
    <row r="58" spans="1:6">
      <c r="A58" s="166" t="s">
        <v>527</v>
      </c>
      <c r="B58" s="167">
        <v>14</v>
      </c>
      <c r="C58" s="167">
        <v>17</v>
      </c>
      <c r="D58" s="167">
        <f t="shared" si="0"/>
        <v>31</v>
      </c>
      <c r="E58" s="520">
        <f t="shared" si="1"/>
        <v>45.161290322580648</v>
      </c>
      <c r="F58" s="520">
        <f t="shared" si="2"/>
        <v>54.838709677419352</v>
      </c>
    </row>
    <row r="59" spans="1:6">
      <c r="A59" s="166" t="s">
        <v>208</v>
      </c>
      <c r="B59" s="167">
        <v>18</v>
      </c>
      <c r="C59" s="167">
        <v>8</v>
      </c>
      <c r="D59" s="167">
        <f t="shared" si="0"/>
        <v>26</v>
      </c>
      <c r="E59" s="520">
        <f t="shared" si="1"/>
        <v>69.230769230769226</v>
      </c>
      <c r="F59" s="520">
        <f t="shared" si="2"/>
        <v>30.769230769230766</v>
      </c>
    </row>
    <row r="60" spans="1:6">
      <c r="A60" s="166" t="s">
        <v>526</v>
      </c>
      <c r="B60" s="167">
        <v>20</v>
      </c>
      <c r="C60" s="167">
        <v>6</v>
      </c>
      <c r="D60" s="167">
        <f t="shared" si="0"/>
        <v>26</v>
      </c>
      <c r="E60" s="520">
        <f t="shared" si="1"/>
        <v>76.92307692307692</v>
      </c>
      <c r="F60" s="520">
        <f t="shared" si="2"/>
        <v>23.076923076923077</v>
      </c>
    </row>
    <row r="61" spans="1:6">
      <c r="A61" s="166" t="s">
        <v>135</v>
      </c>
      <c r="B61" s="167">
        <v>25</v>
      </c>
      <c r="C61" s="167">
        <v>0</v>
      </c>
      <c r="D61" s="167">
        <f t="shared" si="0"/>
        <v>25</v>
      </c>
      <c r="E61" s="520">
        <f t="shared" si="1"/>
        <v>100</v>
      </c>
      <c r="F61" s="520">
        <f t="shared" si="2"/>
        <v>0</v>
      </c>
    </row>
    <row r="62" spans="1:6">
      <c r="A62" s="166" t="s">
        <v>228</v>
      </c>
      <c r="B62" s="167">
        <v>11</v>
      </c>
      <c r="C62" s="167">
        <v>11</v>
      </c>
      <c r="D62" s="167">
        <f t="shared" si="0"/>
        <v>22</v>
      </c>
      <c r="E62" s="520">
        <f t="shared" si="1"/>
        <v>50</v>
      </c>
      <c r="F62" s="520">
        <f t="shared" si="2"/>
        <v>50</v>
      </c>
    </row>
    <row r="63" spans="1:6">
      <c r="A63" s="166" t="s">
        <v>132</v>
      </c>
      <c r="B63" s="167">
        <v>9</v>
      </c>
      <c r="C63" s="167">
        <v>13</v>
      </c>
      <c r="D63" s="167">
        <f t="shared" si="0"/>
        <v>22</v>
      </c>
      <c r="E63" s="520">
        <f t="shared" si="1"/>
        <v>40.909090909090907</v>
      </c>
      <c r="F63" s="520">
        <f t="shared" si="2"/>
        <v>59.090909090909093</v>
      </c>
    </row>
    <row r="64" spans="1:6" ht="28.5">
      <c r="A64" s="166" t="s">
        <v>209</v>
      </c>
      <c r="B64" s="167">
        <v>17</v>
      </c>
      <c r="C64" s="167">
        <v>5</v>
      </c>
      <c r="D64" s="167">
        <f t="shared" si="0"/>
        <v>22</v>
      </c>
      <c r="E64" s="520">
        <f t="shared" si="1"/>
        <v>77.272727272727266</v>
      </c>
      <c r="F64" s="520">
        <f t="shared" si="2"/>
        <v>22.727272727272727</v>
      </c>
    </row>
    <row r="65" spans="1:6">
      <c r="A65" s="166" t="s">
        <v>207</v>
      </c>
      <c r="B65" s="167">
        <v>13</v>
      </c>
      <c r="C65" s="167">
        <v>8</v>
      </c>
      <c r="D65" s="167">
        <f t="shared" si="0"/>
        <v>21</v>
      </c>
      <c r="E65" s="520">
        <f t="shared" si="1"/>
        <v>61.904761904761905</v>
      </c>
      <c r="F65" s="520">
        <f t="shared" si="2"/>
        <v>38.095238095238095</v>
      </c>
    </row>
    <row r="66" spans="1:6" ht="28.5">
      <c r="A66" s="166" t="s">
        <v>239</v>
      </c>
      <c r="B66" s="167">
        <v>10</v>
      </c>
      <c r="C66" s="167">
        <v>11</v>
      </c>
      <c r="D66" s="167">
        <f t="shared" si="0"/>
        <v>21</v>
      </c>
      <c r="E66" s="520">
        <f t="shared" si="1"/>
        <v>47.61904761904762</v>
      </c>
      <c r="F66" s="520">
        <f t="shared" si="2"/>
        <v>52.38095238095238</v>
      </c>
    </row>
    <row r="67" spans="1:6" ht="28.5">
      <c r="A67" s="166" t="s">
        <v>523</v>
      </c>
      <c r="B67" s="167">
        <v>18</v>
      </c>
      <c r="C67" s="167">
        <v>3</v>
      </c>
      <c r="D67" s="167">
        <f t="shared" si="0"/>
        <v>21</v>
      </c>
      <c r="E67" s="520">
        <f t="shared" si="1"/>
        <v>85.714285714285722</v>
      </c>
      <c r="F67" s="520">
        <f t="shared" si="2"/>
        <v>14.285714285714286</v>
      </c>
    </row>
    <row r="68" spans="1:6" ht="28.5">
      <c r="A68" s="166" t="s">
        <v>216</v>
      </c>
      <c r="B68" s="167">
        <v>5</v>
      </c>
      <c r="C68" s="167">
        <v>15</v>
      </c>
      <c r="D68" s="167">
        <f t="shared" si="0"/>
        <v>20</v>
      </c>
      <c r="E68" s="520">
        <f t="shared" si="1"/>
        <v>25</v>
      </c>
      <c r="F68" s="520">
        <f t="shared" si="2"/>
        <v>75</v>
      </c>
    </row>
    <row r="69" spans="1:6">
      <c r="A69" s="166" t="s">
        <v>206</v>
      </c>
      <c r="B69" s="167">
        <v>15</v>
      </c>
      <c r="C69" s="167">
        <v>4</v>
      </c>
      <c r="D69" s="167">
        <f t="shared" ref="D69:D124" si="3">B69+C69</f>
        <v>19</v>
      </c>
      <c r="E69" s="520">
        <f t="shared" ref="E69:E124" si="4">B69/$D69%</f>
        <v>78.94736842105263</v>
      </c>
      <c r="F69" s="520">
        <f t="shared" ref="F69:F124" si="5">C69/$D69%</f>
        <v>21.05263157894737</v>
      </c>
    </row>
    <row r="70" spans="1:6">
      <c r="A70" s="166" t="s">
        <v>615</v>
      </c>
      <c r="B70" s="167">
        <v>16</v>
      </c>
      <c r="C70" s="167">
        <v>2</v>
      </c>
      <c r="D70" s="167">
        <f t="shared" si="3"/>
        <v>18</v>
      </c>
      <c r="E70" s="520">
        <f t="shared" si="4"/>
        <v>88.888888888888886</v>
      </c>
      <c r="F70" s="520">
        <f t="shared" si="5"/>
        <v>11.111111111111111</v>
      </c>
    </row>
    <row r="71" spans="1:6">
      <c r="A71" s="166" t="s">
        <v>199</v>
      </c>
      <c r="B71" s="167">
        <v>7</v>
      </c>
      <c r="C71" s="167">
        <v>11</v>
      </c>
      <c r="D71" s="167">
        <f t="shared" si="3"/>
        <v>18</v>
      </c>
      <c r="E71" s="520">
        <f t="shared" si="4"/>
        <v>38.888888888888893</v>
      </c>
      <c r="F71" s="520">
        <f t="shared" si="5"/>
        <v>61.111111111111114</v>
      </c>
    </row>
    <row r="72" spans="1:6">
      <c r="A72" s="166" t="s">
        <v>159</v>
      </c>
      <c r="B72" s="167">
        <v>10</v>
      </c>
      <c r="C72" s="167">
        <v>7</v>
      </c>
      <c r="D72" s="167">
        <f t="shared" si="3"/>
        <v>17</v>
      </c>
      <c r="E72" s="520">
        <f t="shared" si="4"/>
        <v>58.823529411764703</v>
      </c>
      <c r="F72" s="520">
        <f t="shared" si="5"/>
        <v>41.17647058823529</v>
      </c>
    </row>
    <row r="73" spans="1:6">
      <c r="A73" s="166" t="s">
        <v>244</v>
      </c>
      <c r="B73" s="167">
        <v>2</v>
      </c>
      <c r="C73" s="167">
        <v>13</v>
      </c>
      <c r="D73" s="167">
        <f t="shared" si="3"/>
        <v>15</v>
      </c>
      <c r="E73" s="520">
        <f t="shared" si="4"/>
        <v>13.333333333333334</v>
      </c>
      <c r="F73" s="520">
        <f t="shared" si="5"/>
        <v>86.666666666666671</v>
      </c>
    </row>
    <row r="74" spans="1:6">
      <c r="A74" s="166" t="s">
        <v>241</v>
      </c>
      <c r="B74" s="167">
        <v>8</v>
      </c>
      <c r="C74" s="167">
        <v>7</v>
      </c>
      <c r="D74" s="167">
        <f t="shared" si="3"/>
        <v>15</v>
      </c>
      <c r="E74" s="520">
        <f t="shared" si="4"/>
        <v>53.333333333333336</v>
      </c>
      <c r="F74" s="520">
        <f t="shared" si="5"/>
        <v>46.666666666666671</v>
      </c>
    </row>
    <row r="75" spans="1:6">
      <c r="A75" s="166" t="s">
        <v>162</v>
      </c>
      <c r="B75" s="167">
        <v>12</v>
      </c>
      <c r="C75" s="167">
        <v>3</v>
      </c>
      <c r="D75" s="167">
        <f t="shared" si="3"/>
        <v>15</v>
      </c>
      <c r="E75" s="520">
        <f t="shared" si="4"/>
        <v>80</v>
      </c>
      <c r="F75" s="520">
        <f t="shared" si="5"/>
        <v>20</v>
      </c>
    </row>
    <row r="76" spans="1:6">
      <c r="A76" s="166" t="s">
        <v>245</v>
      </c>
      <c r="B76" s="167">
        <v>13</v>
      </c>
      <c r="C76" s="167">
        <v>2</v>
      </c>
      <c r="D76" s="167">
        <f t="shared" si="3"/>
        <v>15</v>
      </c>
      <c r="E76" s="520">
        <f t="shared" si="4"/>
        <v>86.666666666666671</v>
      </c>
      <c r="F76" s="520">
        <f t="shared" si="5"/>
        <v>13.333333333333334</v>
      </c>
    </row>
    <row r="77" spans="1:6">
      <c r="A77" s="166" t="s">
        <v>235</v>
      </c>
      <c r="B77" s="167">
        <v>5</v>
      </c>
      <c r="C77" s="167">
        <v>7</v>
      </c>
      <c r="D77" s="167">
        <f t="shared" si="3"/>
        <v>12</v>
      </c>
      <c r="E77" s="520">
        <f t="shared" si="4"/>
        <v>41.666666666666671</v>
      </c>
      <c r="F77" s="520">
        <f t="shared" si="5"/>
        <v>58.333333333333336</v>
      </c>
    </row>
    <row r="78" spans="1:6">
      <c r="A78" s="166" t="s">
        <v>143</v>
      </c>
      <c r="B78" s="167">
        <v>6</v>
      </c>
      <c r="C78" s="167">
        <v>6</v>
      </c>
      <c r="D78" s="167">
        <f t="shared" si="3"/>
        <v>12</v>
      </c>
      <c r="E78" s="520">
        <f t="shared" si="4"/>
        <v>50</v>
      </c>
      <c r="F78" s="520">
        <f t="shared" si="5"/>
        <v>50</v>
      </c>
    </row>
    <row r="79" spans="1:6">
      <c r="A79" s="166" t="s">
        <v>144</v>
      </c>
      <c r="B79" s="167">
        <v>9</v>
      </c>
      <c r="C79" s="167">
        <v>2</v>
      </c>
      <c r="D79" s="167">
        <f t="shared" si="3"/>
        <v>11</v>
      </c>
      <c r="E79" s="520">
        <f t="shared" si="4"/>
        <v>81.818181818181813</v>
      </c>
      <c r="F79" s="520">
        <f t="shared" si="5"/>
        <v>18.181818181818183</v>
      </c>
    </row>
    <row r="80" spans="1:6" ht="28.5">
      <c r="A80" s="166" t="s">
        <v>616</v>
      </c>
      <c r="B80" s="167">
        <v>7</v>
      </c>
      <c r="C80" s="167">
        <v>4</v>
      </c>
      <c r="D80" s="167">
        <f t="shared" si="3"/>
        <v>11</v>
      </c>
      <c r="E80" s="520">
        <f t="shared" si="4"/>
        <v>63.636363636363633</v>
      </c>
      <c r="F80" s="520">
        <f t="shared" si="5"/>
        <v>36.363636363636367</v>
      </c>
    </row>
    <row r="81" spans="1:6">
      <c r="A81" s="166" t="s">
        <v>243</v>
      </c>
      <c r="B81" s="167">
        <v>0</v>
      </c>
      <c r="C81" s="167">
        <v>10</v>
      </c>
      <c r="D81" s="167">
        <f t="shared" si="3"/>
        <v>10</v>
      </c>
      <c r="E81" s="520">
        <f t="shared" si="4"/>
        <v>0</v>
      </c>
      <c r="F81" s="520">
        <f t="shared" si="5"/>
        <v>100</v>
      </c>
    </row>
    <row r="82" spans="1:6" ht="28.5">
      <c r="A82" s="166" t="s">
        <v>164</v>
      </c>
      <c r="B82" s="167">
        <v>7</v>
      </c>
      <c r="C82" s="167">
        <v>2</v>
      </c>
      <c r="D82" s="167">
        <f t="shared" si="3"/>
        <v>9</v>
      </c>
      <c r="E82" s="520">
        <f t="shared" si="4"/>
        <v>77.777777777777786</v>
      </c>
      <c r="F82" s="520">
        <f t="shared" si="5"/>
        <v>22.222222222222221</v>
      </c>
    </row>
    <row r="83" spans="1:6">
      <c r="A83" s="166" t="s">
        <v>229</v>
      </c>
      <c r="B83" s="167">
        <v>8</v>
      </c>
      <c r="C83" s="167">
        <v>1</v>
      </c>
      <c r="D83" s="167">
        <f t="shared" si="3"/>
        <v>9</v>
      </c>
      <c r="E83" s="520">
        <f t="shared" si="4"/>
        <v>88.888888888888886</v>
      </c>
      <c r="F83" s="520">
        <f t="shared" si="5"/>
        <v>11.111111111111111</v>
      </c>
    </row>
    <row r="84" spans="1:6">
      <c r="A84" s="166" t="s">
        <v>149</v>
      </c>
      <c r="B84" s="167">
        <v>6</v>
      </c>
      <c r="C84" s="167">
        <v>3</v>
      </c>
      <c r="D84" s="167">
        <f t="shared" si="3"/>
        <v>9</v>
      </c>
      <c r="E84" s="520">
        <f t="shared" si="4"/>
        <v>66.666666666666671</v>
      </c>
      <c r="F84" s="520">
        <f t="shared" si="5"/>
        <v>33.333333333333336</v>
      </c>
    </row>
    <row r="85" spans="1:6">
      <c r="A85" s="166" t="s">
        <v>118</v>
      </c>
      <c r="B85" s="167">
        <v>8</v>
      </c>
      <c r="C85" s="167">
        <v>0</v>
      </c>
      <c r="D85" s="167">
        <f t="shared" si="3"/>
        <v>8</v>
      </c>
      <c r="E85" s="520">
        <f t="shared" si="4"/>
        <v>100</v>
      </c>
      <c r="F85" s="520">
        <f t="shared" si="5"/>
        <v>0</v>
      </c>
    </row>
    <row r="86" spans="1:6">
      <c r="A86" s="166" t="s">
        <v>160</v>
      </c>
      <c r="B86" s="167">
        <v>4</v>
      </c>
      <c r="C86" s="167">
        <v>4</v>
      </c>
      <c r="D86" s="167">
        <f t="shared" si="3"/>
        <v>8</v>
      </c>
      <c r="E86" s="520">
        <f t="shared" si="4"/>
        <v>50</v>
      </c>
      <c r="F86" s="520">
        <f t="shared" si="5"/>
        <v>50</v>
      </c>
    </row>
    <row r="87" spans="1:6" ht="28.5">
      <c r="A87" s="166" t="s">
        <v>213</v>
      </c>
      <c r="B87" s="167">
        <v>7</v>
      </c>
      <c r="C87" s="167">
        <v>1</v>
      </c>
      <c r="D87" s="167">
        <f t="shared" si="3"/>
        <v>8</v>
      </c>
      <c r="E87" s="520">
        <f t="shared" si="4"/>
        <v>87.5</v>
      </c>
      <c r="F87" s="520">
        <f t="shared" si="5"/>
        <v>12.5</v>
      </c>
    </row>
    <row r="88" spans="1:6">
      <c r="A88" s="166" t="s">
        <v>176</v>
      </c>
      <c r="B88" s="167">
        <v>4</v>
      </c>
      <c r="C88" s="167">
        <v>4</v>
      </c>
      <c r="D88" s="167">
        <f t="shared" si="3"/>
        <v>8</v>
      </c>
      <c r="E88" s="520">
        <f t="shared" si="4"/>
        <v>50</v>
      </c>
      <c r="F88" s="520">
        <f t="shared" si="5"/>
        <v>50</v>
      </c>
    </row>
    <row r="89" spans="1:6">
      <c r="A89" s="166" t="s">
        <v>155</v>
      </c>
      <c r="B89" s="167">
        <v>3</v>
      </c>
      <c r="C89" s="167">
        <v>5</v>
      </c>
      <c r="D89" s="167">
        <f t="shared" si="3"/>
        <v>8</v>
      </c>
      <c r="E89" s="520">
        <f t="shared" si="4"/>
        <v>37.5</v>
      </c>
      <c r="F89" s="520">
        <f t="shared" si="5"/>
        <v>62.5</v>
      </c>
    </row>
    <row r="90" spans="1:6">
      <c r="A90" s="166" t="s">
        <v>202</v>
      </c>
      <c r="B90" s="167">
        <v>3</v>
      </c>
      <c r="C90" s="167">
        <v>5</v>
      </c>
      <c r="D90" s="167">
        <f t="shared" si="3"/>
        <v>8</v>
      </c>
      <c r="E90" s="520">
        <f t="shared" si="4"/>
        <v>37.5</v>
      </c>
      <c r="F90" s="520">
        <f t="shared" si="5"/>
        <v>62.5</v>
      </c>
    </row>
    <row r="91" spans="1:6">
      <c r="A91" s="166" t="s">
        <v>214</v>
      </c>
      <c r="B91" s="167">
        <v>6</v>
      </c>
      <c r="C91" s="167">
        <v>2</v>
      </c>
      <c r="D91" s="167">
        <f t="shared" si="3"/>
        <v>8</v>
      </c>
      <c r="E91" s="520">
        <f t="shared" si="4"/>
        <v>75</v>
      </c>
      <c r="F91" s="520">
        <f t="shared" si="5"/>
        <v>25</v>
      </c>
    </row>
    <row r="92" spans="1:6">
      <c r="A92" s="166" t="s">
        <v>610</v>
      </c>
      <c r="B92" s="167">
        <v>5</v>
      </c>
      <c r="C92" s="167">
        <v>2</v>
      </c>
      <c r="D92" s="167">
        <f t="shared" si="3"/>
        <v>7</v>
      </c>
      <c r="E92" s="520">
        <f t="shared" si="4"/>
        <v>71.428571428571416</v>
      </c>
      <c r="F92" s="520">
        <f t="shared" si="5"/>
        <v>28.571428571428569</v>
      </c>
    </row>
    <row r="93" spans="1:6">
      <c r="A93" s="166" t="s">
        <v>148</v>
      </c>
      <c r="B93" s="167">
        <v>5</v>
      </c>
      <c r="C93" s="167">
        <v>2</v>
      </c>
      <c r="D93" s="167">
        <f t="shared" si="3"/>
        <v>7</v>
      </c>
      <c r="E93" s="520">
        <f t="shared" si="4"/>
        <v>71.428571428571416</v>
      </c>
      <c r="F93" s="520">
        <f t="shared" si="5"/>
        <v>28.571428571428569</v>
      </c>
    </row>
    <row r="94" spans="1:6">
      <c r="A94" s="166" t="s">
        <v>167</v>
      </c>
      <c r="B94" s="167">
        <v>6</v>
      </c>
      <c r="C94" s="167">
        <v>0</v>
      </c>
      <c r="D94" s="167">
        <f t="shared" si="3"/>
        <v>6</v>
      </c>
      <c r="E94" s="520">
        <f t="shared" si="4"/>
        <v>100</v>
      </c>
      <c r="F94" s="520">
        <f t="shared" si="5"/>
        <v>0</v>
      </c>
    </row>
    <row r="95" spans="1:6" ht="28.5">
      <c r="A95" s="166" t="s">
        <v>530</v>
      </c>
      <c r="B95" s="167">
        <v>4</v>
      </c>
      <c r="C95" s="167">
        <v>1</v>
      </c>
      <c r="D95" s="167">
        <f t="shared" si="3"/>
        <v>5</v>
      </c>
      <c r="E95" s="520">
        <f t="shared" si="4"/>
        <v>80</v>
      </c>
      <c r="F95" s="520">
        <f t="shared" si="5"/>
        <v>20</v>
      </c>
    </row>
    <row r="96" spans="1:6">
      <c r="A96" s="166" t="s">
        <v>147</v>
      </c>
      <c r="B96" s="167">
        <v>3</v>
      </c>
      <c r="C96" s="167">
        <v>2</v>
      </c>
      <c r="D96" s="167">
        <f t="shared" si="3"/>
        <v>5</v>
      </c>
      <c r="E96" s="520">
        <f t="shared" si="4"/>
        <v>60</v>
      </c>
      <c r="F96" s="520">
        <f t="shared" si="5"/>
        <v>40</v>
      </c>
    </row>
    <row r="97" spans="1:6">
      <c r="A97" s="166" t="s">
        <v>219</v>
      </c>
      <c r="B97" s="167">
        <v>4</v>
      </c>
      <c r="C97" s="167">
        <v>1</v>
      </c>
      <c r="D97" s="167">
        <f t="shared" si="3"/>
        <v>5</v>
      </c>
      <c r="E97" s="520">
        <f t="shared" si="4"/>
        <v>80</v>
      </c>
      <c r="F97" s="520">
        <f t="shared" si="5"/>
        <v>20</v>
      </c>
    </row>
    <row r="98" spans="1:6" ht="28.5">
      <c r="A98" s="166" t="s">
        <v>619</v>
      </c>
      <c r="B98" s="167">
        <v>3</v>
      </c>
      <c r="C98" s="167">
        <v>1</v>
      </c>
      <c r="D98" s="167">
        <f t="shared" si="3"/>
        <v>4</v>
      </c>
      <c r="E98" s="520">
        <f t="shared" si="4"/>
        <v>75</v>
      </c>
      <c r="F98" s="520">
        <f t="shared" si="5"/>
        <v>25</v>
      </c>
    </row>
    <row r="99" spans="1:6">
      <c r="A99" s="166" t="s">
        <v>154</v>
      </c>
      <c r="B99" s="167">
        <v>2</v>
      </c>
      <c r="C99" s="167">
        <v>2</v>
      </c>
      <c r="D99" s="167">
        <f t="shared" si="3"/>
        <v>4</v>
      </c>
      <c r="E99" s="520">
        <f t="shared" si="4"/>
        <v>50</v>
      </c>
      <c r="F99" s="520">
        <f t="shared" si="5"/>
        <v>50</v>
      </c>
    </row>
    <row r="100" spans="1:6">
      <c r="A100" s="166" t="s">
        <v>218</v>
      </c>
      <c r="B100" s="167">
        <v>2</v>
      </c>
      <c r="C100" s="167">
        <v>1</v>
      </c>
      <c r="D100" s="167">
        <f t="shared" si="3"/>
        <v>3</v>
      </c>
      <c r="E100" s="520">
        <f t="shared" si="4"/>
        <v>66.666666666666671</v>
      </c>
      <c r="F100" s="520">
        <f t="shared" si="5"/>
        <v>33.333333333333336</v>
      </c>
    </row>
    <row r="101" spans="1:6">
      <c r="A101" s="166" t="s">
        <v>137</v>
      </c>
      <c r="B101" s="167">
        <v>2</v>
      </c>
      <c r="C101" s="167">
        <v>1</v>
      </c>
      <c r="D101" s="167">
        <f t="shared" si="3"/>
        <v>3</v>
      </c>
      <c r="E101" s="520">
        <f t="shared" si="4"/>
        <v>66.666666666666671</v>
      </c>
      <c r="F101" s="520">
        <f t="shared" si="5"/>
        <v>33.333333333333336</v>
      </c>
    </row>
    <row r="102" spans="1:6">
      <c r="A102" s="166" t="s">
        <v>249</v>
      </c>
      <c r="B102" s="167">
        <v>1</v>
      </c>
      <c r="C102" s="167">
        <v>2</v>
      </c>
      <c r="D102" s="167">
        <f t="shared" si="3"/>
        <v>3</v>
      </c>
      <c r="E102" s="520">
        <f t="shared" si="4"/>
        <v>33.333333333333336</v>
      </c>
      <c r="F102" s="520">
        <f t="shared" si="5"/>
        <v>66.666666666666671</v>
      </c>
    </row>
    <row r="103" spans="1:6">
      <c r="A103" s="166" t="s">
        <v>117</v>
      </c>
      <c r="B103" s="167">
        <v>0</v>
      </c>
      <c r="C103" s="167">
        <v>3</v>
      </c>
      <c r="D103" s="167">
        <f t="shared" si="3"/>
        <v>3</v>
      </c>
      <c r="E103" s="520">
        <f t="shared" si="4"/>
        <v>0</v>
      </c>
      <c r="F103" s="520">
        <f t="shared" si="5"/>
        <v>100</v>
      </c>
    </row>
    <row r="104" spans="1:6">
      <c r="A104" s="166" t="s">
        <v>157</v>
      </c>
      <c r="B104" s="167">
        <v>1</v>
      </c>
      <c r="C104" s="167">
        <v>1</v>
      </c>
      <c r="D104" s="167">
        <f t="shared" si="3"/>
        <v>2</v>
      </c>
      <c r="E104" s="520">
        <f t="shared" si="4"/>
        <v>50</v>
      </c>
      <c r="F104" s="520">
        <f t="shared" si="5"/>
        <v>50</v>
      </c>
    </row>
    <row r="105" spans="1:6">
      <c r="A105" s="166" t="s">
        <v>152</v>
      </c>
      <c r="B105" s="167">
        <v>2</v>
      </c>
      <c r="C105" s="167">
        <v>0</v>
      </c>
      <c r="D105" s="167">
        <f t="shared" si="3"/>
        <v>2</v>
      </c>
      <c r="E105" s="520">
        <f t="shared" si="4"/>
        <v>100</v>
      </c>
      <c r="F105" s="520">
        <f t="shared" si="5"/>
        <v>0</v>
      </c>
    </row>
    <row r="106" spans="1:6" ht="28.5">
      <c r="A106" s="166" t="s">
        <v>177</v>
      </c>
      <c r="B106" s="167">
        <v>2</v>
      </c>
      <c r="C106" s="167">
        <v>0</v>
      </c>
      <c r="D106" s="167">
        <f t="shared" si="3"/>
        <v>2</v>
      </c>
      <c r="E106" s="520">
        <f t="shared" si="4"/>
        <v>100</v>
      </c>
      <c r="F106" s="520">
        <f t="shared" si="5"/>
        <v>0</v>
      </c>
    </row>
    <row r="107" spans="1:6" ht="28.5">
      <c r="A107" s="166" t="s">
        <v>232</v>
      </c>
      <c r="B107" s="167">
        <v>2</v>
      </c>
      <c r="C107" s="167">
        <v>0</v>
      </c>
      <c r="D107" s="167">
        <f t="shared" si="3"/>
        <v>2</v>
      </c>
      <c r="E107" s="520">
        <f t="shared" si="4"/>
        <v>100</v>
      </c>
      <c r="F107" s="520">
        <f t="shared" si="5"/>
        <v>0</v>
      </c>
    </row>
    <row r="108" spans="1:6">
      <c r="A108" s="166" t="s">
        <v>598</v>
      </c>
      <c r="B108" s="167">
        <v>2</v>
      </c>
      <c r="C108" s="167">
        <v>0</v>
      </c>
      <c r="D108" s="167">
        <f t="shared" si="3"/>
        <v>2</v>
      </c>
      <c r="E108" s="520">
        <f t="shared" si="4"/>
        <v>100</v>
      </c>
      <c r="F108" s="520">
        <f t="shared" si="5"/>
        <v>0</v>
      </c>
    </row>
    <row r="109" spans="1:6" ht="28.5">
      <c r="A109" s="166" t="s">
        <v>174</v>
      </c>
      <c r="B109" s="167">
        <v>1</v>
      </c>
      <c r="C109" s="167">
        <v>1</v>
      </c>
      <c r="D109" s="167">
        <f t="shared" si="3"/>
        <v>2</v>
      </c>
      <c r="E109" s="520">
        <f t="shared" si="4"/>
        <v>50</v>
      </c>
      <c r="F109" s="520">
        <f t="shared" si="5"/>
        <v>50</v>
      </c>
    </row>
    <row r="110" spans="1:6">
      <c r="A110" s="166" t="s">
        <v>179</v>
      </c>
      <c r="B110" s="167">
        <v>1</v>
      </c>
      <c r="C110" s="167">
        <v>0</v>
      </c>
      <c r="D110" s="167">
        <f t="shared" si="3"/>
        <v>1</v>
      </c>
      <c r="E110" s="520">
        <f t="shared" si="4"/>
        <v>100</v>
      </c>
      <c r="F110" s="520">
        <f t="shared" si="5"/>
        <v>0</v>
      </c>
    </row>
    <row r="111" spans="1:6">
      <c r="A111" s="166" t="s">
        <v>168</v>
      </c>
      <c r="B111" s="167">
        <v>0</v>
      </c>
      <c r="C111" s="167">
        <v>1</v>
      </c>
      <c r="D111" s="167">
        <f t="shared" si="3"/>
        <v>1</v>
      </c>
      <c r="E111" s="520">
        <f t="shared" si="4"/>
        <v>0</v>
      </c>
      <c r="F111" s="520">
        <f t="shared" si="5"/>
        <v>100</v>
      </c>
    </row>
    <row r="112" spans="1:6">
      <c r="A112" s="166" t="s">
        <v>602</v>
      </c>
      <c r="B112" s="167">
        <v>1</v>
      </c>
      <c r="C112" s="167">
        <v>0</v>
      </c>
      <c r="D112" s="167">
        <f t="shared" si="3"/>
        <v>1</v>
      </c>
      <c r="E112" s="520">
        <f t="shared" si="4"/>
        <v>100</v>
      </c>
      <c r="F112" s="520">
        <f t="shared" si="5"/>
        <v>0</v>
      </c>
    </row>
    <row r="113" spans="1:6">
      <c r="A113" s="166" t="s">
        <v>617</v>
      </c>
      <c r="B113" s="167">
        <v>1</v>
      </c>
      <c r="C113" s="167">
        <v>0</v>
      </c>
      <c r="D113" s="167">
        <f t="shared" si="3"/>
        <v>1</v>
      </c>
      <c r="E113" s="520">
        <f t="shared" si="4"/>
        <v>100</v>
      </c>
      <c r="F113" s="520">
        <f t="shared" si="5"/>
        <v>0</v>
      </c>
    </row>
    <row r="114" spans="1:6">
      <c r="A114" s="166" t="s">
        <v>599</v>
      </c>
      <c r="B114" s="167">
        <v>1</v>
      </c>
      <c r="C114" s="167">
        <v>0</v>
      </c>
      <c r="D114" s="167">
        <f t="shared" si="3"/>
        <v>1</v>
      </c>
      <c r="E114" s="520">
        <f t="shared" si="4"/>
        <v>100</v>
      </c>
      <c r="F114" s="520">
        <f t="shared" si="5"/>
        <v>0</v>
      </c>
    </row>
    <row r="115" spans="1:6" ht="28.5">
      <c r="A115" s="166" t="s">
        <v>205</v>
      </c>
      <c r="B115" s="167">
        <v>1</v>
      </c>
      <c r="C115" s="167">
        <v>0</v>
      </c>
      <c r="D115" s="167">
        <f t="shared" si="3"/>
        <v>1</v>
      </c>
      <c r="E115" s="520">
        <f t="shared" si="4"/>
        <v>100</v>
      </c>
      <c r="F115" s="520">
        <f t="shared" si="5"/>
        <v>0</v>
      </c>
    </row>
    <row r="116" spans="1:6">
      <c r="A116" s="166" t="s">
        <v>171</v>
      </c>
      <c r="B116" s="167">
        <v>1</v>
      </c>
      <c r="C116" s="167">
        <v>0</v>
      </c>
      <c r="D116" s="167">
        <f t="shared" si="3"/>
        <v>1</v>
      </c>
      <c r="E116" s="520">
        <f t="shared" si="4"/>
        <v>100</v>
      </c>
      <c r="F116" s="520">
        <f t="shared" si="5"/>
        <v>0</v>
      </c>
    </row>
    <row r="117" spans="1:6">
      <c r="A117" s="166" t="s">
        <v>138</v>
      </c>
      <c r="B117" s="167">
        <v>1</v>
      </c>
      <c r="C117" s="167">
        <v>0</v>
      </c>
      <c r="D117" s="167">
        <f t="shared" si="3"/>
        <v>1</v>
      </c>
      <c r="E117" s="520">
        <f t="shared" si="4"/>
        <v>100</v>
      </c>
      <c r="F117" s="520">
        <f t="shared" si="5"/>
        <v>0</v>
      </c>
    </row>
    <row r="118" spans="1:6">
      <c r="A118" s="166" t="s">
        <v>200</v>
      </c>
      <c r="B118" s="167">
        <v>1</v>
      </c>
      <c r="C118" s="167">
        <v>0</v>
      </c>
      <c r="D118" s="167">
        <f t="shared" si="3"/>
        <v>1</v>
      </c>
      <c r="E118" s="520">
        <f t="shared" si="4"/>
        <v>100</v>
      </c>
      <c r="F118" s="520">
        <f t="shared" si="5"/>
        <v>0</v>
      </c>
    </row>
    <row r="119" spans="1:6">
      <c r="A119" s="166" t="s">
        <v>609</v>
      </c>
      <c r="B119" s="167">
        <v>0</v>
      </c>
      <c r="C119" s="167">
        <v>1</v>
      </c>
      <c r="D119" s="167">
        <f t="shared" si="3"/>
        <v>1</v>
      </c>
      <c r="E119" s="520">
        <f t="shared" si="4"/>
        <v>0</v>
      </c>
      <c r="F119" s="520">
        <f t="shared" si="5"/>
        <v>100</v>
      </c>
    </row>
    <row r="120" spans="1:6">
      <c r="A120" s="166" t="s">
        <v>225</v>
      </c>
      <c r="B120" s="167">
        <v>1</v>
      </c>
      <c r="C120" s="167">
        <v>0</v>
      </c>
      <c r="D120" s="167">
        <f t="shared" si="3"/>
        <v>1</v>
      </c>
      <c r="E120" s="520">
        <f t="shared" si="4"/>
        <v>100</v>
      </c>
      <c r="F120" s="520">
        <f t="shared" si="5"/>
        <v>0</v>
      </c>
    </row>
    <row r="121" spans="1:6" ht="28.5">
      <c r="A121" s="166" t="s">
        <v>139</v>
      </c>
      <c r="B121" s="167">
        <v>1</v>
      </c>
      <c r="C121" s="167">
        <v>0</v>
      </c>
      <c r="D121" s="167">
        <f t="shared" si="3"/>
        <v>1</v>
      </c>
      <c r="E121" s="520">
        <f t="shared" si="4"/>
        <v>100</v>
      </c>
      <c r="F121" s="520">
        <f t="shared" si="5"/>
        <v>0</v>
      </c>
    </row>
    <row r="122" spans="1:6">
      <c r="A122" s="166" t="s">
        <v>141</v>
      </c>
      <c r="B122" s="167">
        <v>1</v>
      </c>
      <c r="C122" s="167">
        <v>0</v>
      </c>
      <c r="D122" s="167">
        <f t="shared" si="3"/>
        <v>1</v>
      </c>
      <c r="E122" s="520">
        <f t="shared" si="4"/>
        <v>100</v>
      </c>
      <c r="F122" s="520">
        <f t="shared" si="5"/>
        <v>0</v>
      </c>
    </row>
    <row r="123" spans="1:6">
      <c r="A123" s="166" t="s">
        <v>119</v>
      </c>
      <c r="B123" s="167">
        <v>1</v>
      </c>
      <c r="C123" s="167">
        <v>0</v>
      </c>
      <c r="D123" s="167">
        <f t="shared" si="3"/>
        <v>1</v>
      </c>
      <c r="E123" s="520">
        <f t="shared" si="4"/>
        <v>100</v>
      </c>
      <c r="F123" s="520">
        <f t="shared" si="5"/>
        <v>0</v>
      </c>
    </row>
    <row r="124" spans="1:6">
      <c r="A124" s="199" t="s">
        <v>60</v>
      </c>
      <c r="B124" s="200">
        <f>SUM(B4:B123)</f>
        <v>20834</v>
      </c>
      <c r="C124" s="200">
        <f t="shared" ref="C124" si="6">SUM(C4:C123)</f>
        <v>12322</v>
      </c>
      <c r="D124" s="200">
        <f t="shared" si="3"/>
        <v>33156</v>
      </c>
      <c r="E124" s="520">
        <f t="shared" si="4"/>
        <v>62.836289057787425</v>
      </c>
      <c r="F124" s="520">
        <f t="shared" si="5"/>
        <v>37.163710942212568</v>
      </c>
    </row>
  </sheetData>
  <mergeCells count="1">
    <mergeCell ref="A1:D1"/>
  </mergeCells>
  <pageMargins left="0.7" right="0.7" top="0.75" bottom="0.75" header="0.3" footer="0.3"/>
  <pageSetup paperSize="9" firstPageNumber="72" orientation="portrait" useFirstPageNumber="1" horizontalDpi="200" r:id="rId1"/>
  <headerFooter>
    <oddFooter>&amp;L&amp;"Arial,Italic"&amp;9AISHE 2011-12&amp;CT-&amp;P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theme="5" tint="-0.249977111117893"/>
  </sheetPr>
  <dimension ref="A1:M47"/>
  <sheetViews>
    <sheetView view="pageBreakPreview" topLeftCell="A19" zoomScaleSheetLayoutView="100" workbookViewId="0">
      <selection activeCell="H35" sqref="H35"/>
    </sheetView>
  </sheetViews>
  <sheetFormatPr defaultRowHeight="15.75"/>
  <cols>
    <col min="1" max="1" width="5.140625" style="222" customWidth="1"/>
    <col min="2" max="2" width="23.42578125" style="222" customWidth="1"/>
    <col min="3" max="3" width="6.85546875" style="222" customWidth="1"/>
    <col min="4" max="4" width="9.85546875" style="222" customWidth="1"/>
    <col min="5" max="6" width="8" style="222" customWidth="1"/>
    <col min="7" max="7" width="9.85546875" style="222" customWidth="1"/>
    <col min="8" max="9" width="8" style="222" customWidth="1"/>
    <col min="10" max="10" width="9.85546875" style="222" customWidth="1"/>
    <col min="11" max="11" width="8" style="222" customWidth="1"/>
    <col min="12" max="12" width="9.140625" style="222"/>
    <col min="13" max="13" width="44.28515625" style="222" customWidth="1"/>
    <col min="14" max="221" width="9.140625" style="222"/>
    <col min="222" max="222" width="5.140625" style="222" customWidth="1"/>
    <col min="223" max="223" width="20" style="222" customWidth="1"/>
    <col min="224" max="244" width="11.7109375" style="222" customWidth="1"/>
    <col min="245" max="477" width="9.140625" style="222"/>
    <col min="478" max="478" width="5.140625" style="222" customWidth="1"/>
    <col min="479" max="479" width="20" style="222" customWidth="1"/>
    <col min="480" max="500" width="11.7109375" style="222" customWidth="1"/>
    <col min="501" max="733" width="9.140625" style="222"/>
    <col min="734" max="734" width="5.140625" style="222" customWidth="1"/>
    <col min="735" max="735" width="20" style="222" customWidth="1"/>
    <col min="736" max="756" width="11.7109375" style="222" customWidth="1"/>
    <col min="757" max="989" width="9.140625" style="222"/>
    <col min="990" max="990" width="5.140625" style="222" customWidth="1"/>
    <col min="991" max="991" width="20" style="222" customWidth="1"/>
    <col min="992" max="1012" width="11.7109375" style="222" customWidth="1"/>
    <col min="1013" max="1245" width="9.140625" style="222"/>
    <col min="1246" max="1246" width="5.140625" style="222" customWidth="1"/>
    <col min="1247" max="1247" width="20" style="222" customWidth="1"/>
    <col min="1248" max="1268" width="11.7109375" style="222" customWidth="1"/>
    <col min="1269" max="1501" width="9.140625" style="222"/>
    <col min="1502" max="1502" width="5.140625" style="222" customWidth="1"/>
    <col min="1503" max="1503" width="20" style="222" customWidth="1"/>
    <col min="1504" max="1524" width="11.7109375" style="222" customWidth="1"/>
    <col min="1525" max="1757" width="9.140625" style="222"/>
    <col min="1758" max="1758" width="5.140625" style="222" customWidth="1"/>
    <col min="1759" max="1759" width="20" style="222" customWidth="1"/>
    <col min="1760" max="1780" width="11.7109375" style="222" customWidth="1"/>
    <col min="1781" max="2013" width="9.140625" style="222"/>
    <col min="2014" max="2014" width="5.140625" style="222" customWidth="1"/>
    <col min="2015" max="2015" width="20" style="222" customWidth="1"/>
    <col min="2016" max="2036" width="11.7109375" style="222" customWidth="1"/>
    <col min="2037" max="2269" width="9.140625" style="222"/>
    <col min="2270" max="2270" width="5.140625" style="222" customWidth="1"/>
    <col min="2271" max="2271" width="20" style="222" customWidth="1"/>
    <col min="2272" max="2292" width="11.7109375" style="222" customWidth="1"/>
    <col min="2293" max="2525" width="9.140625" style="222"/>
    <col min="2526" max="2526" width="5.140625" style="222" customWidth="1"/>
    <col min="2527" max="2527" width="20" style="222" customWidth="1"/>
    <col min="2528" max="2548" width="11.7109375" style="222" customWidth="1"/>
    <col min="2549" max="2781" width="9.140625" style="222"/>
    <col min="2782" max="2782" width="5.140625" style="222" customWidth="1"/>
    <col min="2783" max="2783" width="20" style="222" customWidth="1"/>
    <col min="2784" max="2804" width="11.7109375" style="222" customWidth="1"/>
    <col min="2805" max="3037" width="9.140625" style="222"/>
    <col min="3038" max="3038" width="5.140625" style="222" customWidth="1"/>
    <col min="3039" max="3039" width="20" style="222" customWidth="1"/>
    <col min="3040" max="3060" width="11.7109375" style="222" customWidth="1"/>
    <col min="3061" max="3293" width="9.140625" style="222"/>
    <col min="3294" max="3294" width="5.140625" style="222" customWidth="1"/>
    <col min="3295" max="3295" width="20" style="222" customWidth="1"/>
    <col min="3296" max="3316" width="11.7109375" style="222" customWidth="1"/>
    <col min="3317" max="3549" width="9.140625" style="222"/>
    <col min="3550" max="3550" width="5.140625" style="222" customWidth="1"/>
    <col min="3551" max="3551" width="20" style="222" customWidth="1"/>
    <col min="3552" max="3572" width="11.7109375" style="222" customWidth="1"/>
    <col min="3573" max="3805" width="9.140625" style="222"/>
    <col min="3806" max="3806" width="5.140625" style="222" customWidth="1"/>
    <col min="3807" max="3807" width="20" style="222" customWidth="1"/>
    <col min="3808" max="3828" width="11.7109375" style="222" customWidth="1"/>
    <col min="3829" max="4061" width="9.140625" style="222"/>
    <col min="4062" max="4062" width="5.140625" style="222" customWidth="1"/>
    <col min="4063" max="4063" width="20" style="222" customWidth="1"/>
    <col min="4064" max="4084" width="11.7109375" style="222" customWidth="1"/>
    <col min="4085" max="4317" width="9.140625" style="222"/>
    <col min="4318" max="4318" width="5.140625" style="222" customWidth="1"/>
    <col min="4319" max="4319" width="20" style="222" customWidth="1"/>
    <col min="4320" max="4340" width="11.7109375" style="222" customWidth="1"/>
    <col min="4341" max="4573" width="9.140625" style="222"/>
    <col min="4574" max="4574" width="5.140625" style="222" customWidth="1"/>
    <col min="4575" max="4575" width="20" style="222" customWidth="1"/>
    <col min="4576" max="4596" width="11.7109375" style="222" customWidth="1"/>
    <col min="4597" max="4829" width="9.140625" style="222"/>
    <col min="4830" max="4830" width="5.140625" style="222" customWidth="1"/>
    <col min="4831" max="4831" width="20" style="222" customWidth="1"/>
    <col min="4832" max="4852" width="11.7109375" style="222" customWidth="1"/>
    <col min="4853" max="5085" width="9.140625" style="222"/>
    <col min="5086" max="5086" width="5.140625" style="222" customWidth="1"/>
    <col min="5087" max="5087" width="20" style="222" customWidth="1"/>
    <col min="5088" max="5108" width="11.7109375" style="222" customWidth="1"/>
    <col min="5109" max="5341" width="9.140625" style="222"/>
    <col min="5342" max="5342" width="5.140625" style="222" customWidth="1"/>
    <col min="5343" max="5343" width="20" style="222" customWidth="1"/>
    <col min="5344" max="5364" width="11.7109375" style="222" customWidth="1"/>
    <col min="5365" max="5597" width="9.140625" style="222"/>
    <col min="5598" max="5598" width="5.140625" style="222" customWidth="1"/>
    <col min="5599" max="5599" width="20" style="222" customWidth="1"/>
    <col min="5600" max="5620" width="11.7109375" style="222" customWidth="1"/>
    <col min="5621" max="5853" width="9.140625" style="222"/>
    <col min="5854" max="5854" width="5.140625" style="222" customWidth="1"/>
    <col min="5855" max="5855" width="20" style="222" customWidth="1"/>
    <col min="5856" max="5876" width="11.7109375" style="222" customWidth="1"/>
    <col min="5877" max="6109" width="9.140625" style="222"/>
    <col min="6110" max="6110" width="5.140625" style="222" customWidth="1"/>
    <col min="6111" max="6111" width="20" style="222" customWidth="1"/>
    <col min="6112" max="6132" width="11.7109375" style="222" customWidth="1"/>
    <col min="6133" max="6365" width="9.140625" style="222"/>
    <col min="6366" max="6366" width="5.140625" style="222" customWidth="1"/>
    <col min="6367" max="6367" width="20" style="222" customWidth="1"/>
    <col min="6368" max="6388" width="11.7109375" style="222" customWidth="1"/>
    <col min="6389" max="6621" width="9.140625" style="222"/>
    <col min="6622" max="6622" width="5.140625" style="222" customWidth="1"/>
    <col min="6623" max="6623" width="20" style="222" customWidth="1"/>
    <col min="6624" max="6644" width="11.7109375" style="222" customWidth="1"/>
    <col min="6645" max="6877" width="9.140625" style="222"/>
    <col min="6878" max="6878" width="5.140625" style="222" customWidth="1"/>
    <col min="6879" max="6879" width="20" style="222" customWidth="1"/>
    <col min="6880" max="6900" width="11.7109375" style="222" customWidth="1"/>
    <col min="6901" max="7133" width="9.140625" style="222"/>
    <col min="7134" max="7134" width="5.140625" style="222" customWidth="1"/>
    <col min="7135" max="7135" width="20" style="222" customWidth="1"/>
    <col min="7136" max="7156" width="11.7109375" style="222" customWidth="1"/>
    <col min="7157" max="7389" width="9.140625" style="222"/>
    <col min="7390" max="7390" width="5.140625" style="222" customWidth="1"/>
    <col min="7391" max="7391" width="20" style="222" customWidth="1"/>
    <col min="7392" max="7412" width="11.7109375" style="222" customWidth="1"/>
    <col min="7413" max="7645" width="9.140625" style="222"/>
    <col min="7646" max="7646" width="5.140625" style="222" customWidth="1"/>
    <col min="7647" max="7647" width="20" style="222" customWidth="1"/>
    <col min="7648" max="7668" width="11.7109375" style="222" customWidth="1"/>
    <col min="7669" max="7901" width="9.140625" style="222"/>
    <col min="7902" max="7902" width="5.140625" style="222" customWidth="1"/>
    <col min="7903" max="7903" width="20" style="222" customWidth="1"/>
    <col min="7904" max="7924" width="11.7109375" style="222" customWidth="1"/>
    <col min="7925" max="8157" width="9.140625" style="222"/>
    <col min="8158" max="8158" width="5.140625" style="222" customWidth="1"/>
    <col min="8159" max="8159" width="20" style="222" customWidth="1"/>
    <col min="8160" max="8180" width="11.7109375" style="222" customWidth="1"/>
    <col min="8181" max="8413" width="9.140625" style="222"/>
    <col min="8414" max="8414" width="5.140625" style="222" customWidth="1"/>
    <col min="8415" max="8415" width="20" style="222" customWidth="1"/>
    <col min="8416" max="8436" width="11.7109375" style="222" customWidth="1"/>
    <col min="8437" max="8669" width="9.140625" style="222"/>
    <col min="8670" max="8670" width="5.140625" style="222" customWidth="1"/>
    <col min="8671" max="8671" width="20" style="222" customWidth="1"/>
    <col min="8672" max="8692" width="11.7109375" style="222" customWidth="1"/>
    <col min="8693" max="8925" width="9.140625" style="222"/>
    <col min="8926" max="8926" width="5.140625" style="222" customWidth="1"/>
    <col min="8927" max="8927" width="20" style="222" customWidth="1"/>
    <col min="8928" max="8948" width="11.7109375" style="222" customWidth="1"/>
    <col min="8949" max="9181" width="9.140625" style="222"/>
    <col min="9182" max="9182" width="5.140625" style="222" customWidth="1"/>
    <col min="9183" max="9183" width="20" style="222" customWidth="1"/>
    <col min="9184" max="9204" width="11.7109375" style="222" customWidth="1"/>
    <col min="9205" max="9437" width="9.140625" style="222"/>
    <col min="9438" max="9438" width="5.140625" style="222" customWidth="1"/>
    <col min="9439" max="9439" width="20" style="222" customWidth="1"/>
    <col min="9440" max="9460" width="11.7109375" style="222" customWidth="1"/>
    <col min="9461" max="9693" width="9.140625" style="222"/>
    <col min="9694" max="9694" width="5.140625" style="222" customWidth="1"/>
    <col min="9695" max="9695" width="20" style="222" customWidth="1"/>
    <col min="9696" max="9716" width="11.7109375" style="222" customWidth="1"/>
    <col min="9717" max="9949" width="9.140625" style="222"/>
    <col min="9950" max="9950" width="5.140625" style="222" customWidth="1"/>
    <col min="9951" max="9951" width="20" style="222" customWidth="1"/>
    <col min="9952" max="9972" width="11.7109375" style="222" customWidth="1"/>
    <col min="9973" max="10205" width="9.140625" style="222"/>
    <col min="10206" max="10206" width="5.140625" style="222" customWidth="1"/>
    <col min="10207" max="10207" width="20" style="222" customWidth="1"/>
    <col min="10208" max="10228" width="11.7109375" style="222" customWidth="1"/>
    <col min="10229" max="10461" width="9.140625" style="222"/>
    <col min="10462" max="10462" width="5.140625" style="222" customWidth="1"/>
    <col min="10463" max="10463" width="20" style="222" customWidth="1"/>
    <col min="10464" max="10484" width="11.7109375" style="222" customWidth="1"/>
    <col min="10485" max="10717" width="9.140625" style="222"/>
    <col min="10718" max="10718" width="5.140625" style="222" customWidth="1"/>
    <col min="10719" max="10719" width="20" style="222" customWidth="1"/>
    <col min="10720" max="10740" width="11.7109375" style="222" customWidth="1"/>
    <col min="10741" max="10973" width="9.140625" style="222"/>
    <col min="10974" max="10974" width="5.140625" style="222" customWidth="1"/>
    <col min="10975" max="10975" width="20" style="222" customWidth="1"/>
    <col min="10976" max="10996" width="11.7109375" style="222" customWidth="1"/>
    <col min="10997" max="11229" width="9.140625" style="222"/>
    <col min="11230" max="11230" width="5.140625" style="222" customWidth="1"/>
    <col min="11231" max="11231" width="20" style="222" customWidth="1"/>
    <col min="11232" max="11252" width="11.7109375" style="222" customWidth="1"/>
    <col min="11253" max="11485" width="9.140625" style="222"/>
    <col min="11486" max="11486" width="5.140625" style="222" customWidth="1"/>
    <col min="11487" max="11487" width="20" style="222" customWidth="1"/>
    <col min="11488" max="11508" width="11.7109375" style="222" customWidth="1"/>
    <col min="11509" max="11741" width="9.140625" style="222"/>
    <col min="11742" max="11742" width="5.140625" style="222" customWidth="1"/>
    <col min="11743" max="11743" width="20" style="222" customWidth="1"/>
    <col min="11744" max="11764" width="11.7109375" style="222" customWidth="1"/>
    <col min="11765" max="11997" width="9.140625" style="222"/>
    <col min="11998" max="11998" width="5.140625" style="222" customWidth="1"/>
    <col min="11999" max="11999" width="20" style="222" customWidth="1"/>
    <col min="12000" max="12020" width="11.7109375" style="222" customWidth="1"/>
    <col min="12021" max="12253" width="9.140625" style="222"/>
    <col min="12254" max="12254" width="5.140625" style="222" customWidth="1"/>
    <col min="12255" max="12255" width="20" style="222" customWidth="1"/>
    <col min="12256" max="12276" width="11.7109375" style="222" customWidth="1"/>
    <col min="12277" max="12509" width="9.140625" style="222"/>
    <col min="12510" max="12510" width="5.140625" style="222" customWidth="1"/>
    <col min="12511" max="12511" width="20" style="222" customWidth="1"/>
    <col min="12512" max="12532" width="11.7109375" style="222" customWidth="1"/>
    <col min="12533" max="12765" width="9.140625" style="222"/>
    <col min="12766" max="12766" width="5.140625" style="222" customWidth="1"/>
    <col min="12767" max="12767" width="20" style="222" customWidth="1"/>
    <col min="12768" max="12788" width="11.7109375" style="222" customWidth="1"/>
    <col min="12789" max="13021" width="9.140625" style="222"/>
    <col min="13022" max="13022" width="5.140625" style="222" customWidth="1"/>
    <col min="13023" max="13023" width="20" style="222" customWidth="1"/>
    <col min="13024" max="13044" width="11.7109375" style="222" customWidth="1"/>
    <col min="13045" max="13277" width="9.140625" style="222"/>
    <col min="13278" max="13278" width="5.140625" style="222" customWidth="1"/>
    <col min="13279" max="13279" width="20" style="222" customWidth="1"/>
    <col min="13280" max="13300" width="11.7109375" style="222" customWidth="1"/>
    <col min="13301" max="13533" width="9.140625" style="222"/>
    <col min="13534" max="13534" width="5.140625" style="222" customWidth="1"/>
    <col min="13535" max="13535" width="20" style="222" customWidth="1"/>
    <col min="13536" max="13556" width="11.7109375" style="222" customWidth="1"/>
    <col min="13557" max="13789" width="9.140625" style="222"/>
    <col min="13790" max="13790" width="5.140625" style="222" customWidth="1"/>
    <col min="13791" max="13791" width="20" style="222" customWidth="1"/>
    <col min="13792" max="13812" width="11.7109375" style="222" customWidth="1"/>
    <col min="13813" max="14045" width="9.140625" style="222"/>
    <col min="14046" max="14046" width="5.140625" style="222" customWidth="1"/>
    <col min="14047" max="14047" width="20" style="222" customWidth="1"/>
    <col min="14048" max="14068" width="11.7109375" style="222" customWidth="1"/>
    <col min="14069" max="14301" width="9.140625" style="222"/>
    <col min="14302" max="14302" width="5.140625" style="222" customWidth="1"/>
    <col min="14303" max="14303" width="20" style="222" customWidth="1"/>
    <col min="14304" max="14324" width="11.7109375" style="222" customWidth="1"/>
    <col min="14325" max="14557" width="9.140625" style="222"/>
    <col min="14558" max="14558" width="5.140625" style="222" customWidth="1"/>
    <col min="14559" max="14559" width="20" style="222" customWidth="1"/>
    <col min="14560" max="14580" width="11.7109375" style="222" customWidth="1"/>
    <col min="14581" max="14813" width="9.140625" style="222"/>
    <col min="14814" max="14814" width="5.140625" style="222" customWidth="1"/>
    <col min="14815" max="14815" width="20" style="222" customWidth="1"/>
    <col min="14816" max="14836" width="11.7109375" style="222" customWidth="1"/>
    <col min="14837" max="15069" width="9.140625" style="222"/>
    <col min="15070" max="15070" width="5.140625" style="222" customWidth="1"/>
    <col min="15071" max="15071" width="20" style="222" customWidth="1"/>
    <col min="15072" max="15092" width="11.7109375" style="222" customWidth="1"/>
    <col min="15093" max="15325" width="9.140625" style="222"/>
    <col min="15326" max="15326" width="5.140625" style="222" customWidth="1"/>
    <col min="15327" max="15327" width="20" style="222" customWidth="1"/>
    <col min="15328" max="15348" width="11.7109375" style="222" customWidth="1"/>
    <col min="15349" max="15581" width="9.140625" style="222"/>
    <col min="15582" max="15582" width="5.140625" style="222" customWidth="1"/>
    <col min="15583" max="15583" width="20" style="222" customWidth="1"/>
    <col min="15584" max="15604" width="11.7109375" style="222" customWidth="1"/>
    <col min="15605" max="15837" width="9.140625" style="222"/>
    <col min="15838" max="15838" width="5.140625" style="222" customWidth="1"/>
    <col min="15839" max="15839" width="20" style="222" customWidth="1"/>
    <col min="15840" max="15860" width="11.7109375" style="222" customWidth="1"/>
    <col min="15861" max="16093" width="9.140625" style="222"/>
    <col min="16094" max="16094" width="5.140625" style="222" customWidth="1"/>
    <col min="16095" max="16095" width="20" style="222" customWidth="1"/>
    <col min="16096" max="16116" width="11.7109375" style="222" customWidth="1"/>
    <col min="16117" max="16384" width="9.140625" style="222"/>
  </cols>
  <sheetData>
    <row r="1" spans="1:13" ht="24" customHeight="1">
      <c r="A1" s="534" t="s">
        <v>539</v>
      </c>
      <c r="B1" s="596"/>
      <c r="C1" s="596"/>
      <c r="D1" s="596"/>
      <c r="E1" s="596"/>
      <c r="F1" s="596"/>
      <c r="G1" s="596"/>
      <c r="H1" s="596"/>
      <c r="I1" s="596"/>
      <c r="J1" s="596"/>
      <c r="K1" s="596"/>
    </row>
    <row r="2" spans="1:13" s="223" customFormat="1" ht="25.5" customHeight="1">
      <c r="A2" s="597" t="s">
        <v>92</v>
      </c>
      <c r="B2" s="597" t="s">
        <v>93</v>
      </c>
      <c r="C2" s="599" t="s">
        <v>112</v>
      </c>
      <c r="D2" s="599"/>
      <c r="E2" s="599"/>
      <c r="F2" s="599" t="s">
        <v>534</v>
      </c>
      <c r="G2" s="599"/>
      <c r="H2" s="599"/>
      <c r="I2" s="599" t="s">
        <v>535</v>
      </c>
      <c r="J2" s="599"/>
      <c r="K2" s="599"/>
    </row>
    <row r="3" spans="1:13" s="223" customFormat="1" ht="25.5" customHeight="1">
      <c r="A3" s="598"/>
      <c r="B3" s="598"/>
      <c r="C3" s="224" t="s">
        <v>536</v>
      </c>
      <c r="D3" s="224" t="s">
        <v>537</v>
      </c>
      <c r="E3" s="224" t="s">
        <v>538</v>
      </c>
      <c r="F3" s="224" t="s">
        <v>536</v>
      </c>
      <c r="G3" s="224" t="s">
        <v>537</v>
      </c>
      <c r="H3" s="224" t="s">
        <v>538</v>
      </c>
      <c r="I3" s="224" t="s">
        <v>536</v>
      </c>
      <c r="J3" s="224" t="s">
        <v>537</v>
      </c>
      <c r="K3" s="224" t="s">
        <v>538</v>
      </c>
      <c r="L3" s="223" t="s">
        <v>1483</v>
      </c>
      <c r="M3" s="223" t="s">
        <v>1493</v>
      </c>
    </row>
    <row r="4" spans="1:13" s="227" customFormat="1" ht="30" customHeight="1">
      <c r="A4" s="225">
        <v>1</v>
      </c>
      <c r="B4" s="226" t="s">
        <v>55</v>
      </c>
      <c r="C4" s="339">
        <f>'14TotalEnrCategory'!C5/'39Pop2011'!C5%</f>
        <v>10.987097638287423</v>
      </c>
      <c r="D4" s="339">
        <f>'14TotalEnrCategory'!D5/'39Pop2011'!D5%</f>
        <v>13.829419035846724</v>
      </c>
      <c r="E4" s="339">
        <f>ROUND('14TotalEnrCategory'!E5/'39Pop2011'!E5%,1)</f>
        <v>12.3</v>
      </c>
      <c r="F4" s="339" t="str">
        <f>IF('39Pop2011'!F5=0,"-",'14TotalEnrCategory'!F5/'39Pop2011'!F5%)</f>
        <v>-</v>
      </c>
      <c r="G4" s="339" t="str">
        <f>IF('39Pop2011'!G5=0,"-",'14TotalEnrCategory'!G5/'39Pop2011'!G5%)</f>
        <v>-</v>
      </c>
      <c r="H4" s="339" t="str">
        <f>IF('39Pop2011'!H5=0,"-",'14TotalEnrCategory'!H5/'39Pop2011'!H5%)</f>
        <v>-</v>
      </c>
      <c r="I4" s="339">
        <f>IF('39Pop2011'!I5=0,"-",'14TotalEnrCategory'!I5/'39Pop2011'!I5%)</f>
        <v>4.5801526717557248</v>
      </c>
      <c r="J4" s="339">
        <f>IF('39Pop2011'!J5=0,"-",'14TotalEnrCategory'!J5/'39Pop2011'!J5%)</f>
        <v>9.9796334012219958</v>
      </c>
      <c r="K4" s="339">
        <f>IF('39Pop2011'!K5=0,"-",'14TotalEnrCategory'!K5/'39Pop2011'!K5%)</f>
        <v>7.1921182266009858</v>
      </c>
      <c r="L4" s="521">
        <f>'14TotalEnrCategory'!E5/'39Pop2011'!L5%</f>
        <v>14.962153548460531</v>
      </c>
      <c r="M4" s="227" t="str">
        <f>CONCATENATE(B4,",",E4)</f>
        <v>Andaman &amp; Nicobar Islands,12.3</v>
      </c>
    </row>
    <row r="5" spans="1:13" s="227" customFormat="1" ht="20.100000000000001" customHeight="1">
      <c r="A5" s="225">
        <v>2</v>
      </c>
      <c r="B5" s="228" t="s">
        <v>15</v>
      </c>
      <c r="C5" s="339">
        <f>'6TotalEnr'!AA6/'39Pop2011'!C6%</f>
        <v>33.348363267897902</v>
      </c>
      <c r="D5" s="339">
        <f>'6TotalEnr'!AB6/'39Pop2011'!D6%</f>
        <v>26.407260001812716</v>
      </c>
      <c r="E5" s="339">
        <f>ROUND('14TotalEnrCategory'!E6/'39Pop2011'!E6%,1)</f>
        <v>29.9</v>
      </c>
      <c r="F5" s="339">
        <f>IF('39Pop2011'!F6=0,"-",'14TotalEnrCategory'!F6/'39Pop2011'!F6%)</f>
        <v>28.244903616949237</v>
      </c>
      <c r="G5" s="339">
        <f>IF('39Pop2011'!G6=0,"-",'14TotalEnrCategory'!G6/'39Pop2011'!G6%)</f>
        <v>22.932192453104552</v>
      </c>
      <c r="H5" s="339">
        <f>IF('39Pop2011'!H6=0,"-",'14TotalEnrCategory'!H6/'39Pop2011'!H6%)</f>
        <v>25.588363942081013</v>
      </c>
      <c r="I5" s="339">
        <f>IF('39Pop2011'!I6=0,"-",'14TotalEnrCategory'!I6/'39Pop2011'!I6%)</f>
        <v>29.468353537994261</v>
      </c>
      <c r="J5" s="339">
        <f>IF('39Pop2011'!J6=0,"-",'14TotalEnrCategory'!J6/'39Pop2011'!J6%)</f>
        <v>19.22916516062303</v>
      </c>
      <c r="K5" s="339">
        <f>IF('39Pop2011'!K6=0,"-",'14TotalEnrCategory'!K6/'39Pop2011'!K6%)</f>
        <v>24.208143180568353</v>
      </c>
      <c r="L5" s="521">
        <f>'14TotalEnrCategory'!E6/'39Pop2011'!L6%</f>
        <v>34.81287786543723</v>
      </c>
      <c r="M5" s="227" t="str">
        <f t="shared" ref="M5:M39" si="0">CONCATENATE(B5,",",E5)</f>
        <v>Andhra Pradesh,29.9</v>
      </c>
    </row>
    <row r="6" spans="1:13" s="227" customFormat="1" ht="20.100000000000001" customHeight="1">
      <c r="A6" s="225">
        <v>3</v>
      </c>
      <c r="B6" s="228" t="s">
        <v>16</v>
      </c>
      <c r="C6" s="339">
        <f>'6TotalEnr'!AA7/'39Pop2011'!C7%</f>
        <v>22.542401383750541</v>
      </c>
      <c r="D6" s="339">
        <f>'6TotalEnr'!AB7/'39Pop2011'!D7%</f>
        <v>20.150000602896313</v>
      </c>
      <c r="E6" s="339">
        <f>ROUND('14TotalEnrCategory'!E7/'39Pop2011'!E7%,1)</f>
        <v>21.3</v>
      </c>
      <c r="F6" s="339" t="str">
        <f>IF('39Pop2011'!F7=0,"-",'14TotalEnrCategory'!F7/'39Pop2011'!F7%)</f>
        <v>-</v>
      </c>
      <c r="G6" s="339" t="str">
        <f>IF('39Pop2011'!G7=0,"-",'14TotalEnrCategory'!G7/'39Pop2011'!G7%)</f>
        <v>-</v>
      </c>
      <c r="H6" s="339" t="str">
        <f>IF('39Pop2011'!H7=0,"-",'14TotalEnrCategory'!H7/'39Pop2011'!H7%)</f>
        <v>-</v>
      </c>
      <c r="I6" s="339">
        <f>IF('39Pop2011'!I7=0,"-",'14TotalEnrCategory'!I7/'39Pop2011'!I7%)</f>
        <v>27.100331582280837</v>
      </c>
      <c r="J6" s="339">
        <f>IF('39Pop2011'!J7=0,"-",'14TotalEnrCategory'!J7/'39Pop2011'!J7%)</f>
        <v>22.723388569609433</v>
      </c>
      <c r="K6" s="339">
        <f>IF('39Pop2011'!K7=0,"-",'14TotalEnrCategory'!K7/'39Pop2011'!K7%)</f>
        <v>24.796012878754464</v>
      </c>
      <c r="L6" s="521">
        <f>'14TotalEnrCategory'!E7/'39Pop2011'!L7%</f>
        <v>24.64794114173365</v>
      </c>
      <c r="M6" s="227" t="str">
        <f t="shared" si="0"/>
        <v>Arunachal Pradesh,21.3</v>
      </c>
    </row>
    <row r="7" spans="1:13" s="227" customFormat="1" ht="20.100000000000001" customHeight="1">
      <c r="A7" s="225">
        <v>4</v>
      </c>
      <c r="B7" s="226" t="s">
        <v>17</v>
      </c>
      <c r="C7" s="339">
        <f>'6TotalEnr'!AA8/'39Pop2011'!C8%</f>
        <v>14.600471896167148</v>
      </c>
      <c r="D7" s="339">
        <f>'6TotalEnr'!AB8/'39Pop2011'!D8%</f>
        <v>14.767364438812521</v>
      </c>
      <c r="E7" s="339">
        <f>ROUND('14TotalEnrCategory'!E8/'39Pop2011'!E8%,1)</f>
        <v>14.7</v>
      </c>
      <c r="F7" s="339">
        <f>IF('39Pop2011'!F8=0,"-",'14TotalEnrCategory'!F8/'39Pop2011'!F8%)</f>
        <v>12.824374919309721</v>
      </c>
      <c r="G7" s="339">
        <f>IF('39Pop2011'!G8=0,"-",'14TotalEnrCategory'!G8/'39Pop2011'!G8%)</f>
        <v>12.179763266154783</v>
      </c>
      <c r="H7" s="339">
        <f>IF('39Pop2011'!H8=0,"-",'14TotalEnrCategory'!H8/'39Pop2011'!H8%)</f>
        <v>12.507661772861271</v>
      </c>
      <c r="I7" s="339">
        <f>IF('39Pop2011'!I8=0,"-",'14TotalEnrCategory'!I8/'39Pop2011'!I8%)</f>
        <v>15.718986795665565</v>
      </c>
      <c r="J7" s="339">
        <f>IF('39Pop2011'!J8=0,"-",'14TotalEnrCategory'!J8/'39Pop2011'!J8%)</f>
        <v>15.976005283549064</v>
      </c>
      <c r="K7" s="339">
        <f>IF('39Pop2011'!K8=0,"-",'14TotalEnrCategory'!K8/'39Pop2011'!K8%)</f>
        <v>15.853091075105024</v>
      </c>
      <c r="L7" s="521">
        <f>'14TotalEnrCategory'!E8/'39Pop2011'!L8%</f>
        <v>17.055331364892382</v>
      </c>
      <c r="M7" s="227" t="str">
        <f t="shared" si="0"/>
        <v>Assam,14.7</v>
      </c>
    </row>
    <row r="8" spans="1:13" s="227" customFormat="1" ht="20.100000000000001" customHeight="1">
      <c r="A8" s="225">
        <v>5</v>
      </c>
      <c r="B8" s="226" t="s">
        <v>18</v>
      </c>
      <c r="C8" s="339">
        <f>'6TotalEnr'!AA9/'39Pop2011'!C9%</f>
        <v>14.016926567971536</v>
      </c>
      <c r="D8" s="339">
        <f>'6TotalEnr'!AB9/'39Pop2011'!D9%</f>
        <v>10.84759828354958</v>
      </c>
      <c r="E8" s="339">
        <f>ROUND('14TotalEnrCategory'!E9/'39Pop2011'!E9%,1)</f>
        <v>12.5</v>
      </c>
      <c r="F8" s="339">
        <f>IF('39Pop2011'!F9=0,"-",'14TotalEnrCategory'!F9/'39Pop2011'!F9%)</f>
        <v>9.3883415029450141</v>
      </c>
      <c r="G8" s="339">
        <f>IF('39Pop2011'!G9=0,"-",'14TotalEnrCategory'!G9/'39Pop2011'!G9%)</f>
        <v>6.0649763182906344</v>
      </c>
      <c r="H8" s="339">
        <f>IF('39Pop2011'!H9=0,"-",'14TotalEnrCategory'!H9/'39Pop2011'!H9%)</f>
        <v>7.7829111842630398</v>
      </c>
      <c r="I8" s="339">
        <f>IF('39Pop2011'!I9=0,"-",'14TotalEnrCategory'!I9/'39Pop2011'!I9%)</f>
        <v>15.936104742367563</v>
      </c>
      <c r="J8" s="339">
        <f>IF('39Pop2011'!J9=0,"-",'14TotalEnrCategory'!J9/'39Pop2011'!J9%)</f>
        <v>14.025409290778992</v>
      </c>
      <c r="K8" s="339">
        <f>IF('39Pop2011'!K9=0,"-",'14TotalEnrCategory'!K9/'39Pop2011'!K9%)</f>
        <v>15.015594831427299</v>
      </c>
      <c r="L8" s="521">
        <f>'14TotalEnrCategory'!E9/'39Pop2011'!L9%</f>
        <v>14.247335710300876</v>
      </c>
      <c r="M8" s="227" t="str">
        <f t="shared" si="0"/>
        <v>Bihar,12.5</v>
      </c>
    </row>
    <row r="9" spans="1:13" s="227" customFormat="1" ht="20.100000000000001" customHeight="1">
      <c r="A9" s="225">
        <v>6</v>
      </c>
      <c r="B9" s="228" t="s">
        <v>19</v>
      </c>
      <c r="C9" s="339">
        <f>'6TotalEnr'!AA10/'39Pop2011'!C10%</f>
        <v>33.158381475120407</v>
      </c>
      <c r="D9" s="339">
        <f>'6TotalEnr'!AB10/'39Pop2011'!D10%</f>
        <v>54.419379895138839</v>
      </c>
      <c r="E9" s="339">
        <f>ROUND('14TotalEnrCategory'!E10/'39Pop2011'!E10%,1)</f>
        <v>42.2</v>
      </c>
      <c r="F9" s="339">
        <f>IF('39Pop2011'!F10=0,"-",'14TotalEnrCategory'!F10/'39Pop2011'!F10%)</f>
        <v>15.260651138513733</v>
      </c>
      <c r="G9" s="339">
        <f>IF('39Pop2011'!G10=0,"-",'14TotalEnrCategory'!G10/'39Pop2011'!G10%)</f>
        <v>22.474372016589715</v>
      </c>
      <c r="H9" s="339">
        <f>IF('39Pop2011'!H10=0,"-",'14TotalEnrCategory'!H10/'39Pop2011'!H10%)</f>
        <v>18.540525154771224</v>
      </c>
      <c r="I9" s="339" t="str">
        <f>IF('39Pop2011'!I10=0,"-",'14TotalEnrCategory'!I10/'39Pop2011'!I10%)</f>
        <v>-</v>
      </c>
      <c r="J9" s="339" t="str">
        <f>IF('39Pop2011'!J10=0,"-",'14TotalEnrCategory'!J10/'39Pop2011'!J10%)</f>
        <v>-</v>
      </c>
      <c r="K9" s="339" t="str">
        <f>IF('39Pop2011'!K10=0,"-",'14TotalEnrCategory'!K10/'39Pop2011'!K10%)</f>
        <v>-</v>
      </c>
      <c r="L9" s="521">
        <f>'14TotalEnrCategory'!E10/'39Pop2011'!L10%</f>
        <v>50.282875559387449</v>
      </c>
      <c r="M9" s="227" t="str">
        <f t="shared" si="0"/>
        <v>Chandigarh,42.2</v>
      </c>
    </row>
    <row r="10" spans="1:13" s="227" customFormat="1" ht="20.100000000000001" customHeight="1">
      <c r="A10" s="225">
        <v>7</v>
      </c>
      <c r="B10" s="228" t="s">
        <v>56</v>
      </c>
      <c r="C10" s="339">
        <f>'6TotalEnr'!AA11/'39Pop2011'!C11%</f>
        <v>10.983343703632796</v>
      </c>
      <c r="D10" s="339">
        <f>'6TotalEnr'!AB11/'39Pop2011'!D11%</f>
        <v>10.10114137417753</v>
      </c>
      <c r="E10" s="339">
        <f>ROUND('14TotalEnrCategory'!E11/'39Pop2011'!E11%,1)</f>
        <v>10.5</v>
      </c>
      <c r="F10" s="339">
        <f>IF('39Pop2011'!F11=0,"-",'14TotalEnrCategory'!F11/'39Pop2011'!F11%)</f>
        <v>8.8003799365782953</v>
      </c>
      <c r="G10" s="339">
        <f>IF('39Pop2011'!G11=0,"-",'14TotalEnrCategory'!G11/'39Pop2011'!G11%)</f>
        <v>7.3395610237715498</v>
      </c>
      <c r="H10" s="339">
        <f>IF('39Pop2011'!H11=0,"-",'14TotalEnrCategory'!H11/'39Pop2011'!H11%)</f>
        <v>8.0784398114321743</v>
      </c>
      <c r="I10" s="339">
        <f>IF('39Pop2011'!I11=0,"-",'14TotalEnrCategory'!I11/'39Pop2011'!I11%)</f>
        <v>4.9398083770820662</v>
      </c>
      <c r="J10" s="339">
        <f>IF('39Pop2011'!J11=0,"-",'14TotalEnrCategory'!J11/'39Pop2011'!J11%)</f>
        <v>4.477523594471057</v>
      </c>
      <c r="K10" s="339">
        <f>IF('39Pop2011'!K11=0,"-",'14TotalEnrCategory'!K11/'39Pop2011'!K11%)</f>
        <v>4.7024364325692183</v>
      </c>
      <c r="L10" s="521">
        <f>'14TotalEnrCategory'!E11/'39Pop2011'!L11%</f>
        <v>12.281221981742638</v>
      </c>
      <c r="M10" s="227" t="str">
        <f t="shared" si="0"/>
        <v>Chhatisgarh,10.5</v>
      </c>
    </row>
    <row r="11" spans="1:13" s="227" customFormat="1" ht="20.100000000000001" customHeight="1">
      <c r="A11" s="225">
        <v>8</v>
      </c>
      <c r="B11" s="228" t="s">
        <v>21</v>
      </c>
      <c r="C11" s="339">
        <f>'6TotalEnr'!AA12/'39Pop2011'!C12%</f>
        <v>6.3689964377840562</v>
      </c>
      <c r="D11" s="339">
        <f>'6TotalEnr'!AB12/'39Pop2011'!D12%</f>
        <v>6.3548713578010974</v>
      </c>
      <c r="E11" s="339">
        <f>ROUND('14TotalEnrCategory'!E12/'39Pop2011'!E12%,1)</f>
        <v>6.4</v>
      </c>
      <c r="F11" s="339">
        <f>IF('39Pop2011'!F12=0,"-",'14TotalEnrCategory'!F12/'39Pop2011'!F12%)</f>
        <v>6.4583333333333339</v>
      </c>
      <c r="G11" s="339">
        <f>IF('39Pop2011'!G12=0,"-",'14TotalEnrCategory'!G12/'39Pop2011'!G12%)</f>
        <v>5.8139534883720927</v>
      </c>
      <c r="H11" s="339">
        <f>IF('39Pop2011'!H12=0,"-",'14TotalEnrCategory'!H12/'39Pop2011'!H12%)</f>
        <v>6.1893203883495147</v>
      </c>
      <c r="I11" s="339">
        <f>IF('39Pop2011'!I12=0,"-",'14TotalEnrCategory'!I12/'39Pop2011'!I12%)</f>
        <v>2.9234160835809453</v>
      </c>
      <c r="J11" s="339">
        <f>IF('39Pop2011'!J12=0,"-",'14TotalEnrCategory'!J12/'39Pop2011'!J12%)</f>
        <v>0.92701990366263742</v>
      </c>
      <c r="K11" s="339">
        <f>IF('39Pop2011'!K12=0,"-",'14TotalEnrCategory'!K12/'39Pop2011'!K12%)</f>
        <v>1.898675125956335</v>
      </c>
      <c r="L11" s="521">
        <f>'14TotalEnrCategory'!E12/'39Pop2011'!L12%</f>
        <v>7.5013776634827334</v>
      </c>
      <c r="M11" s="227" t="str">
        <f t="shared" si="0"/>
        <v>Dadra &amp; Nagar Haveli,6.4</v>
      </c>
    </row>
    <row r="12" spans="1:13" s="227" customFormat="1" ht="20.100000000000001" customHeight="1">
      <c r="A12" s="225">
        <v>9</v>
      </c>
      <c r="B12" s="228" t="s">
        <v>22</v>
      </c>
      <c r="C12" s="339">
        <f>'6TotalEnr'!AA13/'39Pop2011'!C13%</f>
        <v>2.9991126885536823</v>
      </c>
      <c r="D12" s="339">
        <f>'6TotalEnr'!AB13/'39Pop2011'!D13%</f>
        <v>6.2206862503085656</v>
      </c>
      <c r="E12" s="339">
        <f>ROUND('14TotalEnrCategory'!E13/'39Pop2011'!E13%,1)</f>
        <v>3.9</v>
      </c>
      <c r="F12" s="339">
        <f>IF('39Pop2011'!F13=0,"-",'14TotalEnrCategory'!F13/'39Pop2011'!F13%)</f>
        <v>11.63895486935867</v>
      </c>
      <c r="G12" s="339">
        <f>IF('39Pop2011'!G13=0,"-",'14TotalEnrCategory'!G13/'39Pop2011'!G13%)</f>
        <v>18.50828729281768</v>
      </c>
      <c r="H12" s="339">
        <f>IF('39Pop2011'!H13=0,"-",'14TotalEnrCategory'!H13/'39Pop2011'!H13%)</f>
        <v>14.814814814814815</v>
      </c>
      <c r="I12" s="339">
        <f>IF('39Pop2011'!I13=0,"-",'14TotalEnrCategory'!I13/'39Pop2011'!I13%)</f>
        <v>17.433888344760039</v>
      </c>
      <c r="J12" s="339">
        <f>IF('39Pop2011'!J13=0,"-",'14TotalEnrCategory'!J13/'39Pop2011'!J13%)</f>
        <v>7.5121951219512191</v>
      </c>
      <c r="K12" s="339">
        <f>IF('39Pop2011'!K13=0,"-",'14TotalEnrCategory'!K13/'39Pop2011'!K13%)</f>
        <v>12.463343108504398</v>
      </c>
      <c r="L12" s="521">
        <f>'14TotalEnrCategory'!E13/'39Pop2011'!L13%</f>
        <v>4.5069131464364824</v>
      </c>
      <c r="M12" s="227" t="str">
        <f t="shared" si="0"/>
        <v>Daman &amp; Diu,3.9</v>
      </c>
    </row>
    <row r="13" spans="1:13" s="227" customFormat="1" ht="20.100000000000001" customHeight="1">
      <c r="A13" s="225">
        <v>10</v>
      </c>
      <c r="B13" s="228" t="s">
        <v>23</v>
      </c>
      <c r="C13" s="339">
        <f>'6TotalEnr'!AA14/'39Pop2011'!C14%</f>
        <v>38.862991792737596</v>
      </c>
      <c r="D13" s="339">
        <f>'6TotalEnr'!AB14/'39Pop2011'!D14%</f>
        <v>38.95721941906735</v>
      </c>
      <c r="E13" s="339">
        <f>ROUND('14TotalEnrCategory'!E14/'39Pop2011'!E14%,1)</f>
        <v>38.9</v>
      </c>
      <c r="F13" s="339">
        <f>IF('39Pop2011'!F14=0,"-",'14TotalEnrCategory'!F14/'39Pop2011'!F14%)</f>
        <v>19.732801127025123</v>
      </c>
      <c r="G13" s="339">
        <f>IF('39Pop2011'!G14=0,"-",'14TotalEnrCategory'!G14/'39Pop2011'!G14%)</f>
        <v>16.968297451705489</v>
      </c>
      <c r="H13" s="339">
        <f>IF('39Pop2011'!H14=0,"-",'14TotalEnrCategory'!H14/'39Pop2011'!H14%)</f>
        <v>18.452805733263062</v>
      </c>
      <c r="I13" s="339" t="str">
        <f>IF('39Pop2011'!I14=0,"-",'14TotalEnrCategory'!I14/'39Pop2011'!I14%)</f>
        <v>-</v>
      </c>
      <c r="J13" s="339" t="str">
        <f>IF('39Pop2011'!J14=0,"-",'14TotalEnrCategory'!J14/'39Pop2011'!J14%)</f>
        <v>-</v>
      </c>
      <c r="K13" s="339" t="str">
        <f>IF('39Pop2011'!K14=0,"-",'14TotalEnrCategory'!K14/'39Pop2011'!K14%)</f>
        <v>-</v>
      </c>
      <c r="L13" s="521">
        <f>'14TotalEnrCategory'!E14/'39Pop2011'!L14%</f>
        <v>45.891611992442655</v>
      </c>
      <c r="M13" s="227" t="str">
        <f t="shared" si="0"/>
        <v>Delhi,38.9</v>
      </c>
    </row>
    <row r="14" spans="1:13" s="227" customFormat="1" ht="20.100000000000001" customHeight="1">
      <c r="A14" s="225">
        <v>11</v>
      </c>
      <c r="B14" s="228" t="s">
        <v>24</v>
      </c>
      <c r="C14" s="339">
        <f>'6TotalEnr'!AA15/'39Pop2011'!C15%</f>
        <v>21.462635318803947</v>
      </c>
      <c r="D14" s="339">
        <f>'6TotalEnr'!AB15/'39Pop2011'!D15%</f>
        <v>25.916759768635714</v>
      </c>
      <c r="E14" s="339">
        <f>ROUND('14TotalEnrCategory'!E15/'39Pop2011'!E15%,1)</f>
        <v>23.5</v>
      </c>
      <c r="F14" s="339">
        <f>IF('39Pop2011'!F15=0,"-",'14TotalEnrCategory'!F15/'39Pop2011'!F15%)</f>
        <v>21.03559870550162</v>
      </c>
      <c r="G14" s="339">
        <f>IF('39Pop2011'!G15=0,"-",'14TotalEnrCategory'!G15/'39Pop2011'!G15%)</f>
        <v>24.492557510148853</v>
      </c>
      <c r="H14" s="339">
        <f>IF('39Pop2011'!H15=0,"-",'14TotalEnrCategory'!H15/'39Pop2011'!H15%)</f>
        <v>22.72576910353953</v>
      </c>
      <c r="I14" s="339">
        <f>IF('39Pop2011'!I15=0,"-",'14TotalEnrCategory'!I15/'39Pop2011'!I15%)</f>
        <v>11.762376237623762</v>
      </c>
      <c r="J14" s="339">
        <f>IF('39Pop2011'!J15=0,"-",'14TotalEnrCategory'!J15/'39Pop2011'!J15%)</f>
        <v>13.642527800379714</v>
      </c>
      <c r="K14" s="339">
        <f>IF('39Pop2011'!K15=0,"-",'14TotalEnrCategory'!K15/'39Pop2011'!K15%)</f>
        <v>12.689812027560372</v>
      </c>
      <c r="L14" s="521">
        <f>'14TotalEnrCategory'!E15/'39Pop2011'!L15%</f>
        <v>28.045579470709942</v>
      </c>
      <c r="M14" s="227" t="str">
        <f t="shared" si="0"/>
        <v>Goa,23.5</v>
      </c>
    </row>
    <row r="15" spans="1:13" s="227" customFormat="1" ht="20.100000000000001" customHeight="1">
      <c r="A15" s="225">
        <v>12</v>
      </c>
      <c r="B15" s="228" t="s">
        <v>25</v>
      </c>
      <c r="C15" s="339">
        <f>'6TotalEnr'!AA16/'39Pop2011'!C16%</f>
        <v>18.110368427997006</v>
      </c>
      <c r="D15" s="339">
        <f>'6TotalEnr'!AB16/'39Pop2011'!D16%</f>
        <v>14.695717839241285</v>
      </c>
      <c r="E15" s="339">
        <f>ROUND('14TotalEnrCategory'!E16/'39Pop2011'!E16%,1)</f>
        <v>16.5</v>
      </c>
      <c r="F15" s="339">
        <f>IF('39Pop2011'!F16=0,"-",'14TotalEnrCategory'!F16/'39Pop2011'!F16%)</f>
        <v>18.324523226927173</v>
      </c>
      <c r="G15" s="339">
        <f>IF('39Pop2011'!G16=0,"-",'14TotalEnrCategory'!G16/'39Pop2011'!G16%)</f>
        <v>15.119484132001519</v>
      </c>
      <c r="H15" s="339">
        <f>IF('39Pop2011'!H16=0,"-",'14TotalEnrCategory'!H16/'39Pop2011'!H16%)</f>
        <v>16.818528383717361</v>
      </c>
      <c r="I15" s="339">
        <f>IF('39Pop2011'!I16=0,"-",'14TotalEnrCategory'!I16/'39Pop2011'!I16%)</f>
        <v>9.4671097227030288</v>
      </c>
      <c r="J15" s="339">
        <f>IF('39Pop2011'!J16=0,"-",'14TotalEnrCategory'!J16/'39Pop2011'!J16%)</f>
        <v>8.7122017607281066</v>
      </c>
      <c r="K15" s="339">
        <f>IF('39Pop2011'!K16=0,"-",'14TotalEnrCategory'!K16/'39Pop2011'!K16%)</f>
        <v>9.0944684763931161</v>
      </c>
      <c r="L15" s="521">
        <f>'14TotalEnrCategory'!E16/'39Pop2011'!L16%</f>
        <v>19.378174171408059</v>
      </c>
      <c r="M15" s="227" t="str">
        <f t="shared" si="0"/>
        <v>Gujarat,16.5</v>
      </c>
    </row>
    <row r="16" spans="1:13" s="227" customFormat="1" ht="20.100000000000001" customHeight="1">
      <c r="A16" s="225">
        <v>13</v>
      </c>
      <c r="B16" s="228" t="s">
        <v>26</v>
      </c>
      <c r="C16" s="339">
        <f>'6TotalEnr'!AA17/'39Pop2011'!C17%</f>
        <v>28.322543468196535</v>
      </c>
      <c r="D16" s="339">
        <f>'6TotalEnr'!AB17/'39Pop2011'!D17%</f>
        <v>27.714988695213744</v>
      </c>
      <c r="E16" s="339">
        <f>ROUND('14TotalEnrCategory'!E17/'39Pop2011'!E17%,1)</f>
        <v>28</v>
      </c>
      <c r="F16" s="339">
        <f>IF('39Pop2011'!F17=0,"-",'14TotalEnrCategory'!F17/'39Pop2011'!F17%)</f>
        <v>18.297236743838685</v>
      </c>
      <c r="G16" s="339">
        <f>IF('39Pop2011'!G17=0,"-",'14TotalEnrCategory'!G17/'39Pop2011'!G17%)</f>
        <v>16.57357017168713</v>
      </c>
      <c r="H16" s="339">
        <f>IF('39Pop2011'!H17=0,"-",'14TotalEnrCategory'!H17/'39Pop2011'!H17%)</f>
        <v>17.514506225001409</v>
      </c>
      <c r="I16" s="339" t="str">
        <f>IF('39Pop2011'!I17=0,"-",'14TotalEnrCategory'!I17/'39Pop2011'!I17%)</f>
        <v>-</v>
      </c>
      <c r="J16" s="339" t="str">
        <f>IF('39Pop2011'!J17=0,"-",'14TotalEnrCategory'!J17/'39Pop2011'!J17%)</f>
        <v>-</v>
      </c>
      <c r="K16" s="339" t="str">
        <f>IF('39Pop2011'!K17=0,"-",'14TotalEnrCategory'!K17/'39Pop2011'!K17%)</f>
        <v>-</v>
      </c>
      <c r="L16" s="521">
        <f>'14TotalEnrCategory'!E17/'39Pop2011'!L17%</f>
        <v>32.801067910309051</v>
      </c>
      <c r="M16" s="227" t="str">
        <f t="shared" si="0"/>
        <v>Haryana,28</v>
      </c>
    </row>
    <row r="17" spans="1:13" s="227" customFormat="1" ht="20.100000000000001" customHeight="1">
      <c r="A17" s="225">
        <v>14</v>
      </c>
      <c r="B17" s="228" t="s">
        <v>27</v>
      </c>
      <c r="C17" s="339">
        <f>'6TotalEnr'!AA18/'39Pop2011'!C18%</f>
        <v>24.589284953685723</v>
      </c>
      <c r="D17" s="339">
        <f>'6TotalEnr'!AB18/'39Pop2011'!D18%</f>
        <v>25.096618041473146</v>
      </c>
      <c r="E17" s="339">
        <f>ROUND('14TotalEnrCategory'!E18/'39Pop2011'!E18%,1)</f>
        <v>24.8</v>
      </c>
      <c r="F17" s="339">
        <f>IF('39Pop2011'!F18=0,"-",'14TotalEnrCategory'!F18/'39Pop2011'!F18%)</f>
        <v>13.87408588766143</v>
      </c>
      <c r="G17" s="339">
        <f>IF('39Pop2011'!G18=0,"-",'14TotalEnrCategory'!G18/'39Pop2011'!G18%)</f>
        <v>13.850179396197989</v>
      </c>
      <c r="H17" s="339">
        <f>IF('39Pop2011'!H18=0,"-",'14TotalEnrCategory'!H18/'39Pop2011'!H18%)</f>
        <v>13.862246350490365</v>
      </c>
      <c r="I17" s="339">
        <f>IF('39Pop2011'!I18=0,"-",'14TotalEnrCategory'!I18/'39Pop2011'!I18%)</f>
        <v>19.025706827131543</v>
      </c>
      <c r="J17" s="339">
        <f>IF('39Pop2011'!J18=0,"-",'14TotalEnrCategory'!J18/'39Pop2011'!J18%)</f>
        <v>19.616934610217964</v>
      </c>
      <c r="K17" s="339">
        <f>IF('39Pop2011'!K18=0,"-",'14TotalEnrCategory'!K18/'39Pop2011'!K18%)</f>
        <v>19.324401243487021</v>
      </c>
      <c r="L17" s="521">
        <f>'14TotalEnrCategory'!E18/'39Pop2011'!L18%</f>
        <v>29.507364144235652</v>
      </c>
      <c r="M17" s="227" t="str">
        <f t="shared" si="0"/>
        <v>Himachal Pradesh,24.8</v>
      </c>
    </row>
    <row r="18" spans="1:13" s="227" customFormat="1" ht="20.100000000000001" customHeight="1">
      <c r="A18" s="225">
        <v>15</v>
      </c>
      <c r="B18" s="228" t="s">
        <v>57</v>
      </c>
      <c r="C18" s="339">
        <f>'6TotalEnr'!AA19/'39Pop2011'!C19%</f>
        <v>21.782896821420543</v>
      </c>
      <c r="D18" s="339">
        <f>'6TotalEnr'!AB19/'39Pop2011'!D19%</f>
        <v>23.965521486074927</v>
      </c>
      <c r="E18" s="339">
        <f>ROUND('14TotalEnrCategory'!E19/'39Pop2011'!E19%,1)</f>
        <v>22.8</v>
      </c>
      <c r="F18" s="339">
        <f>IF('39Pop2011'!F19=0,"-",'14TotalEnrCategory'!F19/'39Pop2011'!F19%)</f>
        <v>8.940156173247285</v>
      </c>
      <c r="G18" s="339">
        <f>IF('39Pop2011'!G19=0,"-",'14TotalEnrCategory'!G19/'39Pop2011'!G19%)</f>
        <v>12.144863051168898</v>
      </c>
      <c r="H18" s="339">
        <f>IF('39Pop2011'!H19=0,"-",'14TotalEnrCategory'!H19/'39Pop2011'!H19%)</f>
        <v>10.483424807903402</v>
      </c>
      <c r="I18" s="339">
        <f>IF('39Pop2011'!I19=0,"-",'14TotalEnrCategory'!I19/'39Pop2011'!I19%)</f>
        <v>7.9891304347826084</v>
      </c>
      <c r="J18" s="339">
        <f>IF('39Pop2011'!J19=0,"-",'14TotalEnrCategory'!J19/'39Pop2011'!J19%)</f>
        <v>5.8144372789681711</v>
      </c>
      <c r="K18" s="339">
        <f>IF('39Pop2011'!K19=0,"-",'14TotalEnrCategory'!K19/'39Pop2011'!K19%)</f>
        <v>6.92966453836019</v>
      </c>
      <c r="L18" s="521">
        <f>'14TotalEnrCategory'!E19/'39Pop2011'!L19%</f>
        <v>26.663496662099572</v>
      </c>
      <c r="M18" s="227" t="str">
        <f t="shared" si="0"/>
        <v>Jammu and Kashmir,22.8</v>
      </c>
    </row>
    <row r="19" spans="1:13" s="227" customFormat="1" ht="20.100000000000001" customHeight="1">
      <c r="A19" s="225">
        <v>16</v>
      </c>
      <c r="B19" s="228" t="s">
        <v>29</v>
      </c>
      <c r="C19" s="339">
        <f>'6TotalEnr'!AA20/'39Pop2011'!C20%</f>
        <v>10.23543462170808</v>
      </c>
      <c r="D19" s="339">
        <f>'6TotalEnr'!AB20/'39Pop2011'!D20%</f>
        <v>9.5454506394740992</v>
      </c>
      <c r="E19" s="339">
        <f>ROUND('14TotalEnrCategory'!E20/'39Pop2011'!E20%,1)</f>
        <v>9.9</v>
      </c>
      <c r="F19" s="339">
        <f>IF('39Pop2011'!F20=0,"-",'14TotalEnrCategory'!F20/'39Pop2011'!F20%)</f>
        <v>6.5495836898795208</v>
      </c>
      <c r="G19" s="339">
        <f>IF('39Pop2011'!G20=0,"-",'14TotalEnrCategory'!G20/'39Pop2011'!G20%)</f>
        <v>4.9458441709693703</v>
      </c>
      <c r="H19" s="339">
        <f>IF('39Pop2011'!H20=0,"-",'14TotalEnrCategory'!H20/'39Pop2011'!H20%)</f>
        <v>5.7755052805891216</v>
      </c>
      <c r="I19" s="339">
        <f>IF('39Pop2011'!I20=0,"-",'14TotalEnrCategory'!I20/'39Pop2011'!I20%)</f>
        <v>5.2609144894966935</v>
      </c>
      <c r="J19" s="339">
        <f>IF('39Pop2011'!J20=0,"-",'14TotalEnrCategory'!J20/'39Pop2011'!J20%)</f>
        <v>6.0009749447636818</v>
      </c>
      <c r="K19" s="339">
        <f>IF('39Pop2011'!K20=0,"-",'14TotalEnrCategory'!K20/'39Pop2011'!K20%)</f>
        <v>5.6412898467412171</v>
      </c>
      <c r="L19" s="521">
        <f>'14TotalEnrCategory'!E20/'39Pop2011'!L20%</f>
        <v>11.317469548343485</v>
      </c>
      <c r="M19" s="227" t="str">
        <f t="shared" si="0"/>
        <v>Jharkhand,9.9</v>
      </c>
    </row>
    <row r="20" spans="1:13" s="227" customFormat="1" ht="20.100000000000001" customHeight="1">
      <c r="A20" s="225">
        <v>17</v>
      </c>
      <c r="B20" s="228" t="s">
        <v>30</v>
      </c>
      <c r="C20" s="339">
        <f>'6TotalEnr'!AA21/'39Pop2011'!C21%</f>
        <v>24.859046817458974</v>
      </c>
      <c r="D20" s="339">
        <f>'6TotalEnr'!AB21/'39Pop2011'!D21%</f>
        <v>22.656549842676007</v>
      </c>
      <c r="E20" s="339">
        <f>ROUND('14TotalEnrCategory'!E21/'39Pop2011'!E21%,1)</f>
        <v>23.8</v>
      </c>
      <c r="F20" s="339">
        <f>IF('39Pop2011'!F21=0,"-",'14TotalEnrCategory'!F21/'39Pop2011'!F21%)</f>
        <v>17.461397485714961</v>
      </c>
      <c r="G20" s="339">
        <f>IF('39Pop2011'!G21=0,"-",'14TotalEnrCategory'!G21/'39Pop2011'!G21%)</f>
        <v>14.154807050217793</v>
      </c>
      <c r="H20" s="339">
        <f>IF('39Pop2011'!H21=0,"-",'14TotalEnrCategory'!H21/'39Pop2011'!H21%)</f>
        <v>15.836890591456712</v>
      </c>
      <c r="I20" s="339">
        <f>IF('39Pop2011'!I21=0,"-",'14TotalEnrCategory'!I21/'39Pop2011'!I21%)</f>
        <v>15.804001003705711</v>
      </c>
      <c r="J20" s="339">
        <f>IF('39Pop2011'!J21=0,"-",'14TotalEnrCategory'!J21/'39Pop2011'!J21%)</f>
        <v>12.720265160213719</v>
      </c>
      <c r="K20" s="339">
        <f>IF('39Pop2011'!K21=0,"-",'14TotalEnrCategory'!K21/'39Pop2011'!K21%)</f>
        <v>14.301538254978491</v>
      </c>
      <c r="L20" s="521">
        <f>'14TotalEnrCategory'!E21/'39Pop2011'!L21%</f>
        <v>27.68070122104097</v>
      </c>
      <c r="M20" s="227" t="str">
        <f t="shared" si="0"/>
        <v>Karnataka,23.8</v>
      </c>
    </row>
    <row r="21" spans="1:13" s="227" customFormat="1" ht="20.100000000000001" customHeight="1">
      <c r="A21" s="225">
        <v>18</v>
      </c>
      <c r="B21" s="228" t="s">
        <v>31</v>
      </c>
      <c r="C21" s="339">
        <f>'6TotalEnr'!AA22/'39Pop2011'!C22%</f>
        <v>17.834879307457719</v>
      </c>
      <c r="D21" s="339">
        <f>'6TotalEnr'!AB22/'39Pop2011'!D22%</f>
        <v>25.643693744893749</v>
      </c>
      <c r="E21" s="339">
        <f>ROUND('14TotalEnrCategory'!E22/'39Pop2011'!E22%,1)</f>
        <v>21.8</v>
      </c>
      <c r="F21" s="339">
        <f>IF('39Pop2011'!F22=0,"-",'14TotalEnrCategory'!F22/'39Pop2011'!F22%)</f>
        <v>11.958407971339007</v>
      </c>
      <c r="G21" s="339">
        <f>IF('39Pop2011'!G22=0,"-",'14TotalEnrCategory'!G22/'39Pop2011'!G22%)</f>
        <v>21.789264689547927</v>
      </c>
      <c r="H21" s="339">
        <f>IF('39Pop2011'!H22=0,"-",'14TotalEnrCategory'!H22/'39Pop2011'!H22%)</f>
        <v>16.893295232785057</v>
      </c>
      <c r="I21" s="339">
        <f>IF('39Pop2011'!I22=0,"-",'14TotalEnrCategory'!I22/'39Pop2011'!I22%)</f>
        <v>12.915344798797795</v>
      </c>
      <c r="J21" s="339">
        <f>IF('39Pop2011'!J22=0,"-",'14TotalEnrCategory'!J22/'39Pop2011'!J22%)</f>
        <v>15.003309839959503</v>
      </c>
      <c r="K21" s="339">
        <f>IF('39Pop2011'!K22=0,"-",'14TotalEnrCategory'!K22/'39Pop2011'!K22%)</f>
        <v>13.995608114914278</v>
      </c>
      <c r="L21" s="521">
        <f>'14TotalEnrCategory'!E22/'39Pop2011'!L22%</f>
        <v>26.075355224774636</v>
      </c>
      <c r="M21" s="227" t="str">
        <f t="shared" si="0"/>
        <v>Kerala,21.8</v>
      </c>
    </row>
    <row r="22" spans="1:13" s="227" customFormat="1" ht="20.100000000000001" customHeight="1">
      <c r="A22" s="225">
        <v>19</v>
      </c>
      <c r="B22" s="228" t="s">
        <v>32</v>
      </c>
      <c r="C22" s="339">
        <f>'6TotalEnr'!AA23/'39Pop2011'!C23%</f>
        <v>6.1603375527426163</v>
      </c>
      <c r="D22" s="339">
        <f>'6TotalEnr'!AB23/'39Pop2011'!D23%</f>
        <v>17.512531328320801</v>
      </c>
      <c r="E22" s="339">
        <f>ROUND('14TotalEnrCategory'!E23/'39Pop2011'!E23%,1)</f>
        <v>11.5</v>
      </c>
      <c r="F22" s="339" t="str">
        <f>IF('39Pop2011'!F23=0,"-",'14TotalEnrCategory'!F23/'39Pop2011'!F23%)</f>
        <v>-</v>
      </c>
      <c r="G22" s="339" t="str">
        <f>IF('39Pop2011'!G23=0,"-",'14TotalEnrCategory'!G23/'39Pop2011'!G23%)</f>
        <v>-</v>
      </c>
      <c r="H22" s="339" t="str">
        <f>IF('39Pop2011'!H23=0,"-",'14TotalEnrCategory'!H23/'39Pop2011'!H23%)</f>
        <v>-</v>
      </c>
      <c r="I22" s="339">
        <f>IF('39Pop2011'!I23=0,"-",'14TotalEnrCategory'!I23/'39Pop2011'!I23%)</f>
        <v>1.5479876160990713</v>
      </c>
      <c r="J22" s="339">
        <f>IF('39Pop2011'!J23=0,"-",'14TotalEnrCategory'!J23/'39Pop2011'!J23%)</f>
        <v>4.8546790162887259</v>
      </c>
      <c r="K22" s="339">
        <f>IF('39Pop2011'!K23=0,"-",'14TotalEnrCategory'!K23/'39Pop2011'!K23%)</f>
        <v>3.1756013205470839</v>
      </c>
      <c r="L22" s="521">
        <f>'14TotalEnrCategory'!E23/'39Pop2011'!L23%</f>
        <v>13.920200393630346</v>
      </c>
      <c r="M22" s="227" t="str">
        <f t="shared" si="0"/>
        <v>Lakshadweep,11.5</v>
      </c>
    </row>
    <row r="23" spans="1:13" s="227" customFormat="1" ht="20.100000000000001" customHeight="1">
      <c r="A23" s="225">
        <v>20</v>
      </c>
      <c r="B23" s="228" t="s">
        <v>33</v>
      </c>
      <c r="C23" s="339">
        <f>'6TotalEnr'!AA24/'39Pop2011'!C24%</f>
        <v>21.977910604791909</v>
      </c>
      <c r="D23" s="339">
        <f>'6TotalEnr'!AB24/'39Pop2011'!D24%</f>
        <v>14.621635244780906</v>
      </c>
      <c r="E23" s="339">
        <f>ROUND('14TotalEnrCategory'!E24/'39Pop2011'!E24%,1)</f>
        <v>18.5</v>
      </c>
      <c r="F23" s="339">
        <f>IF('39Pop2011'!F24=0,"-",'14TotalEnrCategory'!F24/'39Pop2011'!F24%)</f>
        <v>13.726762764755945</v>
      </c>
      <c r="G23" s="339">
        <f>IF('39Pop2011'!G24=0,"-",'14TotalEnrCategory'!G24/'39Pop2011'!G24%)</f>
        <v>10.889913841169319</v>
      </c>
      <c r="H23" s="339">
        <f>IF('39Pop2011'!H24=0,"-",'14TotalEnrCategory'!H24/'39Pop2011'!H24%)</f>
        <v>12.433687316536425</v>
      </c>
      <c r="I23" s="339">
        <f>IF('39Pop2011'!I24=0,"-",'14TotalEnrCategory'!I24/'39Pop2011'!I24%)</f>
        <v>8.3910049117726739</v>
      </c>
      <c r="J23" s="339">
        <f>IF('39Pop2011'!J24=0,"-",'14TotalEnrCategory'!J24/'39Pop2011'!J24%)</f>
        <v>5.812597364068651</v>
      </c>
      <c r="K23" s="339">
        <f>IF('39Pop2011'!K24=0,"-",'14TotalEnrCategory'!K24/'39Pop2011'!K24%)</f>
        <v>7.1031553914978343</v>
      </c>
      <c r="L23" s="521">
        <f>'14TotalEnrCategory'!E24/'39Pop2011'!L24%</f>
        <v>21.446367946723626</v>
      </c>
      <c r="M23" s="227" t="str">
        <f t="shared" si="0"/>
        <v>Madhya Pradesh,18.5</v>
      </c>
    </row>
    <row r="24" spans="1:13" s="227" customFormat="1" ht="20.100000000000001" customHeight="1">
      <c r="A24" s="225">
        <v>21</v>
      </c>
      <c r="B24" s="228" t="s">
        <v>34</v>
      </c>
      <c r="C24" s="339">
        <f>'6TotalEnr'!AA25/'39Pop2011'!C25%</f>
        <v>28.120766656131586</v>
      </c>
      <c r="D24" s="339">
        <f>'6TotalEnr'!AB25/'39Pop2011'!D25%</f>
        <v>24.285827746413027</v>
      </c>
      <c r="E24" s="339">
        <f>ROUND('14TotalEnrCategory'!E25/'39Pop2011'!E25%,1)</f>
        <v>26.3</v>
      </c>
      <c r="F24" s="339">
        <f>IF('39Pop2011'!F25=0,"-",'14TotalEnrCategory'!F25/'39Pop2011'!F25%)</f>
        <v>25.686295852835528</v>
      </c>
      <c r="G24" s="339">
        <f>IF('39Pop2011'!G25=0,"-",'14TotalEnrCategory'!G25/'39Pop2011'!G25%)</f>
        <v>21.988153580368788</v>
      </c>
      <c r="H24" s="339">
        <f>IF('39Pop2011'!H25=0,"-",'14TotalEnrCategory'!H25/'39Pop2011'!H25%)</f>
        <v>23.924414297189621</v>
      </c>
      <c r="I24" s="339">
        <f>IF('39Pop2011'!I25=0,"-",'14TotalEnrCategory'!I25/'39Pop2011'!I25%)</f>
        <v>14.212900467422164</v>
      </c>
      <c r="J24" s="339">
        <f>IF('39Pop2011'!J25=0,"-",'14TotalEnrCategory'!J25/'39Pop2011'!J25%)</f>
        <v>8.5917852790956939</v>
      </c>
      <c r="K24" s="339">
        <f>IF('39Pop2011'!K25=0,"-",'14TotalEnrCategory'!K25/'39Pop2011'!K25%)</f>
        <v>11.418987214336051</v>
      </c>
      <c r="L24" s="521">
        <f>'14TotalEnrCategory'!E25/'39Pop2011'!L25%</f>
        <v>30.906235579506134</v>
      </c>
      <c r="M24" s="227" t="str">
        <f t="shared" si="0"/>
        <v>Maharashtra,26.3</v>
      </c>
    </row>
    <row r="25" spans="1:13" s="227" customFormat="1" ht="20.100000000000001" customHeight="1">
      <c r="A25" s="225">
        <v>22</v>
      </c>
      <c r="B25" s="228" t="s">
        <v>35</v>
      </c>
      <c r="C25" s="339">
        <f>'6TotalEnr'!AA26/'39Pop2011'!C26%</f>
        <v>30.440234428240423</v>
      </c>
      <c r="D25" s="339">
        <f>'6TotalEnr'!AB26/'39Pop2011'!D26%</f>
        <v>29.871484988971218</v>
      </c>
      <c r="E25" s="339">
        <f>ROUND('14TotalEnrCategory'!E26/'39Pop2011'!E26%,1)</f>
        <v>30.2</v>
      </c>
      <c r="F25" s="339">
        <f>IF('39Pop2011'!F26=0,"-",'14TotalEnrCategory'!F26/'39Pop2011'!F26%)</f>
        <v>54.993106165058101</v>
      </c>
      <c r="G25" s="339">
        <f>IF('39Pop2011'!G26=0,"-",'14TotalEnrCategory'!G26/'39Pop2011'!G26%)</f>
        <v>54.647777993401903</v>
      </c>
      <c r="H25" s="339">
        <f>IF('39Pop2011'!H26=0,"-",'14TotalEnrCategory'!H26/'39Pop2011'!H26%)</f>
        <v>54.819159335288369</v>
      </c>
      <c r="I25" s="339">
        <f>IF('39Pop2011'!I26=0,"-",'14TotalEnrCategory'!I26/'39Pop2011'!I26%)</f>
        <v>20.54039808237745</v>
      </c>
      <c r="J25" s="339">
        <f>IF('39Pop2011'!J26=0,"-",'14TotalEnrCategory'!J26/'39Pop2011'!J26%)</f>
        <v>18.229560223666315</v>
      </c>
      <c r="K25" s="339">
        <f>IF('39Pop2011'!K26=0,"-",'14TotalEnrCategory'!K26/'39Pop2011'!K26%)</f>
        <v>19.386998227373873</v>
      </c>
      <c r="L25" s="521">
        <f>'14TotalEnrCategory'!E26/'39Pop2011'!L26%</f>
        <v>35.722232818360993</v>
      </c>
      <c r="M25" s="227" t="str">
        <f t="shared" si="0"/>
        <v>Manipur,30.2</v>
      </c>
    </row>
    <row r="26" spans="1:13" s="227" customFormat="1" ht="20.100000000000001" customHeight="1">
      <c r="A26" s="225">
        <v>23</v>
      </c>
      <c r="B26" s="228" t="s">
        <v>36</v>
      </c>
      <c r="C26" s="339">
        <f>'6TotalEnr'!AA27/'39Pop2011'!C27%</f>
        <v>16.302399338113624</v>
      </c>
      <c r="D26" s="339">
        <f>'6TotalEnr'!AB27/'39Pop2011'!D27%</f>
        <v>18.455834315165255</v>
      </c>
      <c r="E26" s="339">
        <f>ROUND('14TotalEnrCategory'!E27/'39Pop2011'!E27%,1)</f>
        <v>17.399999999999999</v>
      </c>
      <c r="F26" s="339">
        <f>IF('39Pop2011'!F27=0,"-",'14TotalEnrCategory'!F27/'39Pop2011'!F27%)</f>
        <v>33.532423208191126</v>
      </c>
      <c r="G26" s="339">
        <f>IF('39Pop2011'!G27=0,"-",'14TotalEnrCategory'!G27/'39Pop2011'!G27%)</f>
        <v>32.502396931927137</v>
      </c>
      <c r="H26" s="339">
        <f>IF('39Pop2011'!H27=0,"-",'14TotalEnrCategory'!H27/'39Pop2011'!H27%)</f>
        <v>33.04740406320542</v>
      </c>
      <c r="I26" s="339">
        <f>IF('39Pop2011'!I27=0,"-",'14TotalEnrCategory'!I27/'39Pop2011'!I27%)</f>
        <v>13.577624238146303</v>
      </c>
      <c r="J26" s="339">
        <f>IF('39Pop2011'!J27=0,"-",'14TotalEnrCategory'!J27/'39Pop2011'!J27%)</f>
        <v>16.101564503718905</v>
      </c>
      <c r="K26" s="339">
        <f>IF('39Pop2011'!K27=0,"-",'14TotalEnrCategory'!K27/'39Pop2011'!K27%)</f>
        <v>14.875469010675969</v>
      </c>
      <c r="L26" s="521">
        <f>'14TotalEnrCategory'!E27/'39Pop2011'!L27%</f>
        <v>20.394638546816431</v>
      </c>
      <c r="M26" s="227" t="str">
        <f t="shared" si="0"/>
        <v>Meghalaya,17.4</v>
      </c>
    </row>
    <row r="27" spans="1:13" s="227" customFormat="1" ht="20.100000000000001" customHeight="1">
      <c r="A27" s="225">
        <v>24</v>
      </c>
      <c r="B27" s="228" t="s">
        <v>37</v>
      </c>
      <c r="C27" s="339">
        <f>'6TotalEnr'!AA28/'39Pop2011'!C28%</f>
        <v>19.647468620503275</v>
      </c>
      <c r="D27" s="339">
        <f>'6TotalEnr'!AB28/'39Pop2011'!D28%</f>
        <v>18.302198047171075</v>
      </c>
      <c r="E27" s="339">
        <f>ROUND('14TotalEnrCategory'!E28/'39Pop2011'!E28%,1)</f>
        <v>19</v>
      </c>
      <c r="F27" s="339">
        <f>IF('39Pop2011'!F28=0,"-",'14TotalEnrCategory'!F28/'39Pop2011'!F28%)</f>
        <v>78.378378378378372</v>
      </c>
      <c r="G27" s="339">
        <f>IF('39Pop2011'!G28=0,"-",'14TotalEnrCategory'!G28/'39Pop2011'!G28%)</f>
        <v>112.6984126984127</v>
      </c>
      <c r="H27" s="339">
        <f>IF('39Pop2011'!H28=0,"-",'14TotalEnrCategory'!H28/'39Pop2011'!H28%)</f>
        <v>90.804597701149419</v>
      </c>
      <c r="I27" s="339">
        <f>IF('39Pop2011'!I28=0,"-",'14TotalEnrCategory'!I28/'39Pop2011'!I28%)</f>
        <v>20.021632791437291</v>
      </c>
      <c r="J27" s="339">
        <f>IF('39Pop2011'!J28=0,"-",'14TotalEnrCategory'!J28/'39Pop2011'!J28%)</f>
        <v>18.350919177635156</v>
      </c>
      <c r="K27" s="339">
        <f>IF('39Pop2011'!K28=0,"-",'14TotalEnrCategory'!K28/'39Pop2011'!K28%)</f>
        <v>19.17034855179185</v>
      </c>
      <c r="L27" s="521">
        <f>'14TotalEnrCategory'!E28/'39Pop2011'!L28%</f>
        <v>22.553206602324487</v>
      </c>
      <c r="M27" s="227" t="str">
        <f t="shared" si="0"/>
        <v>Mizoram,19</v>
      </c>
    </row>
    <row r="28" spans="1:13" s="227" customFormat="1" ht="20.100000000000001" customHeight="1">
      <c r="A28" s="225">
        <v>25</v>
      </c>
      <c r="B28" s="228" t="s">
        <v>38</v>
      </c>
      <c r="C28" s="339">
        <f>'6TotalEnr'!AA29/'39Pop2011'!C29%</f>
        <v>18.16460001855345</v>
      </c>
      <c r="D28" s="339">
        <f>'6TotalEnr'!AB29/'39Pop2011'!D29%</f>
        <v>13.370855982079053</v>
      </c>
      <c r="E28" s="339">
        <f>ROUND('14TotalEnrCategory'!E29/'39Pop2011'!E29%,1)</f>
        <v>15.8</v>
      </c>
      <c r="F28" s="339" t="str">
        <f>IF('39Pop2011'!F29=0,"-",'14TotalEnrCategory'!F29/'39Pop2011'!F29%)</f>
        <v>-</v>
      </c>
      <c r="G28" s="339" t="str">
        <f>IF('39Pop2011'!G29=0,"-",'14TotalEnrCategory'!G29/'39Pop2011'!G29%)</f>
        <v>-</v>
      </c>
      <c r="H28" s="339" t="str">
        <f>IF('39Pop2011'!H29=0,"-",'14TotalEnrCategory'!H29/'39Pop2011'!H29%)</f>
        <v>-</v>
      </c>
      <c r="I28" s="339">
        <f>IF('39Pop2011'!I29=0,"-",'14TotalEnrCategory'!I29/'39Pop2011'!I29%)</f>
        <v>11.717653027022619</v>
      </c>
      <c r="J28" s="339">
        <f>IF('39Pop2011'!J29=0,"-",'14TotalEnrCategory'!J29/'39Pop2011'!J29%)</f>
        <v>12.819379285456513</v>
      </c>
      <c r="K28" s="339">
        <f>IF('39Pop2011'!K29=0,"-",'14TotalEnrCategory'!K29/'39Pop2011'!K29%)</f>
        <v>12.269639152190717</v>
      </c>
      <c r="L28" s="521">
        <f>'14TotalEnrCategory'!E29/'39Pop2011'!L29%</f>
        <v>18.434428073590791</v>
      </c>
      <c r="M28" s="227" t="str">
        <f t="shared" si="0"/>
        <v>Nagaland,15.8</v>
      </c>
    </row>
    <row r="29" spans="1:13" s="227" customFormat="1" ht="20.100000000000001" customHeight="1">
      <c r="A29" s="225">
        <v>26</v>
      </c>
      <c r="B29" s="228" t="s">
        <v>39</v>
      </c>
      <c r="C29" s="339">
        <f>'6TotalEnr'!AA30/'39Pop2011'!C30%</f>
        <v>18.255987273777968</v>
      </c>
      <c r="D29" s="339">
        <f>'6TotalEnr'!AB30/'39Pop2011'!D30%</f>
        <v>14.963526288627385</v>
      </c>
      <c r="E29" s="339">
        <f>ROUND('14TotalEnrCategory'!E30/'39Pop2011'!E30%,1)</f>
        <v>16.600000000000001</v>
      </c>
      <c r="F29" s="339">
        <f>IF('39Pop2011'!F30=0,"-",'14TotalEnrCategory'!F30/'39Pop2011'!F30%)</f>
        <v>10.017256088102993</v>
      </c>
      <c r="G29" s="339">
        <f>IF('39Pop2011'!G30=0,"-",'14TotalEnrCategory'!G30/'39Pop2011'!G30%)</f>
        <v>8.3612360316977838</v>
      </c>
      <c r="H29" s="339">
        <f>IF('39Pop2011'!H30=0,"-",'14TotalEnrCategory'!H30/'39Pop2011'!H30%)</f>
        <v>9.1840482449432752</v>
      </c>
      <c r="I29" s="339">
        <f>IF('39Pop2011'!I30=0,"-",'14TotalEnrCategory'!I30/'39Pop2011'!I30%)</f>
        <v>7.2209418405452368</v>
      </c>
      <c r="J29" s="339">
        <f>IF('39Pop2011'!J30=0,"-",'14TotalEnrCategory'!J30/'39Pop2011'!J30%)</f>
        <v>5.9545311361251372</v>
      </c>
      <c r="K29" s="339">
        <f>IF('39Pop2011'!K30=0,"-",'14TotalEnrCategory'!K30/'39Pop2011'!K30%)</f>
        <v>6.5570053931613659</v>
      </c>
      <c r="L29" s="521">
        <f>'14TotalEnrCategory'!E30/'39Pop2011'!L30%</f>
        <v>19.348250159883175</v>
      </c>
      <c r="M29" s="227" t="str">
        <f t="shared" si="0"/>
        <v>Odisha,16.6</v>
      </c>
    </row>
    <row r="30" spans="1:13" s="227" customFormat="1" ht="20.100000000000001" customHeight="1">
      <c r="A30" s="225">
        <v>27</v>
      </c>
      <c r="B30" s="228" t="s">
        <v>40</v>
      </c>
      <c r="C30" s="339">
        <f>'6TotalEnr'!AA31/'39Pop2011'!C31%</f>
        <v>40.396064822184726</v>
      </c>
      <c r="D30" s="339">
        <f>'6TotalEnr'!AB31/'39Pop2011'!D31%</f>
        <v>36.30201272291167</v>
      </c>
      <c r="E30" s="339">
        <f>ROUND('14TotalEnrCategory'!E31/'39Pop2011'!E31%,1)</f>
        <v>38.299999999999997</v>
      </c>
      <c r="F30" s="339">
        <f>IF('39Pop2011'!F31=0,"-",'14TotalEnrCategory'!F31/'39Pop2011'!F31%)</f>
        <v>31.263129052881542</v>
      </c>
      <c r="G30" s="339">
        <f>IF('39Pop2011'!G31=0,"-",'14TotalEnrCategory'!G31/'39Pop2011'!G31%)</f>
        <v>26.61481230977342</v>
      </c>
      <c r="H30" s="339">
        <f>IF('39Pop2011'!H31=0,"-",'14TotalEnrCategory'!H31/'39Pop2011'!H31%)</f>
        <v>28.849277780216884</v>
      </c>
      <c r="I30" s="339" t="str">
        <f>IF('39Pop2011'!I31=0,"-",'14TotalEnrCategory'!I31/'39Pop2011'!I31%)</f>
        <v>-</v>
      </c>
      <c r="J30" s="339" t="str">
        <f>IF('39Pop2011'!J31=0,"-",'14TotalEnrCategory'!J31/'39Pop2011'!J31%)</f>
        <v>-</v>
      </c>
      <c r="K30" s="339" t="str">
        <f>IF('39Pop2011'!K31=0,"-",'14TotalEnrCategory'!K31/'39Pop2011'!K31%)</f>
        <v>-</v>
      </c>
      <c r="L30" s="521">
        <f>'14TotalEnrCategory'!E31/'39Pop2011'!L31%</f>
        <v>45.865951149345804</v>
      </c>
      <c r="M30" s="227" t="str">
        <f t="shared" si="0"/>
        <v>Puducherry,38.3</v>
      </c>
    </row>
    <row r="31" spans="1:13" s="227" customFormat="1" ht="20.100000000000001" customHeight="1">
      <c r="A31" s="225">
        <v>28</v>
      </c>
      <c r="B31" s="228" t="s">
        <v>41</v>
      </c>
      <c r="C31" s="339">
        <f>'6TotalEnr'!AA32/'39Pop2011'!C32%</f>
        <v>22.413184563237831</v>
      </c>
      <c r="D31" s="339">
        <f>'6TotalEnr'!AB32/'39Pop2011'!D32%</f>
        <v>23.603394070174144</v>
      </c>
      <c r="E31" s="339">
        <f>ROUND('14TotalEnrCategory'!E32/'39Pop2011'!E32%,1)</f>
        <v>23</v>
      </c>
      <c r="F31" s="339">
        <f>IF('39Pop2011'!F32=0,"-",'14TotalEnrCategory'!F32/'39Pop2011'!F32%)</f>
        <v>8.0019844335824715</v>
      </c>
      <c r="G31" s="339">
        <f>IF('39Pop2011'!G32=0,"-",'14TotalEnrCategory'!G32/'39Pop2011'!G32%)</f>
        <v>8.828169109192439</v>
      </c>
      <c r="H31" s="339">
        <f>IF('39Pop2011'!H32=0,"-",'14TotalEnrCategory'!H32/'39Pop2011'!H32%)</f>
        <v>8.3856894454956326</v>
      </c>
      <c r="I31" s="339" t="str">
        <f>IF('39Pop2011'!I32=0,"-",'14TotalEnrCategory'!I32/'39Pop2011'!I32%)</f>
        <v>-</v>
      </c>
      <c r="J31" s="339" t="str">
        <f>IF('39Pop2011'!J32=0,"-",'14TotalEnrCategory'!J32/'39Pop2011'!J32%)</f>
        <v>-</v>
      </c>
      <c r="K31" s="339" t="str">
        <f>IF('39Pop2011'!K32=0,"-",'14TotalEnrCategory'!K32/'39Pop2011'!K32%)</f>
        <v>-</v>
      </c>
      <c r="L31" s="521">
        <f>'14TotalEnrCategory'!E32/'39Pop2011'!L32%</f>
        <v>26.974796176596708</v>
      </c>
      <c r="M31" s="227" t="str">
        <f t="shared" si="0"/>
        <v>Punjab,23</v>
      </c>
    </row>
    <row r="32" spans="1:13" s="227" customFormat="1" ht="20.100000000000001" customHeight="1">
      <c r="A32" s="225">
        <v>29</v>
      </c>
      <c r="B32" s="229" t="s">
        <v>42</v>
      </c>
      <c r="C32" s="339">
        <f>'6TotalEnr'!AA33/'39Pop2011'!C33%</f>
        <v>20.641904189152832</v>
      </c>
      <c r="D32" s="339">
        <f>'6TotalEnr'!AB33/'39Pop2011'!D33%</f>
        <v>15.512842002362014</v>
      </c>
      <c r="E32" s="339">
        <f>ROUND('14TotalEnrCategory'!E33/'39Pop2011'!E33%,1)</f>
        <v>18.2</v>
      </c>
      <c r="F32" s="339">
        <f>IF('39Pop2011'!F33=0,"-",'14TotalEnrCategory'!F33/'39Pop2011'!F33%)</f>
        <v>14.05456017441932</v>
      </c>
      <c r="G32" s="339">
        <f>IF('39Pop2011'!G33=0,"-",'14TotalEnrCategory'!G33/'39Pop2011'!G33%)</f>
        <v>9.2940019888866345</v>
      </c>
      <c r="H32" s="339">
        <f>IF('39Pop2011'!H33=0,"-",'14TotalEnrCategory'!H33/'39Pop2011'!H33%)</f>
        <v>11.843410067135764</v>
      </c>
      <c r="I32" s="339">
        <f>IF('39Pop2011'!I33=0,"-",'14TotalEnrCategory'!I33/'39Pop2011'!I33%)</f>
        <v>15.077654587064234</v>
      </c>
      <c r="J32" s="339">
        <f>IF('39Pop2011'!J33=0,"-",'14TotalEnrCategory'!J33/'39Pop2011'!J33%)</f>
        <v>10.126846866375324</v>
      </c>
      <c r="K32" s="339">
        <f>IF('39Pop2011'!K33=0,"-",'14TotalEnrCategory'!K33/'39Pop2011'!K33%)</f>
        <v>12.657058773432251</v>
      </c>
      <c r="L32" s="521">
        <f>'14TotalEnrCategory'!E33/'39Pop2011'!L33%</f>
        <v>20.938146167211009</v>
      </c>
      <c r="M32" s="227" t="str">
        <f t="shared" si="0"/>
        <v>Rajasthan,18.2</v>
      </c>
    </row>
    <row r="33" spans="1:13" s="227" customFormat="1" ht="20.100000000000001" customHeight="1">
      <c r="A33" s="225">
        <v>30</v>
      </c>
      <c r="B33" s="230" t="s">
        <v>43</v>
      </c>
      <c r="C33" s="339">
        <f>'6TotalEnr'!AA34/'39Pop2011'!C34%</f>
        <v>28.931284902811399</v>
      </c>
      <c r="D33" s="339">
        <f>'6TotalEnr'!AB34/'39Pop2011'!D34%</f>
        <v>27.429833346172611</v>
      </c>
      <c r="E33" s="339">
        <f>ROUND('14TotalEnrCategory'!E34/'39Pop2011'!E34%,1)</f>
        <v>28.2</v>
      </c>
      <c r="F33" s="339">
        <f>IF('39Pop2011'!F34=0,"-",'14TotalEnrCategory'!F34/'39Pop2011'!F34%)</f>
        <v>28.904182106934886</v>
      </c>
      <c r="G33" s="339">
        <f>IF('39Pop2011'!G34=0,"-",'14TotalEnrCategory'!G34/'39Pop2011'!G34%)</f>
        <v>26.756352765321374</v>
      </c>
      <c r="H33" s="339">
        <f>IF('39Pop2011'!H34=0,"-",'14TotalEnrCategory'!H34/'39Pop2011'!H34%)</f>
        <v>27.797741273100616</v>
      </c>
      <c r="I33" s="339">
        <f>IF('39Pop2011'!I34=0,"-",'14TotalEnrCategory'!I34/'39Pop2011'!I34%)</f>
        <v>15.585395292697646</v>
      </c>
      <c r="J33" s="339">
        <f>IF('39Pop2011'!J34=0,"-",'14TotalEnrCategory'!J34/'39Pop2011'!J34%)</f>
        <v>22.437899747136694</v>
      </c>
      <c r="K33" s="339">
        <f>IF('39Pop2011'!K34=0,"-",'14TotalEnrCategory'!K34/'39Pop2011'!K34%)</f>
        <v>19.036027263875365</v>
      </c>
      <c r="L33" s="521">
        <f>'14TotalEnrCategory'!E34/'39Pop2011'!L34%</f>
        <v>33.420975323149236</v>
      </c>
      <c r="M33" s="227" t="str">
        <f t="shared" si="0"/>
        <v>Sikkim,28.2</v>
      </c>
    </row>
    <row r="34" spans="1:13" s="227" customFormat="1" ht="20.100000000000001" customHeight="1">
      <c r="A34" s="225">
        <v>31</v>
      </c>
      <c r="B34" s="226" t="s">
        <v>44</v>
      </c>
      <c r="C34" s="339">
        <f>'6TotalEnr'!AA35/'39Pop2011'!C35%</f>
        <v>43.155590599063615</v>
      </c>
      <c r="D34" s="339">
        <f>'6TotalEnr'!AB35/'39Pop2011'!D35%</f>
        <v>36.810975134220229</v>
      </c>
      <c r="E34" s="339">
        <f>ROUND('14TotalEnrCategory'!E35/'39Pop2011'!E35%,1)</f>
        <v>40</v>
      </c>
      <c r="F34" s="339">
        <f>IF('39Pop2011'!F35=0,"-",'14TotalEnrCategory'!F35/'39Pop2011'!F35%)</f>
        <v>30.262119115220173</v>
      </c>
      <c r="G34" s="339">
        <f>IF('39Pop2011'!G35=0,"-",'14TotalEnrCategory'!G35/'39Pop2011'!G35%)</f>
        <v>26.745475722754374</v>
      </c>
      <c r="H34" s="339">
        <f>IF('39Pop2011'!H35=0,"-",'14TotalEnrCategory'!H35/'39Pop2011'!H35%)</f>
        <v>28.481325044177723</v>
      </c>
      <c r="I34" s="339">
        <f>IF('39Pop2011'!I35=0,"-",'14TotalEnrCategory'!I35/'39Pop2011'!I35%)</f>
        <v>36.100220392065886</v>
      </c>
      <c r="J34" s="339">
        <f>IF('39Pop2011'!J35=0,"-",'14TotalEnrCategory'!J35/'39Pop2011'!J35%)</f>
        <v>29.086628380311129</v>
      </c>
      <c r="K34" s="339">
        <f>IF('39Pop2011'!K35=0,"-",'14TotalEnrCategory'!K35/'39Pop2011'!K35%)</f>
        <v>32.500677567982656</v>
      </c>
      <c r="L34" s="521">
        <f>'14TotalEnrCategory'!E35/'39Pop2011'!L35%</f>
        <v>47.506278692073664</v>
      </c>
      <c r="M34" s="227" t="str">
        <f t="shared" si="0"/>
        <v>Tamil Nadu,40</v>
      </c>
    </row>
    <row r="35" spans="1:13" s="227" customFormat="1" ht="20.100000000000001" customHeight="1">
      <c r="A35" s="225">
        <v>32</v>
      </c>
      <c r="B35" s="229" t="s">
        <v>45</v>
      </c>
      <c r="C35" s="339">
        <f>'6TotalEnr'!AA36/'39Pop2011'!C36%</f>
        <v>14.634588702583589</v>
      </c>
      <c r="D35" s="339">
        <f>'6TotalEnr'!AB36/'39Pop2011'!D36%</f>
        <v>10.206191864016334</v>
      </c>
      <c r="E35" s="339">
        <f>ROUND('14TotalEnrCategory'!E36/'39Pop2011'!E36%,1)</f>
        <v>12.4</v>
      </c>
      <c r="F35" s="339">
        <f>IF('39Pop2011'!F36=0,"-",'14TotalEnrCategory'!F36/'39Pop2011'!F36%)</f>
        <v>12.626545369722416</v>
      </c>
      <c r="G35" s="339">
        <f>IF('39Pop2011'!G36=0,"-",'14TotalEnrCategory'!G36/'39Pop2011'!G36%)</f>
        <v>8.4817542291132391</v>
      </c>
      <c r="H35" s="339">
        <f>IF('39Pop2011'!H36=0,"-",'14TotalEnrCategory'!H36/'39Pop2011'!H36%)</f>
        <v>10.563058578239021</v>
      </c>
      <c r="I35" s="339">
        <f>IF('39Pop2011'!I36=0,"-",'14TotalEnrCategory'!I36/'39Pop2011'!I36%)</f>
        <v>8.2551894324285087</v>
      </c>
      <c r="J35" s="339">
        <f>IF('39Pop2011'!J36=0,"-",'14TotalEnrCategory'!J36/'39Pop2011'!J36%)</f>
        <v>4.773927605307227</v>
      </c>
      <c r="K35" s="339">
        <f>IF('39Pop2011'!K36=0,"-",'14TotalEnrCategory'!K36/'39Pop2011'!K36%)</f>
        <v>6.4107289107289107</v>
      </c>
      <c r="L35" s="521">
        <f>'14TotalEnrCategory'!E36/'39Pop2011'!L36%</f>
        <v>14.600134805175051</v>
      </c>
      <c r="M35" s="227" t="str">
        <f t="shared" si="0"/>
        <v>Tripura,12.4</v>
      </c>
    </row>
    <row r="36" spans="1:13" s="227" customFormat="1" ht="20.100000000000001" customHeight="1">
      <c r="A36" s="225">
        <v>33</v>
      </c>
      <c r="B36" s="228" t="s">
        <v>47</v>
      </c>
      <c r="C36" s="339">
        <f>'6TotalEnr'!AA37/'39Pop2011'!C37%</f>
        <v>17.507615694466793</v>
      </c>
      <c r="D36" s="339">
        <f>'6TotalEnr'!AB37/'39Pop2011'!D37%</f>
        <v>17.243415397630201</v>
      </c>
      <c r="E36" s="339">
        <f>ROUND('14TotalEnrCategory'!E37/'39Pop2011'!E37%,1)</f>
        <v>17.399999999999999</v>
      </c>
      <c r="F36" s="339">
        <f>IF('39Pop2011'!F37=0,"-",'14TotalEnrCategory'!F37/'39Pop2011'!F37%)</f>
        <v>12.621434897598469</v>
      </c>
      <c r="G36" s="339">
        <f>IF('39Pop2011'!G37=0,"-",'14TotalEnrCategory'!G37/'39Pop2011'!G37%)</f>
        <v>13.221813228326528</v>
      </c>
      <c r="H36" s="339">
        <f>IF('39Pop2011'!H37=0,"-",'14TotalEnrCategory'!H37/'39Pop2011'!H37%)</f>
        <v>12.892163835144441</v>
      </c>
      <c r="I36" s="339">
        <f>IF('39Pop2011'!I37=0,"-",'14TotalEnrCategory'!I37/'39Pop2011'!I37%)</f>
        <v>23.584388797576459</v>
      </c>
      <c r="J36" s="339">
        <f>IF('39Pop2011'!J37=0,"-",'14TotalEnrCategory'!J37/'39Pop2011'!J37%)</f>
        <v>17.203973016034443</v>
      </c>
      <c r="K36" s="339">
        <f>IF('39Pop2011'!K37=0,"-",'14TotalEnrCategory'!K37/'39Pop2011'!K37%)</f>
        <v>20.474821570182396</v>
      </c>
      <c r="L36" s="521">
        <f>'14TotalEnrCategory'!E37/'39Pop2011'!L37%</f>
        <v>19.625300292164841</v>
      </c>
      <c r="M36" s="227" t="str">
        <f t="shared" si="0"/>
        <v>Uttar Pradesh,17.4</v>
      </c>
    </row>
    <row r="37" spans="1:13" s="227" customFormat="1" ht="20.100000000000001" customHeight="1">
      <c r="A37" s="225">
        <v>34</v>
      </c>
      <c r="B37" s="228" t="s">
        <v>58</v>
      </c>
      <c r="C37" s="339">
        <f>'6TotalEnr'!AA38/'39Pop2011'!C38%</f>
        <v>30.056223363652467</v>
      </c>
      <c r="D37" s="339">
        <f>'6TotalEnr'!AB38/'39Pop2011'!D38%</f>
        <v>32.293096520790797</v>
      </c>
      <c r="E37" s="339">
        <f>ROUND('14TotalEnrCategory'!E38/'39Pop2011'!E38%,1)</f>
        <v>31.1</v>
      </c>
      <c r="F37" s="339">
        <f>IF('39Pop2011'!F38=0,"-",'14TotalEnrCategory'!F38/'39Pop2011'!F38%)</f>
        <v>17.097214749824111</v>
      </c>
      <c r="G37" s="339">
        <f>IF('39Pop2011'!G38=0,"-",'14TotalEnrCategory'!G38/'39Pop2011'!G38%)</f>
        <v>17.227365093700609</v>
      </c>
      <c r="H37" s="339">
        <f>IF('39Pop2011'!H38=0,"-",'14TotalEnrCategory'!H38/'39Pop2011'!H38%)</f>
        <v>17.160728739792091</v>
      </c>
      <c r="I37" s="339">
        <f>IF('39Pop2011'!I38=0,"-",'14TotalEnrCategory'!I38/'39Pop2011'!I38%)</f>
        <v>39.062420382165605</v>
      </c>
      <c r="J37" s="339">
        <f>IF('39Pop2011'!J38=0,"-",'14TotalEnrCategory'!J38/'39Pop2011'!J38%)</f>
        <v>41.410134083262193</v>
      </c>
      <c r="K37" s="339">
        <f>IF('39Pop2011'!K38=0,"-",'14TotalEnrCategory'!K38/'39Pop2011'!K38%)</f>
        <v>40.244827760635339</v>
      </c>
      <c r="L37" s="521">
        <f>'14TotalEnrCategory'!E38/'39Pop2011'!L38%</f>
        <v>35.92759904937008</v>
      </c>
      <c r="M37" s="227" t="str">
        <f t="shared" si="0"/>
        <v>Uttrakhand,31.1</v>
      </c>
    </row>
    <row r="38" spans="1:13" s="227" customFormat="1" ht="20.100000000000001" customHeight="1">
      <c r="A38" s="225">
        <v>35</v>
      </c>
      <c r="B38" s="228" t="s">
        <v>48</v>
      </c>
      <c r="C38" s="339">
        <f>'6TotalEnr'!AA39/'39Pop2011'!C39%</f>
        <v>15.447121315988394</v>
      </c>
      <c r="D38" s="339">
        <f>'6TotalEnr'!AB39/'39Pop2011'!D39%</f>
        <v>11.804671092806773</v>
      </c>
      <c r="E38" s="339">
        <f>ROUND('14TotalEnrCategory'!E39/'39Pop2011'!E39%,1)</f>
        <v>13.6</v>
      </c>
      <c r="F38" s="339">
        <f>IF('39Pop2011'!F39=0,"-",'14TotalEnrCategory'!F39/'39Pop2011'!F39%)</f>
        <v>10.246574702269463</v>
      </c>
      <c r="G38" s="339">
        <f>IF('39Pop2011'!G39=0,"-",'14TotalEnrCategory'!G39/'39Pop2011'!G39%)</f>
        <v>7.6454928718793091</v>
      </c>
      <c r="H38" s="339">
        <f>IF('39Pop2011'!H39=0,"-",'14TotalEnrCategory'!H39/'39Pop2011'!H39%)</f>
        <v>8.9721658273546083</v>
      </c>
      <c r="I38" s="339">
        <f>IF('39Pop2011'!I39=0,"-",'14TotalEnrCategory'!I39/'39Pop2011'!I39%)</f>
        <v>7.6716658861804641</v>
      </c>
      <c r="J38" s="339">
        <f>IF('39Pop2011'!J39=0,"-",'14TotalEnrCategory'!J39/'39Pop2011'!J39%)</f>
        <v>5.2775013803468145</v>
      </c>
      <c r="K38" s="339">
        <f>IF('39Pop2011'!K39=0,"-",'14TotalEnrCategory'!K39/'39Pop2011'!K39%)</f>
        <v>6.4491373760491628</v>
      </c>
      <c r="L38" s="521">
        <f>'14TotalEnrCategory'!E39/'39Pop2011'!L39%</f>
        <v>15.837256007149676</v>
      </c>
      <c r="M38" s="227" t="str">
        <f t="shared" si="0"/>
        <v>West Bengal,13.6</v>
      </c>
    </row>
    <row r="39" spans="1:13" s="233" customFormat="1" ht="20.100000000000001" customHeight="1">
      <c r="A39" s="231"/>
      <c r="B39" s="232" t="s">
        <v>49</v>
      </c>
      <c r="C39" s="340">
        <f>'6TotalEnr'!AA40/'39Pop2011'!C40%</f>
        <v>22.054744129495539</v>
      </c>
      <c r="D39" s="340">
        <f>'6TotalEnr'!AB40/'39Pop2011'!D40%</f>
        <v>19.423898296069154</v>
      </c>
      <c r="E39" s="340">
        <f>'6TotalEnr'!AC40/'39Pop2011'!E40%</f>
        <v>20.798845933704616</v>
      </c>
      <c r="F39" s="340">
        <f>IF('39Pop2011'!F40=0,"-",'14TotalEnrCategory'!F40/'39Pop2011'!F40%)</f>
        <v>15.760569904671957</v>
      </c>
      <c r="G39" s="340">
        <f>IF('39Pop2011'!G40=0,"-",'14TotalEnrCategory'!G40/'39Pop2011'!G40%)</f>
        <v>13.892778533875278</v>
      </c>
      <c r="H39" s="340">
        <f>IF('39Pop2011'!H40=0,"-",'14TotalEnrCategory'!H40/'39Pop2011'!H40%)</f>
        <v>14.870179197766289</v>
      </c>
      <c r="I39" s="340">
        <f>IF('39Pop2011'!I40=0,"-",'14TotalEnrCategory'!I40/'39Pop2011'!I40%)</f>
        <v>12.373942649545906</v>
      </c>
      <c r="J39" s="340">
        <f>IF('39Pop2011'!J40=0,"-",'14TotalEnrCategory'!J40/'39Pop2011'!J40%)</f>
        <v>9.7071791211288598</v>
      </c>
      <c r="K39" s="340">
        <f>IF('39Pop2011'!K40=0,"-",'14TotalEnrCategory'!K40/'39Pop2011'!K40%)</f>
        <v>11.027816713459623</v>
      </c>
      <c r="L39" s="521">
        <f>'14TotalEnrCategory'!E40/'39Pop2011'!L40%</f>
        <v>24.085648896739343</v>
      </c>
      <c r="M39" s="227" t="str">
        <f t="shared" si="0"/>
        <v>All India,20.7988459337046</v>
      </c>
    </row>
    <row r="41" spans="1:13">
      <c r="C41" s="252">
        <f>MAX(C4:C38)</f>
        <v>43.155590599063615</v>
      </c>
      <c r="D41" s="252">
        <f t="shared" ref="D41:K41" si="1">MAX(D4:D38)</f>
        <v>54.419379895138839</v>
      </c>
      <c r="E41" s="252">
        <f t="shared" si="1"/>
        <v>42.2</v>
      </c>
      <c r="F41" s="252">
        <f t="shared" si="1"/>
        <v>78.378378378378372</v>
      </c>
      <c r="G41" s="252">
        <f t="shared" si="1"/>
        <v>112.6984126984127</v>
      </c>
      <c r="H41" s="252">
        <f t="shared" si="1"/>
        <v>90.804597701149419</v>
      </c>
      <c r="I41" s="252">
        <f t="shared" si="1"/>
        <v>39.062420382165605</v>
      </c>
      <c r="J41" s="252">
        <f t="shared" si="1"/>
        <v>41.410134083262193</v>
      </c>
      <c r="K41" s="252">
        <f t="shared" si="1"/>
        <v>40.244827760635339</v>
      </c>
    </row>
    <row r="42" spans="1:13">
      <c r="C42" s="252">
        <f>MIN(C4:C38)</f>
        <v>2.9991126885536823</v>
      </c>
      <c r="D42" s="252">
        <f t="shared" ref="D42:K42" si="2">MIN(D4:D38)</f>
        <v>6.2206862503085656</v>
      </c>
      <c r="E42" s="252">
        <f t="shared" si="2"/>
        <v>3.9</v>
      </c>
      <c r="F42" s="252">
        <f t="shared" si="2"/>
        <v>6.4583333333333339</v>
      </c>
      <c r="G42" s="252">
        <f t="shared" si="2"/>
        <v>4.9458441709693703</v>
      </c>
      <c r="H42" s="252">
        <f t="shared" si="2"/>
        <v>5.7755052805891216</v>
      </c>
      <c r="I42" s="252">
        <f t="shared" si="2"/>
        <v>1.5479876160990713</v>
      </c>
      <c r="J42" s="252">
        <f t="shared" si="2"/>
        <v>0.92701990366263742</v>
      </c>
      <c r="K42" s="252">
        <f t="shared" si="2"/>
        <v>1.898675125956335</v>
      </c>
    </row>
    <row r="44" spans="1:13">
      <c r="E44" s="222" t="s">
        <v>102</v>
      </c>
      <c r="F44" s="222" t="s">
        <v>103</v>
      </c>
      <c r="G44" s="222" t="s">
        <v>12</v>
      </c>
    </row>
    <row r="45" spans="1:13">
      <c r="D45" s="222" t="s">
        <v>12</v>
      </c>
      <c r="E45" s="252">
        <f>C39</f>
        <v>22.054744129495539</v>
      </c>
      <c r="F45" s="252">
        <f t="shared" ref="F45:G45" si="3">D39</f>
        <v>19.423898296069154</v>
      </c>
      <c r="G45" s="252">
        <f t="shared" si="3"/>
        <v>20.798845933704616</v>
      </c>
    </row>
    <row r="46" spans="1:13">
      <c r="D46" s="222" t="s">
        <v>534</v>
      </c>
      <c r="E46" s="252">
        <f>F39</f>
        <v>15.760569904671957</v>
      </c>
      <c r="F46" s="252">
        <f t="shared" ref="F46:G46" si="4">G39</f>
        <v>13.892778533875278</v>
      </c>
      <c r="G46" s="252">
        <f t="shared" si="4"/>
        <v>14.870179197766289</v>
      </c>
    </row>
    <row r="47" spans="1:13">
      <c r="D47" s="222" t="s">
        <v>535</v>
      </c>
      <c r="E47" s="252">
        <f>I39</f>
        <v>12.373942649545906</v>
      </c>
      <c r="F47" s="252">
        <f t="shared" ref="F47:G47" si="5">J39</f>
        <v>9.7071791211288598</v>
      </c>
      <c r="G47" s="252">
        <f t="shared" si="5"/>
        <v>11.027816713459623</v>
      </c>
    </row>
  </sheetData>
  <mergeCells count="6">
    <mergeCell ref="A1:K1"/>
    <mergeCell ref="A2:A3"/>
    <mergeCell ref="B2:B3"/>
    <mergeCell ref="C2:E2"/>
    <mergeCell ref="F2:H2"/>
    <mergeCell ref="I2:K2"/>
  </mergeCells>
  <printOptions horizontalCentered="1"/>
  <pageMargins left="0.39370078740157499" right="0.19" top="0.46" bottom="0.64" header="0.27559055118110198" footer="0.31"/>
  <pageSetup paperSize="9" scale="90" firstPageNumber="75" orientation="portrait" useFirstPageNumber="1" r:id="rId1"/>
  <headerFooter alignWithMargins="0">
    <oddFooter>&amp;L&amp;"Arial,Italic"&amp;9AISHE 2011-12&amp;CT-&amp;P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theme="5" tint="-0.249977111117893"/>
  </sheetPr>
  <dimension ref="A1:I39"/>
  <sheetViews>
    <sheetView view="pageBreakPreview" topLeftCell="A16" zoomScaleSheetLayoutView="100" workbookViewId="0">
      <selection activeCell="D26" sqref="D26"/>
    </sheetView>
  </sheetViews>
  <sheetFormatPr defaultRowHeight="14.25"/>
  <cols>
    <col min="1" max="1" width="5.140625" style="249" customWidth="1"/>
    <col min="2" max="2" width="26.28515625" style="249" customWidth="1"/>
    <col min="3" max="3" width="17.7109375" style="249" customWidth="1"/>
    <col min="4" max="4" width="19" style="249" customWidth="1"/>
    <col min="5" max="5" width="22.140625" style="249" customWidth="1"/>
    <col min="6" max="256" width="9.140625" style="249"/>
    <col min="257" max="257" width="5.140625" style="249" customWidth="1"/>
    <col min="258" max="258" width="22.5703125" style="249" customWidth="1"/>
    <col min="259" max="259" width="17.7109375" style="249" customWidth="1"/>
    <col min="260" max="260" width="19" style="249" customWidth="1"/>
    <col min="261" max="261" width="22.140625" style="249" customWidth="1"/>
    <col min="262" max="512" width="9.140625" style="249"/>
    <col min="513" max="513" width="5.140625" style="249" customWidth="1"/>
    <col min="514" max="514" width="22.5703125" style="249" customWidth="1"/>
    <col min="515" max="515" width="17.7109375" style="249" customWidth="1"/>
    <col min="516" max="516" width="19" style="249" customWidth="1"/>
    <col min="517" max="517" width="22.140625" style="249" customWidth="1"/>
    <col min="518" max="768" width="9.140625" style="249"/>
    <col min="769" max="769" width="5.140625" style="249" customWidth="1"/>
    <col min="770" max="770" width="22.5703125" style="249" customWidth="1"/>
    <col min="771" max="771" width="17.7109375" style="249" customWidth="1"/>
    <col min="772" max="772" width="19" style="249" customWidth="1"/>
    <col min="773" max="773" width="22.140625" style="249" customWidth="1"/>
    <col min="774" max="1024" width="9.140625" style="249"/>
    <col min="1025" max="1025" width="5.140625" style="249" customWidth="1"/>
    <col min="1026" max="1026" width="22.5703125" style="249" customWidth="1"/>
    <col min="1027" max="1027" width="17.7109375" style="249" customWidth="1"/>
    <col min="1028" max="1028" width="19" style="249" customWidth="1"/>
    <col min="1029" max="1029" width="22.140625" style="249" customWidth="1"/>
    <col min="1030" max="1280" width="9.140625" style="249"/>
    <col min="1281" max="1281" width="5.140625" style="249" customWidth="1"/>
    <col min="1282" max="1282" width="22.5703125" style="249" customWidth="1"/>
    <col min="1283" max="1283" width="17.7109375" style="249" customWidth="1"/>
    <col min="1284" max="1284" width="19" style="249" customWidth="1"/>
    <col min="1285" max="1285" width="22.140625" style="249" customWidth="1"/>
    <col min="1286" max="1536" width="9.140625" style="249"/>
    <col min="1537" max="1537" width="5.140625" style="249" customWidth="1"/>
    <col min="1538" max="1538" width="22.5703125" style="249" customWidth="1"/>
    <col min="1539" max="1539" width="17.7109375" style="249" customWidth="1"/>
    <col min="1540" max="1540" width="19" style="249" customWidth="1"/>
    <col min="1541" max="1541" width="22.140625" style="249" customWidth="1"/>
    <col min="1542" max="1792" width="9.140625" style="249"/>
    <col min="1793" max="1793" width="5.140625" style="249" customWidth="1"/>
    <col min="1794" max="1794" width="22.5703125" style="249" customWidth="1"/>
    <col min="1795" max="1795" width="17.7109375" style="249" customWidth="1"/>
    <col min="1796" max="1796" width="19" style="249" customWidth="1"/>
    <col min="1797" max="1797" width="22.140625" style="249" customWidth="1"/>
    <col min="1798" max="2048" width="9.140625" style="249"/>
    <col min="2049" max="2049" width="5.140625" style="249" customWidth="1"/>
    <col min="2050" max="2050" width="22.5703125" style="249" customWidth="1"/>
    <col min="2051" max="2051" width="17.7109375" style="249" customWidth="1"/>
    <col min="2052" max="2052" width="19" style="249" customWidth="1"/>
    <col min="2053" max="2053" width="22.140625" style="249" customWidth="1"/>
    <col min="2054" max="2304" width="9.140625" style="249"/>
    <col min="2305" max="2305" width="5.140625" style="249" customWidth="1"/>
    <col min="2306" max="2306" width="22.5703125" style="249" customWidth="1"/>
    <col min="2307" max="2307" width="17.7109375" style="249" customWidth="1"/>
    <col min="2308" max="2308" width="19" style="249" customWidth="1"/>
    <col min="2309" max="2309" width="22.140625" style="249" customWidth="1"/>
    <col min="2310" max="2560" width="9.140625" style="249"/>
    <col min="2561" max="2561" width="5.140625" style="249" customWidth="1"/>
    <col min="2562" max="2562" width="22.5703125" style="249" customWidth="1"/>
    <col min="2563" max="2563" width="17.7109375" style="249" customWidth="1"/>
    <col min="2564" max="2564" width="19" style="249" customWidth="1"/>
    <col min="2565" max="2565" width="22.140625" style="249" customWidth="1"/>
    <col min="2566" max="2816" width="9.140625" style="249"/>
    <col min="2817" max="2817" width="5.140625" style="249" customWidth="1"/>
    <col min="2818" max="2818" width="22.5703125" style="249" customWidth="1"/>
    <col min="2819" max="2819" width="17.7109375" style="249" customWidth="1"/>
    <col min="2820" max="2820" width="19" style="249" customWidth="1"/>
    <col min="2821" max="2821" width="22.140625" style="249" customWidth="1"/>
    <col min="2822" max="3072" width="9.140625" style="249"/>
    <col min="3073" max="3073" width="5.140625" style="249" customWidth="1"/>
    <col min="3074" max="3074" width="22.5703125" style="249" customWidth="1"/>
    <col min="3075" max="3075" width="17.7109375" style="249" customWidth="1"/>
    <col min="3076" max="3076" width="19" style="249" customWidth="1"/>
    <col min="3077" max="3077" width="22.140625" style="249" customWidth="1"/>
    <col min="3078" max="3328" width="9.140625" style="249"/>
    <col min="3329" max="3329" width="5.140625" style="249" customWidth="1"/>
    <col min="3330" max="3330" width="22.5703125" style="249" customWidth="1"/>
    <col min="3331" max="3331" width="17.7109375" style="249" customWidth="1"/>
    <col min="3332" max="3332" width="19" style="249" customWidth="1"/>
    <col min="3333" max="3333" width="22.140625" style="249" customWidth="1"/>
    <col min="3334" max="3584" width="9.140625" style="249"/>
    <col min="3585" max="3585" width="5.140625" style="249" customWidth="1"/>
    <col min="3586" max="3586" width="22.5703125" style="249" customWidth="1"/>
    <col min="3587" max="3587" width="17.7109375" style="249" customWidth="1"/>
    <col min="3588" max="3588" width="19" style="249" customWidth="1"/>
    <col min="3589" max="3589" width="22.140625" style="249" customWidth="1"/>
    <col min="3590" max="3840" width="9.140625" style="249"/>
    <col min="3841" max="3841" width="5.140625" style="249" customWidth="1"/>
    <col min="3842" max="3842" width="22.5703125" style="249" customWidth="1"/>
    <col min="3843" max="3843" width="17.7109375" style="249" customWidth="1"/>
    <col min="3844" max="3844" width="19" style="249" customWidth="1"/>
    <col min="3845" max="3845" width="22.140625" style="249" customWidth="1"/>
    <col min="3846" max="4096" width="9.140625" style="249"/>
    <col min="4097" max="4097" width="5.140625" style="249" customWidth="1"/>
    <col min="4098" max="4098" width="22.5703125" style="249" customWidth="1"/>
    <col min="4099" max="4099" width="17.7109375" style="249" customWidth="1"/>
    <col min="4100" max="4100" width="19" style="249" customWidth="1"/>
    <col min="4101" max="4101" width="22.140625" style="249" customWidth="1"/>
    <col min="4102" max="4352" width="9.140625" style="249"/>
    <col min="4353" max="4353" width="5.140625" style="249" customWidth="1"/>
    <col min="4354" max="4354" width="22.5703125" style="249" customWidth="1"/>
    <col min="4355" max="4355" width="17.7109375" style="249" customWidth="1"/>
    <col min="4356" max="4356" width="19" style="249" customWidth="1"/>
    <col min="4357" max="4357" width="22.140625" style="249" customWidth="1"/>
    <col min="4358" max="4608" width="9.140625" style="249"/>
    <col min="4609" max="4609" width="5.140625" style="249" customWidth="1"/>
    <col min="4610" max="4610" width="22.5703125" style="249" customWidth="1"/>
    <col min="4611" max="4611" width="17.7109375" style="249" customWidth="1"/>
    <col min="4612" max="4612" width="19" style="249" customWidth="1"/>
    <col min="4613" max="4613" width="22.140625" style="249" customWidth="1"/>
    <col min="4614" max="4864" width="9.140625" style="249"/>
    <col min="4865" max="4865" width="5.140625" style="249" customWidth="1"/>
    <col min="4866" max="4866" width="22.5703125" style="249" customWidth="1"/>
    <col min="4867" max="4867" width="17.7109375" style="249" customWidth="1"/>
    <col min="4868" max="4868" width="19" style="249" customWidth="1"/>
    <col min="4869" max="4869" width="22.140625" style="249" customWidth="1"/>
    <col min="4870" max="5120" width="9.140625" style="249"/>
    <col min="5121" max="5121" width="5.140625" style="249" customWidth="1"/>
    <col min="5122" max="5122" width="22.5703125" style="249" customWidth="1"/>
    <col min="5123" max="5123" width="17.7109375" style="249" customWidth="1"/>
    <col min="5124" max="5124" width="19" style="249" customWidth="1"/>
    <col min="5125" max="5125" width="22.140625" style="249" customWidth="1"/>
    <col min="5126" max="5376" width="9.140625" style="249"/>
    <col min="5377" max="5377" width="5.140625" style="249" customWidth="1"/>
    <col min="5378" max="5378" width="22.5703125" style="249" customWidth="1"/>
    <col min="5379" max="5379" width="17.7109375" style="249" customWidth="1"/>
    <col min="5380" max="5380" width="19" style="249" customWidth="1"/>
    <col min="5381" max="5381" width="22.140625" style="249" customWidth="1"/>
    <col min="5382" max="5632" width="9.140625" style="249"/>
    <col min="5633" max="5633" width="5.140625" style="249" customWidth="1"/>
    <col min="5634" max="5634" width="22.5703125" style="249" customWidth="1"/>
    <col min="5635" max="5635" width="17.7109375" style="249" customWidth="1"/>
    <col min="5636" max="5636" width="19" style="249" customWidth="1"/>
    <col min="5637" max="5637" width="22.140625" style="249" customWidth="1"/>
    <col min="5638" max="5888" width="9.140625" style="249"/>
    <col min="5889" max="5889" width="5.140625" style="249" customWidth="1"/>
    <col min="5890" max="5890" width="22.5703125" style="249" customWidth="1"/>
    <col min="5891" max="5891" width="17.7109375" style="249" customWidth="1"/>
    <col min="5892" max="5892" width="19" style="249" customWidth="1"/>
    <col min="5893" max="5893" width="22.140625" style="249" customWidth="1"/>
    <col min="5894" max="6144" width="9.140625" style="249"/>
    <col min="6145" max="6145" width="5.140625" style="249" customWidth="1"/>
    <col min="6146" max="6146" width="22.5703125" style="249" customWidth="1"/>
    <col min="6147" max="6147" width="17.7109375" style="249" customWidth="1"/>
    <col min="6148" max="6148" width="19" style="249" customWidth="1"/>
    <col min="6149" max="6149" width="22.140625" style="249" customWidth="1"/>
    <col min="6150" max="6400" width="9.140625" style="249"/>
    <col min="6401" max="6401" width="5.140625" style="249" customWidth="1"/>
    <col min="6402" max="6402" width="22.5703125" style="249" customWidth="1"/>
    <col min="6403" max="6403" width="17.7109375" style="249" customWidth="1"/>
    <col min="6404" max="6404" width="19" style="249" customWidth="1"/>
    <col min="6405" max="6405" width="22.140625" style="249" customWidth="1"/>
    <col min="6406" max="6656" width="9.140625" style="249"/>
    <col min="6657" max="6657" width="5.140625" style="249" customWidth="1"/>
    <col min="6658" max="6658" width="22.5703125" style="249" customWidth="1"/>
    <col min="6659" max="6659" width="17.7109375" style="249" customWidth="1"/>
    <col min="6660" max="6660" width="19" style="249" customWidth="1"/>
    <col min="6661" max="6661" width="22.140625" style="249" customWidth="1"/>
    <col min="6662" max="6912" width="9.140625" style="249"/>
    <col min="6913" max="6913" width="5.140625" style="249" customWidth="1"/>
    <col min="6914" max="6914" width="22.5703125" style="249" customWidth="1"/>
    <col min="6915" max="6915" width="17.7109375" style="249" customWidth="1"/>
    <col min="6916" max="6916" width="19" style="249" customWidth="1"/>
    <col min="6917" max="6917" width="22.140625" style="249" customWidth="1"/>
    <col min="6918" max="7168" width="9.140625" style="249"/>
    <col min="7169" max="7169" width="5.140625" style="249" customWidth="1"/>
    <col min="7170" max="7170" width="22.5703125" style="249" customWidth="1"/>
    <col min="7171" max="7171" width="17.7109375" style="249" customWidth="1"/>
    <col min="7172" max="7172" width="19" style="249" customWidth="1"/>
    <col min="7173" max="7173" width="22.140625" style="249" customWidth="1"/>
    <col min="7174" max="7424" width="9.140625" style="249"/>
    <col min="7425" max="7425" width="5.140625" style="249" customWidth="1"/>
    <col min="7426" max="7426" width="22.5703125" style="249" customWidth="1"/>
    <col min="7427" max="7427" width="17.7109375" style="249" customWidth="1"/>
    <col min="7428" max="7428" width="19" style="249" customWidth="1"/>
    <col min="7429" max="7429" width="22.140625" style="249" customWidth="1"/>
    <col min="7430" max="7680" width="9.140625" style="249"/>
    <col min="7681" max="7681" width="5.140625" style="249" customWidth="1"/>
    <col min="7682" max="7682" width="22.5703125" style="249" customWidth="1"/>
    <col min="7683" max="7683" width="17.7109375" style="249" customWidth="1"/>
    <col min="7684" max="7684" width="19" style="249" customWidth="1"/>
    <col min="7685" max="7685" width="22.140625" style="249" customWidth="1"/>
    <col min="7686" max="7936" width="9.140625" style="249"/>
    <col min="7937" max="7937" width="5.140625" style="249" customWidth="1"/>
    <col min="7938" max="7938" width="22.5703125" style="249" customWidth="1"/>
    <col min="7939" max="7939" width="17.7109375" style="249" customWidth="1"/>
    <col min="7940" max="7940" width="19" style="249" customWidth="1"/>
    <col min="7941" max="7941" width="22.140625" style="249" customWidth="1"/>
    <col min="7942" max="8192" width="9.140625" style="249"/>
    <col min="8193" max="8193" width="5.140625" style="249" customWidth="1"/>
    <col min="8194" max="8194" width="22.5703125" style="249" customWidth="1"/>
    <col min="8195" max="8195" width="17.7109375" style="249" customWidth="1"/>
    <col min="8196" max="8196" width="19" style="249" customWidth="1"/>
    <col min="8197" max="8197" width="22.140625" style="249" customWidth="1"/>
    <col min="8198" max="8448" width="9.140625" style="249"/>
    <col min="8449" max="8449" width="5.140625" style="249" customWidth="1"/>
    <col min="8450" max="8450" width="22.5703125" style="249" customWidth="1"/>
    <col min="8451" max="8451" width="17.7109375" style="249" customWidth="1"/>
    <col min="8452" max="8452" width="19" style="249" customWidth="1"/>
    <col min="8453" max="8453" width="22.140625" style="249" customWidth="1"/>
    <col min="8454" max="8704" width="9.140625" style="249"/>
    <col min="8705" max="8705" width="5.140625" style="249" customWidth="1"/>
    <col min="8706" max="8706" width="22.5703125" style="249" customWidth="1"/>
    <col min="8707" max="8707" width="17.7109375" style="249" customWidth="1"/>
    <col min="8708" max="8708" width="19" style="249" customWidth="1"/>
    <col min="8709" max="8709" width="22.140625" style="249" customWidth="1"/>
    <col min="8710" max="8960" width="9.140625" style="249"/>
    <col min="8961" max="8961" width="5.140625" style="249" customWidth="1"/>
    <col min="8962" max="8962" width="22.5703125" style="249" customWidth="1"/>
    <col min="8963" max="8963" width="17.7109375" style="249" customWidth="1"/>
    <col min="8964" max="8964" width="19" style="249" customWidth="1"/>
    <col min="8965" max="8965" width="22.140625" style="249" customWidth="1"/>
    <col min="8966" max="9216" width="9.140625" style="249"/>
    <col min="9217" max="9217" width="5.140625" style="249" customWidth="1"/>
    <col min="9218" max="9218" width="22.5703125" style="249" customWidth="1"/>
    <col min="9219" max="9219" width="17.7109375" style="249" customWidth="1"/>
    <col min="9220" max="9220" width="19" style="249" customWidth="1"/>
    <col min="9221" max="9221" width="22.140625" style="249" customWidth="1"/>
    <col min="9222" max="9472" width="9.140625" style="249"/>
    <col min="9473" max="9473" width="5.140625" style="249" customWidth="1"/>
    <col min="9474" max="9474" width="22.5703125" style="249" customWidth="1"/>
    <col min="9475" max="9475" width="17.7109375" style="249" customWidth="1"/>
    <col min="9476" max="9476" width="19" style="249" customWidth="1"/>
    <col min="9477" max="9477" width="22.140625" style="249" customWidth="1"/>
    <col min="9478" max="9728" width="9.140625" style="249"/>
    <col min="9729" max="9729" width="5.140625" style="249" customWidth="1"/>
    <col min="9730" max="9730" width="22.5703125" style="249" customWidth="1"/>
    <col min="9731" max="9731" width="17.7109375" style="249" customWidth="1"/>
    <col min="9732" max="9732" width="19" style="249" customWidth="1"/>
    <col min="9733" max="9733" width="22.140625" style="249" customWidth="1"/>
    <col min="9734" max="9984" width="9.140625" style="249"/>
    <col min="9985" max="9985" width="5.140625" style="249" customWidth="1"/>
    <col min="9986" max="9986" width="22.5703125" style="249" customWidth="1"/>
    <col min="9987" max="9987" width="17.7109375" style="249" customWidth="1"/>
    <col min="9988" max="9988" width="19" style="249" customWidth="1"/>
    <col min="9989" max="9989" width="22.140625" style="249" customWidth="1"/>
    <col min="9990" max="10240" width="9.140625" style="249"/>
    <col min="10241" max="10241" width="5.140625" style="249" customWidth="1"/>
    <col min="10242" max="10242" width="22.5703125" style="249" customWidth="1"/>
    <col min="10243" max="10243" width="17.7109375" style="249" customWidth="1"/>
    <col min="10244" max="10244" width="19" style="249" customWidth="1"/>
    <col min="10245" max="10245" width="22.140625" style="249" customWidth="1"/>
    <col min="10246" max="10496" width="9.140625" style="249"/>
    <col min="10497" max="10497" width="5.140625" style="249" customWidth="1"/>
    <col min="10498" max="10498" width="22.5703125" style="249" customWidth="1"/>
    <col min="10499" max="10499" width="17.7109375" style="249" customWidth="1"/>
    <col min="10500" max="10500" width="19" style="249" customWidth="1"/>
    <col min="10501" max="10501" width="22.140625" style="249" customWidth="1"/>
    <col min="10502" max="10752" width="9.140625" style="249"/>
    <col min="10753" max="10753" width="5.140625" style="249" customWidth="1"/>
    <col min="10754" max="10754" width="22.5703125" style="249" customWidth="1"/>
    <col min="10755" max="10755" width="17.7109375" style="249" customWidth="1"/>
    <col min="10756" max="10756" width="19" style="249" customWidth="1"/>
    <col min="10757" max="10757" width="22.140625" style="249" customWidth="1"/>
    <col min="10758" max="11008" width="9.140625" style="249"/>
    <col min="11009" max="11009" width="5.140625" style="249" customWidth="1"/>
    <col min="11010" max="11010" width="22.5703125" style="249" customWidth="1"/>
    <col min="11011" max="11011" width="17.7109375" style="249" customWidth="1"/>
    <col min="11012" max="11012" width="19" style="249" customWidth="1"/>
    <col min="11013" max="11013" width="22.140625" style="249" customWidth="1"/>
    <col min="11014" max="11264" width="9.140625" style="249"/>
    <col min="11265" max="11265" width="5.140625" style="249" customWidth="1"/>
    <col min="11266" max="11266" width="22.5703125" style="249" customWidth="1"/>
    <col min="11267" max="11267" width="17.7109375" style="249" customWidth="1"/>
    <col min="11268" max="11268" width="19" style="249" customWidth="1"/>
    <col min="11269" max="11269" width="22.140625" style="249" customWidth="1"/>
    <col min="11270" max="11520" width="9.140625" style="249"/>
    <col min="11521" max="11521" width="5.140625" style="249" customWidth="1"/>
    <col min="11522" max="11522" width="22.5703125" style="249" customWidth="1"/>
    <col min="11523" max="11523" width="17.7109375" style="249" customWidth="1"/>
    <col min="11524" max="11524" width="19" style="249" customWidth="1"/>
    <col min="11525" max="11525" width="22.140625" style="249" customWidth="1"/>
    <col min="11526" max="11776" width="9.140625" style="249"/>
    <col min="11777" max="11777" width="5.140625" style="249" customWidth="1"/>
    <col min="11778" max="11778" width="22.5703125" style="249" customWidth="1"/>
    <col min="11779" max="11779" width="17.7109375" style="249" customWidth="1"/>
    <col min="11780" max="11780" width="19" style="249" customWidth="1"/>
    <col min="11781" max="11781" width="22.140625" style="249" customWidth="1"/>
    <col min="11782" max="12032" width="9.140625" style="249"/>
    <col min="12033" max="12033" width="5.140625" style="249" customWidth="1"/>
    <col min="12034" max="12034" width="22.5703125" style="249" customWidth="1"/>
    <col min="12035" max="12035" width="17.7109375" style="249" customWidth="1"/>
    <col min="12036" max="12036" width="19" style="249" customWidth="1"/>
    <col min="12037" max="12037" width="22.140625" style="249" customWidth="1"/>
    <col min="12038" max="12288" width="9.140625" style="249"/>
    <col min="12289" max="12289" width="5.140625" style="249" customWidth="1"/>
    <col min="12290" max="12290" width="22.5703125" style="249" customWidth="1"/>
    <col min="12291" max="12291" width="17.7109375" style="249" customWidth="1"/>
    <col min="12292" max="12292" width="19" style="249" customWidth="1"/>
    <col min="12293" max="12293" width="22.140625" style="249" customWidth="1"/>
    <col min="12294" max="12544" width="9.140625" style="249"/>
    <col min="12545" max="12545" width="5.140625" style="249" customWidth="1"/>
    <col min="12546" max="12546" width="22.5703125" style="249" customWidth="1"/>
    <col min="12547" max="12547" width="17.7109375" style="249" customWidth="1"/>
    <col min="12548" max="12548" width="19" style="249" customWidth="1"/>
    <col min="12549" max="12549" width="22.140625" style="249" customWidth="1"/>
    <col min="12550" max="12800" width="9.140625" style="249"/>
    <col min="12801" max="12801" width="5.140625" style="249" customWidth="1"/>
    <col min="12802" max="12802" width="22.5703125" style="249" customWidth="1"/>
    <col min="12803" max="12803" width="17.7109375" style="249" customWidth="1"/>
    <col min="12804" max="12804" width="19" style="249" customWidth="1"/>
    <col min="12805" max="12805" width="22.140625" style="249" customWidth="1"/>
    <col min="12806" max="13056" width="9.140625" style="249"/>
    <col min="13057" max="13057" width="5.140625" style="249" customWidth="1"/>
    <col min="13058" max="13058" width="22.5703125" style="249" customWidth="1"/>
    <col min="13059" max="13059" width="17.7109375" style="249" customWidth="1"/>
    <col min="13060" max="13060" width="19" style="249" customWidth="1"/>
    <col min="13061" max="13061" width="22.140625" style="249" customWidth="1"/>
    <col min="13062" max="13312" width="9.140625" style="249"/>
    <col min="13313" max="13313" width="5.140625" style="249" customWidth="1"/>
    <col min="13314" max="13314" width="22.5703125" style="249" customWidth="1"/>
    <col min="13315" max="13315" width="17.7109375" style="249" customWidth="1"/>
    <col min="13316" max="13316" width="19" style="249" customWidth="1"/>
    <col min="13317" max="13317" width="22.140625" style="249" customWidth="1"/>
    <col min="13318" max="13568" width="9.140625" style="249"/>
    <col min="13569" max="13569" width="5.140625" style="249" customWidth="1"/>
    <col min="13570" max="13570" width="22.5703125" style="249" customWidth="1"/>
    <col min="13571" max="13571" width="17.7109375" style="249" customWidth="1"/>
    <col min="13572" max="13572" width="19" style="249" customWidth="1"/>
    <col min="13573" max="13573" width="22.140625" style="249" customWidth="1"/>
    <col min="13574" max="13824" width="9.140625" style="249"/>
    <col min="13825" max="13825" width="5.140625" style="249" customWidth="1"/>
    <col min="13826" max="13826" width="22.5703125" style="249" customWidth="1"/>
    <col min="13827" max="13827" width="17.7109375" style="249" customWidth="1"/>
    <col min="13828" max="13828" width="19" style="249" customWidth="1"/>
    <col min="13829" max="13829" width="22.140625" style="249" customWidth="1"/>
    <col min="13830" max="14080" width="9.140625" style="249"/>
    <col min="14081" max="14081" width="5.140625" style="249" customWidth="1"/>
    <col min="14082" max="14082" width="22.5703125" style="249" customWidth="1"/>
    <col min="14083" max="14083" width="17.7109375" style="249" customWidth="1"/>
    <col min="14084" max="14084" width="19" style="249" customWidth="1"/>
    <col min="14085" max="14085" width="22.140625" style="249" customWidth="1"/>
    <col min="14086" max="14336" width="9.140625" style="249"/>
    <col min="14337" max="14337" width="5.140625" style="249" customWidth="1"/>
    <col min="14338" max="14338" width="22.5703125" style="249" customWidth="1"/>
    <col min="14339" max="14339" width="17.7109375" style="249" customWidth="1"/>
    <col min="14340" max="14340" width="19" style="249" customWidth="1"/>
    <col min="14341" max="14341" width="22.140625" style="249" customWidth="1"/>
    <col min="14342" max="14592" width="9.140625" style="249"/>
    <col min="14593" max="14593" width="5.140625" style="249" customWidth="1"/>
    <col min="14594" max="14594" width="22.5703125" style="249" customWidth="1"/>
    <col min="14595" max="14595" width="17.7109375" style="249" customWidth="1"/>
    <col min="14596" max="14596" width="19" style="249" customWidth="1"/>
    <col min="14597" max="14597" width="22.140625" style="249" customWidth="1"/>
    <col min="14598" max="14848" width="9.140625" style="249"/>
    <col min="14849" max="14849" width="5.140625" style="249" customWidth="1"/>
    <col min="14850" max="14850" width="22.5703125" style="249" customWidth="1"/>
    <col min="14851" max="14851" width="17.7109375" style="249" customWidth="1"/>
    <col min="14852" max="14852" width="19" style="249" customWidth="1"/>
    <col min="14853" max="14853" width="22.140625" style="249" customWidth="1"/>
    <col min="14854" max="15104" width="9.140625" style="249"/>
    <col min="15105" max="15105" width="5.140625" style="249" customWidth="1"/>
    <col min="15106" max="15106" width="22.5703125" style="249" customWidth="1"/>
    <col min="15107" max="15107" width="17.7109375" style="249" customWidth="1"/>
    <col min="15108" max="15108" width="19" style="249" customWidth="1"/>
    <col min="15109" max="15109" width="22.140625" style="249" customWidth="1"/>
    <col min="15110" max="15360" width="9.140625" style="249"/>
    <col min="15361" max="15361" width="5.140625" style="249" customWidth="1"/>
    <col min="15362" max="15362" width="22.5703125" style="249" customWidth="1"/>
    <col min="15363" max="15363" width="17.7109375" style="249" customWidth="1"/>
    <col min="15364" max="15364" width="19" style="249" customWidth="1"/>
    <col min="15365" max="15365" width="22.140625" style="249" customWidth="1"/>
    <col min="15366" max="15616" width="9.140625" style="249"/>
    <col min="15617" max="15617" width="5.140625" style="249" customWidth="1"/>
    <col min="15618" max="15618" width="22.5703125" style="249" customWidth="1"/>
    <col min="15619" max="15619" width="17.7109375" style="249" customWidth="1"/>
    <col min="15620" max="15620" width="19" style="249" customWidth="1"/>
    <col min="15621" max="15621" width="22.140625" style="249" customWidth="1"/>
    <col min="15622" max="15872" width="9.140625" style="249"/>
    <col min="15873" max="15873" width="5.140625" style="249" customWidth="1"/>
    <col min="15874" max="15874" width="22.5703125" style="249" customWidth="1"/>
    <col min="15875" max="15875" width="17.7109375" style="249" customWidth="1"/>
    <col min="15876" max="15876" width="19" style="249" customWidth="1"/>
    <col min="15877" max="15877" width="22.140625" style="249" customWidth="1"/>
    <col min="15878" max="16128" width="9.140625" style="249"/>
    <col min="16129" max="16129" width="5.140625" style="249" customWidth="1"/>
    <col min="16130" max="16130" width="22.5703125" style="249" customWidth="1"/>
    <col min="16131" max="16131" width="17.7109375" style="249" customWidth="1"/>
    <col min="16132" max="16132" width="19" style="249" customWidth="1"/>
    <col min="16133" max="16133" width="22.140625" style="249" customWidth="1"/>
    <col min="16134" max="16384" width="9.140625" style="249"/>
  </cols>
  <sheetData>
    <row r="1" spans="1:9" s="235" customFormat="1" ht="21.75" customHeight="1">
      <c r="A1" s="600" t="s">
        <v>545</v>
      </c>
      <c r="B1" s="600"/>
      <c r="C1" s="600"/>
      <c r="D1" s="600"/>
      <c r="E1" s="600"/>
      <c r="F1" s="234"/>
      <c r="G1" s="234"/>
      <c r="H1" s="234"/>
      <c r="I1" s="234"/>
    </row>
    <row r="2" spans="1:9" s="239" customFormat="1" ht="39" customHeight="1">
      <c r="A2" s="236" t="s">
        <v>92</v>
      </c>
      <c r="B2" s="236" t="s">
        <v>540</v>
      </c>
      <c r="C2" s="237" t="s">
        <v>541</v>
      </c>
      <c r="D2" s="238" t="s">
        <v>542</v>
      </c>
      <c r="E2" s="238" t="s">
        <v>543</v>
      </c>
    </row>
    <row r="3" spans="1:9" s="242" customFormat="1" ht="20.100000000000001" customHeight="1">
      <c r="A3" s="240">
        <v>1</v>
      </c>
      <c r="B3" s="241" t="s">
        <v>55</v>
      </c>
      <c r="C3" s="250">
        <f>'19GER'!D4/'19GER'!C4</f>
        <v>1.2586962900606695</v>
      </c>
      <c r="D3" s="250" t="str">
        <f>IF('19GER'!F4="-","-",'19GER'!G4/'19GER'!F4)</f>
        <v>-</v>
      </c>
      <c r="E3" s="250">
        <f>IF('19GER'!I4="-","-",'19GER'!J4/'19GER'!I4)</f>
        <v>2.1788866259334694</v>
      </c>
    </row>
    <row r="4" spans="1:9" s="242" customFormat="1" ht="20.100000000000001" customHeight="1">
      <c r="A4" s="240">
        <v>2</v>
      </c>
      <c r="B4" s="241" t="s">
        <v>15</v>
      </c>
      <c r="C4" s="250">
        <f>'19GER'!D5/'19GER'!C5</f>
        <v>0.79186075159595937</v>
      </c>
      <c r="D4" s="250">
        <f>IF('19GER'!F5="-","-",'19GER'!G5/'19GER'!F5)</f>
        <v>0.81190549502683995</v>
      </c>
      <c r="E4" s="250">
        <f>IF('19GER'!I5="-","-",'19GER'!J5/'19GER'!I5)</f>
        <v>0.65253612271993422</v>
      </c>
    </row>
    <row r="5" spans="1:9" s="242" customFormat="1" ht="20.100000000000001" customHeight="1">
      <c r="A5" s="240">
        <v>3</v>
      </c>
      <c r="B5" s="241" t="s">
        <v>16</v>
      </c>
      <c r="C5" s="250">
        <f>'19GER'!D6/'19GER'!C6</f>
        <v>0.89387107699276591</v>
      </c>
      <c r="D5" s="250" t="str">
        <f>IF('19GER'!F6="-","-",'19GER'!G6/'19GER'!F6)</f>
        <v>-</v>
      </c>
      <c r="E5" s="250">
        <f>IF('19GER'!I6="-","-",'19GER'!J6/'19GER'!I6)</f>
        <v>0.8384911638670427</v>
      </c>
    </row>
    <row r="6" spans="1:9" s="242" customFormat="1" ht="20.100000000000001" customHeight="1">
      <c r="A6" s="240">
        <v>4</v>
      </c>
      <c r="B6" s="243" t="s">
        <v>17</v>
      </c>
      <c r="C6" s="250">
        <f>'19GER'!D7/'19GER'!C7</f>
        <v>1.0114306266148279</v>
      </c>
      <c r="D6" s="250">
        <f>IF('19GER'!F7="-","-",'19GER'!G7/'19GER'!F7)</f>
        <v>0.94973543293838492</v>
      </c>
      <c r="E6" s="250">
        <f>IF('19GER'!I7="-","-",'19GER'!J7/'19GER'!I7)</f>
        <v>1.0163508304462965</v>
      </c>
    </row>
    <row r="7" spans="1:9" s="242" customFormat="1" ht="20.100000000000001" customHeight="1">
      <c r="A7" s="240">
        <v>5</v>
      </c>
      <c r="B7" s="243" t="s">
        <v>18</v>
      </c>
      <c r="C7" s="250">
        <f>'19GER'!D8/'19GER'!C8</f>
        <v>0.77389278105631065</v>
      </c>
      <c r="D7" s="250">
        <f>IF('19GER'!F8="-","-",'19GER'!G8/'19GER'!F8)</f>
        <v>0.64601147246168256</v>
      </c>
      <c r="E7" s="250">
        <f>IF('19GER'!I8="-","-",'19GER'!J8/'19GER'!I8)</f>
        <v>0.88010273009132423</v>
      </c>
    </row>
    <row r="8" spans="1:9" s="242" customFormat="1" ht="20.100000000000001" customHeight="1">
      <c r="A8" s="240">
        <v>6</v>
      </c>
      <c r="B8" s="241" t="s">
        <v>19</v>
      </c>
      <c r="C8" s="250">
        <f>'19GER'!D9/'19GER'!C9</f>
        <v>1.6411953018868279</v>
      </c>
      <c r="D8" s="250">
        <f>IF('19GER'!F9="-","-",'19GER'!G9/'19GER'!F9)</f>
        <v>1.4727007263714005</v>
      </c>
      <c r="E8" s="250" t="str">
        <f>IF('19GER'!I9="-","-",'19GER'!J9/'19GER'!I9)</f>
        <v>-</v>
      </c>
    </row>
    <row r="9" spans="1:9" s="242" customFormat="1" ht="20.100000000000001" customHeight="1">
      <c r="A9" s="240">
        <v>7</v>
      </c>
      <c r="B9" s="241" t="s">
        <v>56</v>
      </c>
      <c r="C9" s="250">
        <f>'19GER'!D10/'19GER'!C10</f>
        <v>0.91967816420390514</v>
      </c>
      <c r="D9" s="250">
        <f>IF('19GER'!F10="-","-",'19GER'!G10/'19GER'!F10)</f>
        <v>0.83400501758623713</v>
      </c>
      <c r="E9" s="250">
        <f>IF('19GER'!I10="-","-",'19GER'!J10/'19GER'!I10)</f>
        <v>0.90641645437994101</v>
      </c>
    </row>
    <row r="10" spans="1:9" s="242" customFormat="1" ht="20.100000000000001" customHeight="1">
      <c r="A10" s="240">
        <v>8</v>
      </c>
      <c r="B10" s="241" t="s">
        <v>21</v>
      </c>
      <c r="C10" s="250">
        <f>'19GER'!D11/'19GER'!C11</f>
        <v>0.99778221261058309</v>
      </c>
      <c r="D10" s="250">
        <f>IF('19GER'!F11="-","-",'19GER'!G11/'19GER'!F11)</f>
        <v>0.9002250562640659</v>
      </c>
      <c r="E10" s="250">
        <f>IF('19GER'!I11="-","-",'19GER'!J11/'19GER'!I11)</f>
        <v>0.31710159524302606</v>
      </c>
    </row>
    <row r="11" spans="1:9" s="242" customFormat="1" ht="20.100000000000001" customHeight="1">
      <c r="A11" s="240">
        <v>9</v>
      </c>
      <c r="B11" s="241" t="s">
        <v>22</v>
      </c>
      <c r="C11" s="250">
        <f>'19GER'!D12/'19GER'!C12</f>
        <v>2.0741755633425307</v>
      </c>
      <c r="D11" s="250">
        <f>IF('19GER'!F12="-","-",'19GER'!G12/'19GER'!F12)</f>
        <v>1.5902018265869884</v>
      </c>
      <c r="E11" s="250">
        <f>IF('19GER'!I12="-","-",'19GER'!J12/'19GER'!I12)</f>
        <v>0.43089613592765141</v>
      </c>
    </row>
    <row r="12" spans="1:9" s="242" customFormat="1" ht="20.100000000000001" customHeight="1">
      <c r="A12" s="240">
        <v>10</v>
      </c>
      <c r="B12" s="241" t="s">
        <v>23</v>
      </c>
      <c r="C12" s="250">
        <f>'19GER'!D13/'19GER'!C13</f>
        <v>1.0024246107153121</v>
      </c>
      <c r="D12" s="250">
        <f>IF('19GER'!F13="-","-",'19GER'!G13/'19GER'!F13)</f>
        <v>0.8599031299447143</v>
      </c>
      <c r="E12" s="250" t="str">
        <f>IF('19GER'!I13="-","-",'19GER'!J13/'19GER'!I13)</f>
        <v>-</v>
      </c>
    </row>
    <row r="13" spans="1:9" s="242" customFormat="1" ht="20.100000000000001" customHeight="1">
      <c r="A13" s="240">
        <v>11</v>
      </c>
      <c r="B13" s="241" t="s">
        <v>24</v>
      </c>
      <c r="C13" s="250">
        <f>'19GER'!D14/'19GER'!C14</f>
        <v>1.2075292425031048</v>
      </c>
      <c r="D13" s="250">
        <f>IF('19GER'!F14="-","-",'19GER'!G14/'19GER'!F14)</f>
        <v>1.1643385031747684</v>
      </c>
      <c r="E13" s="250">
        <f>IF('19GER'!I14="-","-",'19GER'!J14/'19GER'!I14)</f>
        <v>1.1598445352174673</v>
      </c>
    </row>
    <row r="14" spans="1:9" s="242" customFormat="1" ht="20.100000000000001" customHeight="1">
      <c r="A14" s="240">
        <v>12</v>
      </c>
      <c r="B14" s="241" t="s">
        <v>25</v>
      </c>
      <c r="C14" s="250">
        <f>'19GER'!D15/'19GER'!C15</f>
        <v>0.81145327869327177</v>
      </c>
      <c r="D14" s="250">
        <f>IF('19GER'!F15="-","-",'19GER'!G15/'19GER'!F15)</f>
        <v>0.8250956352187121</v>
      </c>
      <c r="E14" s="250">
        <f>IF('19GER'!I15="-","-",'19GER'!J15/'19GER'!I15)</f>
        <v>0.92025993317003807</v>
      </c>
    </row>
    <row r="15" spans="1:9" s="242" customFormat="1" ht="20.100000000000001" customHeight="1">
      <c r="A15" s="240">
        <v>13</v>
      </c>
      <c r="B15" s="241" t="s">
        <v>26</v>
      </c>
      <c r="C15" s="250">
        <f>'19GER'!D16/'19GER'!C16</f>
        <v>0.97854872131575976</v>
      </c>
      <c r="D15" s="250">
        <f>IF('19GER'!F16="-","-",'19GER'!G16/'19GER'!F16)</f>
        <v>0.9057963453015947</v>
      </c>
      <c r="E15" s="250" t="str">
        <f>IF('19GER'!I16="-","-",'19GER'!J16/'19GER'!I16)</f>
        <v>-</v>
      </c>
    </row>
    <row r="16" spans="1:9" s="242" customFormat="1" ht="20.100000000000001" customHeight="1">
      <c r="A16" s="244">
        <v>14</v>
      </c>
      <c r="B16" s="241" t="s">
        <v>27</v>
      </c>
      <c r="C16" s="250">
        <f>'19GER'!D17/'19GER'!C17</f>
        <v>1.0206322830754531</v>
      </c>
      <c r="D16" s="250">
        <f>IF('19GER'!F17="-","-",'19GER'!G17/'19GER'!F17)</f>
        <v>0.9982768961027767</v>
      </c>
      <c r="E16" s="250">
        <f>IF('19GER'!I17="-","-",'19GER'!J17/'19GER'!I17)</f>
        <v>1.0310752072686888</v>
      </c>
    </row>
    <row r="17" spans="1:5" s="242" customFormat="1" ht="20.100000000000001" customHeight="1">
      <c r="A17" s="240">
        <v>15</v>
      </c>
      <c r="B17" s="241" t="s">
        <v>57</v>
      </c>
      <c r="C17" s="250">
        <f>'19GER'!D18/'19GER'!C18</f>
        <v>1.1001990085408688</v>
      </c>
      <c r="D17" s="250">
        <f>IF('19GER'!F18="-","-",'19GER'!G18/'19GER'!F18)</f>
        <v>1.3584620688743052</v>
      </c>
      <c r="E17" s="250">
        <f>IF('19GER'!I18="-","-",'19GER'!J18/'19GER'!I18)</f>
        <v>0.72779350974839696</v>
      </c>
    </row>
    <row r="18" spans="1:5" s="242" customFormat="1" ht="20.100000000000001" customHeight="1">
      <c r="A18" s="240">
        <v>16</v>
      </c>
      <c r="B18" s="241" t="s">
        <v>29</v>
      </c>
      <c r="C18" s="250">
        <f>'19GER'!D19/'19GER'!C19</f>
        <v>0.9325886972331775</v>
      </c>
      <c r="D18" s="250">
        <f>IF('19GER'!F19="-","-",'19GER'!G19/'19GER'!F19)</f>
        <v>0.75513870883301115</v>
      </c>
      <c r="E18" s="250">
        <f>IF('19GER'!I19="-","-",'19GER'!J19/'19GER'!I19)</f>
        <v>1.1406714472825026</v>
      </c>
    </row>
    <row r="19" spans="1:5" s="242" customFormat="1" ht="20.100000000000001" customHeight="1">
      <c r="A19" s="240">
        <v>17</v>
      </c>
      <c r="B19" s="241" t="s">
        <v>30</v>
      </c>
      <c r="C19" s="250">
        <f>'19GER'!D20/'19GER'!C20</f>
        <v>0.91140058623502362</v>
      </c>
      <c r="D19" s="250">
        <f>IF('19GER'!F20="-","-",'19GER'!G20/'19GER'!F20)</f>
        <v>0.81063426119230919</v>
      </c>
      <c r="E19" s="250">
        <f>IF('19GER'!I20="-","-",'19GER'!J20/'19GER'!I20)</f>
        <v>0.80487625616013825</v>
      </c>
    </row>
    <row r="20" spans="1:5" s="242" customFormat="1" ht="20.100000000000001" customHeight="1">
      <c r="A20" s="240">
        <v>18</v>
      </c>
      <c r="B20" s="241" t="s">
        <v>31</v>
      </c>
      <c r="C20" s="250">
        <f>'19GER'!D21/'19GER'!C21</f>
        <v>1.437839488724252</v>
      </c>
      <c r="D20" s="250">
        <f>IF('19GER'!F21="-","-",'19GER'!G21/'19GER'!F21)</f>
        <v>1.8220874168008621</v>
      </c>
      <c r="E20" s="250">
        <f>IF('19GER'!I21="-","-",'19GER'!J21/'19GER'!I21)</f>
        <v>1.1616654509569162</v>
      </c>
    </row>
    <row r="21" spans="1:5" s="242" customFormat="1" ht="20.100000000000001" customHeight="1">
      <c r="A21" s="240">
        <v>19</v>
      </c>
      <c r="B21" s="241" t="s">
        <v>544</v>
      </c>
      <c r="C21" s="250">
        <f>'19GER'!D22/'19GER'!C22</f>
        <v>2.842787619734267</v>
      </c>
      <c r="D21" s="250" t="str">
        <f>IF('19GER'!F22="-","-",'19GER'!G22/'19GER'!F22)</f>
        <v>-</v>
      </c>
      <c r="E21" s="250">
        <f>IF('19GER'!I22="-","-",'19GER'!J22/'19GER'!I22)</f>
        <v>3.1361226445225165</v>
      </c>
    </row>
    <row r="22" spans="1:5" s="242" customFormat="1" ht="20.100000000000001" customHeight="1">
      <c r="A22" s="240">
        <v>20</v>
      </c>
      <c r="B22" s="241" t="s">
        <v>33</v>
      </c>
      <c r="C22" s="250">
        <f>'19GER'!D23/'19GER'!C23</f>
        <v>0.66528777497133451</v>
      </c>
      <c r="D22" s="250">
        <f>IF('19GER'!F23="-","-",'19GER'!G23/'19GER'!F23)</f>
        <v>0.79333445385460022</v>
      </c>
      <c r="E22" s="250">
        <f>IF('19GER'!I23="-","-",'19GER'!J23/'19GER'!I23)</f>
        <v>0.6927176691213125</v>
      </c>
    </row>
    <row r="23" spans="1:5" s="242" customFormat="1" ht="20.100000000000001" customHeight="1">
      <c r="A23" s="240">
        <v>21</v>
      </c>
      <c r="B23" s="241" t="s">
        <v>34</v>
      </c>
      <c r="C23" s="250">
        <f>'19GER'!D24/'19GER'!C24</f>
        <v>0.86362608969331311</v>
      </c>
      <c r="D23" s="250">
        <f>IF('19GER'!F24="-","-",'19GER'!G24/'19GER'!F24)</f>
        <v>0.85602664184612276</v>
      </c>
      <c r="E23" s="250">
        <f>IF('19GER'!I24="-","-",'19GER'!J24/'19GER'!I24)</f>
        <v>0.60450611743811156</v>
      </c>
    </row>
    <row r="24" spans="1:5" s="242" customFormat="1" ht="20.100000000000001" customHeight="1">
      <c r="A24" s="240">
        <v>22</v>
      </c>
      <c r="B24" s="241" t="s">
        <v>35</v>
      </c>
      <c r="C24" s="250">
        <f>'19GER'!D25/'19GER'!C25</f>
        <v>0.98131586533572956</v>
      </c>
      <c r="D24" s="250">
        <f>IF('19GER'!F25="-","-",'19GER'!G25/'19GER'!F25)</f>
        <v>0.99372051888431756</v>
      </c>
      <c r="E24" s="250">
        <f>IF('19GER'!I25="-","-",'19GER'!J25/'19GER'!I25)</f>
        <v>0.88749790294017183</v>
      </c>
    </row>
    <row r="25" spans="1:5" s="242" customFormat="1" ht="20.100000000000001" customHeight="1">
      <c r="A25" s="240">
        <v>23</v>
      </c>
      <c r="B25" s="241" t="s">
        <v>36</v>
      </c>
      <c r="C25" s="250">
        <f>'19GER'!D26/'19GER'!C26</f>
        <v>1.1320931313476712</v>
      </c>
      <c r="D25" s="250">
        <f>IF('19GER'!F26="-","-",'19GER'!G26/'19GER'!F26)</f>
        <v>0.96928267695212733</v>
      </c>
      <c r="E25" s="250">
        <f>IF('19GER'!I26="-","-",'19GER'!J26/'19GER'!I26)</f>
        <v>1.1858896830037171</v>
      </c>
    </row>
    <row r="26" spans="1:5" s="242" customFormat="1" ht="20.100000000000001" customHeight="1">
      <c r="A26" s="240">
        <v>24</v>
      </c>
      <c r="B26" s="241" t="s">
        <v>37</v>
      </c>
      <c r="C26" s="250">
        <f>'19GER'!D27/'19GER'!C27</f>
        <v>0.9315295726224837</v>
      </c>
      <c r="D26" s="250">
        <f>IF('19GER'!F27="-","-",'19GER'!G27/'19GER'!F27)</f>
        <v>1.4378762999452654</v>
      </c>
      <c r="E26" s="250">
        <f>IF('19GER'!I27="-","-",'19GER'!J27/'19GER'!I27)</f>
        <v>0.91655457718130495</v>
      </c>
    </row>
    <row r="27" spans="1:5" s="242" customFormat="1" ht="20.100000000000001" customHeight="1">
      <c r="A27" s="240">
        <v>25</v>
      </c>
      <c r="B27" s="241" t="s">
        <v>38</v>
      </c>
      <c r="C27" s="250">
        <f>'19GER'!D28/'19GER'!C28</f>
        <v>0.73609415943219048</v>
      </c>
      <c r="D27" s="250" t="str">
        <f>IF('19GER'!F28="-","-",'19GER'!G28/'19GER'!F28)</f>
        <v>-</v>
      </c>
      <c r="E27" s="250">
        <f>IF('19GER'!I28="-","-",'19GER'!J28/'19GER'!I28)</f>
        <v>1.0940227753709</v>
      </c>
    </row>
    <row r="28" spans="1:5" s="242" customFormat="1" ht="20.100000000000001" customHeight="1">
      <c r="A28" s="240">
        <v>26</v>
      </c>
      <c r="B28" s="241" t="s">
        <v>39</v>
      </c>
      <c r="C28" s="250">
        <f>'19GER'!D29/'19GER'!C29</f>
        <v>0.81965034617000865</v>
      </c>
      <c r="D28" s="250">
        <f>IF('19GER'!F29="-","-",'19GER'!G29/'19GER'!F29)</f>
        <v>0.83468326637151824</v>
      </c>
      <c r="E28" s="250">
        <f>IF('19GER'!I29="-","-",'19GER'!J29/'19GER'!I29)</f>
        <v>0.82461973349386841</v>
      </c>
    </row>
    <row r="29" spans="1:5" s="242" customFormat="1" ht="20.100000000000001" customHeight="1">
      <c r="A29" s="240">
        <v>27</v>
      </c>
      <c r="B29" s="245" t="s">
        <v>40</v>
      </c>
      <c r="C29" s="250">
        <f>'19GER'!D30/'19GER'!C30</f>
        <v>0.89865220492901365</v>
      </c>
      <c r="D29" s="250">
        <f>IF('19GER'!F30="-","-",'19GER'!G30/'19GER'!F30)</f>
        <v>0.85131633064478285</v>
      </c>
      <c r="E29" s="250" t="str">
        <f>IF('19GER'!I30="-","-",'19GER'!J30/'19GER'!I30)</f>
        <v>-</v>
      </c>
    </row>
    <row r="30" spans="1:5" s="242" customFormat="1" ht="20.100000000000001" customHeight="1">
      <c r="A30" s="240">
        <v>28</v>
      </c>
      <c r="B30" s="241" t="s">
        <v>41</v>
      </c>
      <c r="C30" s="250">
        <f>'19GER'!D31/'19GER'!C31</f>
        <v>1.0531030966874961</v>
      </c>
      <c r="D30" s="250">
        <f>IF('19GER'!F31="-","-",'19GER'!G31/'19GER'!F31)</f>
        <v>1.1032474734820357</v>
      </c>
      <c r="E30" s="250" t="str">
        <f>IF('19GER'!I31="-","-",'19GER'!J31/'19GER'!I31)</f>
        <v>-</v>
      </c>
    </row>
    <row r="31" spans="1:5" s="242" customFormat="1" ht="20.100000000000001" customHeight="1">
      <c r="A31" s="240">
        <v>29</v>
      </c>
      <c r="B31" s="229" t="s">
        <v>42</v>
      </c>
      <c r="C31" s="250">
        <f>'19GER'!D32/'19GER'!C32</f>
        <v>0.75152184896361918</v>
      </c>
      <c r="D31" s="250">
        <f>IF('19GER'!F32="-","-",'19GER'!G32/'19GER'!F32)</f>
        <v>0.66128017337765077</v>
      </c>
      <c r="E31" s="250">
        <f>IF('19GER'!I32="-","-",'19GER'!J32/'19GER'!I32)</f>
        <v>0.67164603141018897</v>
      </c>
    </row>
    <row r="32" spans="1:5" s="242" customFormat="1" ht="20.100000000000001" customHeight="1">
      <c r="A32" s="240">
        <v>30</v>
      </c>
      <c r="B32" s="230" t="s">
        <v>43</v>
      </c>
      <c r="C32" s="250">
        <f>'19GER'!D33/'19GER'!C33</f>
        <v>0.94810283878913082</v>
      </c>
      <c r="D32" s="250">
        <f>IF('19GER'!F33="-","-",'19GER'!G33/'19GER'!F33)</f>
        <v>0.92569139878556916</v>
      </c>
      <c r="E32" s="250">
        <f>IF('19GER'!I33="-","-",'19GER'!J33/'19GER'!I33)</f>
        <v>1.4396747291773671</v>
      </c>
    </row>
    <row r="33" spans="1:5" s="242" customFormat="1" ht="20.100000000000001" customHeight="1">
      <c r="A33" s="240">
        <v>31</v>
      </c>
      <c r="B33" s="226" t="s">
        <v>44</v>
      </c>
      <c r="C33" s="250">
        <f>'19GER'!D34/'19GER'!C34</f>
        <v>0.85298276823997277</v>
      </c>
      <c r="D33" s="250">
        <f>IF('19GER'!F34="-","-",'19GER'!G34/'19GER'!F34)</f>
        <v>0.88379388174778806</v>
      </c>
      <c r="E33" s="250">
        <f>IF('19GER'!I34="-","-",'19GER'!J34/'19GER'!I34)</f>
        <v>0.805718858899371</v>
      </c>
    </row>
    <row r="34" spans="1:5" s="242" customFormat="1" ht="20.100000000000001" customHeight="1">
      <c r="A34" s="240">
        <v>32</v>
      </c>
      <c r="B34" s="229" t="s">
        <v>45</v>
      </c>
      <c r="C34" s="250">
        <f>'19GER'!D35/'19GER'!C35</f>
        <v>0.69740202963234177</v>
      </c>
      <c r="D34" s="250">
        <f>IF('19GER'!F35="-","-",'19GER'!G35/'19GER'!F35)</f>
        <v>0.67173989248491517</v>
      </c>
      <c r="E34" s="250">
        <f>IF('19GER'!I35="-","-",'19GER'!J35/'19GER'!I35)</f>
        <v>0.57829413175596078</v>
      </c>
    </row>
    <row r="35" spans="1:5" s="242" customFormat="1" ht="20.100000000000001" customHeight="1">
      <c r="A35" s="240">
        <v>33</v>
      </c>
      <c r="B35" s="241" t="s">
        <v>47</v>
      </c>
      <c r="C35" s="250">
        <f>'19GER'!D36/'19GER'!C36</f>
        <v>0.98490940734322319</v>
      </c>
      <c r="D35" s="250">
        <f>IF('19GER'!F36="-","-",'19GER'!G36/'19GER'!F36)</f>
        <v>1.0475681517671414</v>
      </c>
      <c r="E35" s="250">
        <f>IF('19GER'!I36="-","-",'19GER'!J36/'19GER'!I36)</f>
        <v>0.72946444208053129</v>
      </c>
    </row>
    <row r="36" spans="1:5" s="242" customFormat="1" ht="20.100000000000001" customHeight="1">
      <c r="A36" s="240">
        <v>34</v>
      </c>
      <c r="B36" s="241" t="s">
        <v>58</v>
      </c>
      <c r="C36" s="250">
        <f>'19GER'!D37/'19GER'!C37</f>
        <v>1.0744229615968126</v>
      </c>
      <c r="D36" s="250">
        <f>IF('19GER'!F37="-","-",'19GER'!G37/'19GER'!F37)</f>
        <v>1.0076123711248253</v>
      </c>
      <c r="E36" s="250">
        <f>IF('19GER'!I37="-","-",'19GER'!J37/'19GER'!I37)</f>
        <v>1.0601015932481352</v>
      </c>
    </row>
    <row r="37" spans="1:5" s="242" customFormat="1" ht="20.100000000000001" customHeight="1">
      <c r="A37" s="240">
        <v>35</v>
      </c>
      <c r="B37" s="241" t="s">
        <v>48</v>
      </c>
      <c r="C37" s="250">
        <f>'19GER'!D38/'19GER'!C38</f>
        <v>0.76419876890514626</v>
      </c>
      <c r="D37" s="250">
        <f>IF('19GER'!F38="-","-",'19GER'!G38/'19GER'!F38)</f>
        <v>0.74615108892788795</v>
      </c>
      <c r="E37" s="250">
        <f>IF('19GER'!I38="-","-",'19GER'!J38/'19GER'!I38)</f>
        <v>0.68792117105276518</v>
      </c>
    </row>
    <row r="38" spans="1:5" s="246" customFormat="1" ht="20.100000000000001" customHeight="1">
      <c r="A38" s="601" t="s">
        <v>49</v>
      </c>
      <c r="B38" s="602"/>
      <c r="C38" s="251">
        <f>'19GER'!D39/'19GER'!C39</f>
        <v>0.88071292879304153</v>
      </c>
      <c r="D38" s="251">
        <f>IF('19GER'!F39=0,"-",'19GER'!G39/'19GER'!F39)</f>
        <v>0.88148960462127679</v>
      </c>
      <c r="E38" s="251">
        <f>IF('19GER'!I39="-","-",'19GER'!J39/'19GER'!I39)</f>
        <v>0.78448554321407737</v>
      </c>
    </row>
    <row r="39" spans="1:5" s="248" customFormat="1" ht="15.95" customHeight="1">
      <c r="A39" s="247"/>
      <c r="C39" s="249"/>
    </row>
  </sheetData>
  <mergeCells count="2">
    <mergeCell ref="A1:E1"/>
    <mergeCell ref="A38:B38"/>
  </mergeCells>
  <printOptions horizontalCentered="1"/>
  <pageMargins left="0.62" right="0.55000000000000004" top="0.57999999999999996" bottom="0.61" header="0.31" footer="0.23"/>
  <pageSetup paperSize="9" scale="92" firstPageNumber="76" orientation="portrait" useFirstPageNumber="1" r:id="rId1"/>
  <headerFooter alignWithMargins="0">
    <oddFooter>&amp;L&amp;"Arial,Italic"&amp;9AISHE 2011-12&amp;CT-&amp;P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dimension ref="A1:W67"/>
  <sheetViews>
    <sheetView view="pageBreakPreview" zoomScaleSheetLayoutView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7" sqref="D7"/>
    </sheetView>
  </sheetViews>
  <sheetFormatPr defaultRowHeight="15"/>
  <cols>
    <col min="1" max="1" width="17.42578125" style="180" customWidth="1"/>
    <col min="2" max="2" width="7.140625" style="180" customWidth="1"/>
    <col min="3" max="3" width="8.42578125" style="180" customWidth="1"/>
    <col min="4" max="4" width="8.5703125" style="180" customWidth="1"/>
    <col min="5" max="5" width="7.28515625" style="180" customWidth="1"/>
    <col min="6" max="6" width="8.28515625" style="180" customWidth="1"/>
    <col min="7" max="7" width="7.140625" style="180" customWidth="1"/>
    <col min="8" max="8" width="6.28515625" style="180" customWidth="1"/>
    <col min="9" max="9" width="8.140625" style="180" customWidth="1"/>
    <col min="10" max="11" width="6.7109375" style="180" customWidth="1"/>
    <col min="12" max="12" width="7.7109375" style="180" customWidth="1"/>
    <col min="13" max="13" width="8.140625" style="180" customWidth="1"/>
    <col min="14" max="21" width="9" style="180" customWidth="1"/>
    <col min="22" max="22" width="10.140625" style="180" bestFit="1" customWidth="1"/>
    <col min="23" max="16384" width="9.140625" style="180"/>
  </cols>
  <sheetData>
    <row r="1" spans="1:23" s="282" customFormat="1" ht="36.75" customHeight="1">
      <c r="A1" s="283" t="s">
        <v>548</v>
      </c>
      <c r="B1" s="603" t="s">
        <v>740</v>
      </c>
      <c r="C1" s="604"/>
      <c r="D1" s="604"/>
      <c r="E1" s="604"/>
      <c r="F1" s="604"/>
      <c r="G1" s="604"/>
      <c r="H1" s="604"/>
      <c r="I1" s="604"/>
      <c r="J1" s="604"/>
      <c r="K1" s="604"/>
      <c r="L1" s="604"/>
      <c r="M1" s="604"/>
      <c r="N1" s="603" t="s">
        <v>741</v>
      </c>
      <c r="O1" s="604"/>
      <c r="P1" s="604"/>
      <c r="Q1" s="604"/>
      <c r="R1" s="604"/>
      <c r="S1" s="604"/>
      <c r="T1" s="604"/>
      <c r="U1" s="604"/>
      <c r="V1" s="604"/>
    </row>
    <row r="2" spans="1:23" ht="21.75" customHeight="1">
      <c r="A2" s="611" t="s">
        <v>2</v>
      </c>
      <c r="B2" s="605" t="s">
        <v>12</v>
      </c>
      <c r="C2" s="606"/>
      <c r="D2" s="607"/>
      <c r="E2" s="605" t="s">
        <v>534</v>
      </c>
      <c r="F2" s="606"/>
      <c r="G2" s="607"/>
      <c r="H2" s="605" t="s">
        <v>535</v>
      </c>
      <c r="I2" s="606"/>
      <c r="J2" s="607"/>
      <c r="K2" s="605" t="s">
        <v>546</v>
      </c>
      <c r="L2" s="606"/>
      <c r="M2" s="607"/>
      <c r="N2" s="605" t="s">
        <v>547</v>
      </c>
      <c r="O2" s="606"/>
      <c r="P2" s="607"/>
      <c r="Q2" s="605" t="s">
        <v>377</v>
      </c>
      <c r="R2" s="606"/>
      <c r="S2" s="607"/>
      <c r="T2" s="608" t="s">
        <v>378</v>
      </c>
      <c r="U2" s="609"/>
      <c r="V2" s="610"/>
    </row>
    <row r="3" spans="1:23" ht="21.75" customHeight="1">
      <c r="A3" s="586"/>
      <c r="B3" s="112" t="s">
        <v>102</v>
      </c>
      <c r="C3" s="112" t="s">
        <v>103</v>
      </c>
      <c r="D3" s="112" t="s">
        <v>12</v>
      </c>
      <c r="E3" s="112" t="s">
        <v>102</v>
      </c>
      <c r="F3" s="112" t="s">
        <v>103</v>
      </c>
      <c r="G3" s="112" t="s">
        <v>12</v>
      </c>
      <c r="H3" s="112" t="s">
        <v>102</v>
      </c>
      <c r="I3" s="112" t="s">
        <v>103</v>
      </c>
      <c r="J3" s="112" t="s">
        <v>12</v>
      </c>
      <c r="K3" s="112" t="s">
        <v>102</v>
      </c>
      <c r="L3" s="112" t="s">
        <v>103</v>
      </c>
      <c r="M3" s="112" t="s">
        <v>12</v>
      </c>
      <c r="N3" s="112" t="s">
        <v>102</v>
      </c>
      <c r="O3" s="112" t="s">
        <v>103</v>
      </c>
      <c r="P3" s="112" t="s">
        <v>12</v>
      </c>
      <c r="Q3" s="112" t="s">
        <v>102</v>
      </c>
      <c r="R3" s="112" t="s">
        <v>103</v>
      </c>
      <c r="S3" s="112" t="s">
        <v>12</v>
      </c>
      <c r="T3" s="112" t="s">
        <v>102</v>
      </c>
      <c r="U3" s="112" t="s">
        <v>103</v>
      </c>
      <c r="V3" s="112" t="s">
        <v>12</v>
      </c>
    </row>
    <row r="4" spans="1:23" ht="30">
      <c r="A4" s="253" t="s">
        <v>55</v>
      </c>
      <c r="B4" s="177">
        <v>123</v>
      </c>
      <c r="C4" s="177">
        <v>45</v>
      </c>
      <c r="D4" s="177">
        <v>168</v>
      </c>
      <c r="E4" s="177">
        <v>2</v>
      </c>
      <c r="F4" s="177">
        <v>0</v>
      </c>
      <c r="G4" s="177">
        <v>2</v>
      </c>
      <c r="H4" s="177">
        <v>0</v>
      </c>
      <c r="I4" s="177">
        <v>2</v>
      </c>
      <c r="J4" s="177">
        <v>2</v>
      </c>
      <c r="K4" s="177">
        <v>5</v>
      </c>
      <c r="L4" s="177">
        <v>2</v>
      </c>
      <c r="M4" s="177">
        <v>7</v>
      </c>
      <c r="N4" s="177">
        <v>3</v>
      </c>
      <c r="O4" s="177">
        <v>0</v>
      </c>
      <c r="P4" s="177">
        <v>3</v>
      </c>
      <c r="Q4" s="177">
        <v>2</v>
      </c>
      <c r="R4" s="177">
        <v>3</v>
      </c>
      <c r="S4" s="177">
        <v>5</v>
      </c>
      <c r="T4" s="177">
        <v>4</v>
      </c>
      <c r="U4" s="177">
        <v>3</v>
      </c>
      <c r="V4" s="177">
        <f>T4+U4</f>
        <v>7</v>
      </c>
      <c r="W4" s="180">
        <f>RANK(D4,$D$4:$D$38,0)</f>
        <v>32</v>
      </c>
    </row>
    <row r="5" spans="1:23" ht="18" customHeight="1">
      <c r="A5" s="253" t="s">
        <v>15</v>
      </c>
      <c r="B5" s="177">
        <v>105133</v>
      </c>
      <c r="C5" s="177">
        <v>58773</v>
      </c>
      <c r="D5" s="177">
        <v>163906</v>
      </c>
      <c r="E5" s="177">
        <v>10634</v>
      </c>
      <c r="F5" s="177">
        <v>7055</v>
      </c>
      <c r="G5" s="177">
        <v>17689</v>
      </c>
      <c r="H5" s="177">
        <v>2659</v>
      </c>
      <c r="I5" s="177">
        <v>1209</v>
      </c>
      <c r="J5" s="177">
        <v>3868</v>
      </c>
      <c r="K5" s="177">
        <v>30243</v>
      </c>
      <c r="L5" s="177">
        <v>14756</v>
      </c>
      <c r="M5" s="177">
        <v>44999</v>
      </c>
      <c r="N5" s="177">
        <v>461</v>
      </c>
      <c r="O5" s="177">
        <v>245</v>
      </c>
      <c r="P5" s="177">
        <v>706</v>
      </c>
      <c r="Q5" s="177">
        <v>3818</v>
      </c>
      <c r="R5" s="177">
        <v>2346</v>
      </c>
      <c r="S5" s="177">
        <v>6164</v>
      </c>
      <c r="T5" s="177">
        <v>980</v>
      </c>
      <c r="U5" s="177">
        <v>1010</v>
      </c>
      <c r="V5" s="177">
        <f t="shared" ref="V5:V38" si="0">T5+U5</f>
        <v>1990</v>
      </c>
      <c r="W5" s="180">
        <f t="shared" ref="W5:W39" si="1">RANK(D5,$D$4:$D$38,0)</f>
        <v>2</v>
      </c>
    </row>
    <row r="6" spans="1:23" ht="18" customHeight="1">
      <c r="A6" s="253" t="s">
        <v>16</v>
      </c>
      <c r="B6" s="177">
        <v>674</v>
      </c>
      <c r="C6" s="177">
        <v>224</v>
      </c>
      <c r="D6" s="177">
        <v>898</v>
      </c>
      <c r="E6" s="177">
        <v>13</v>
      </c>
      <c r="F6" s="177">
        <v>6</v>
      </c>
      <c r="G6" s="177">
        <v>19</v>
      </c>
      <c r="H6" s="177">
        <v>227</v>
      </c>
      <c r="I6" s="177">
        <v>145</v>
      </c>
      <c r="J6" s="177">
        <v>372</v>
      </c>
      <c r="K6" s="177">
        <v>62</v>
      </c>
      <c r="L6" s="177">
        <v>10</v>
      </c>
      <c r="M6" s="177">
        <v>72</v>
      </c>
      <c r="N6" s="177">
        <v>1</v>
      </c>
      <c r="O6" s="177">
        <v>0</v>
      </c>
      <c r="P6" s="177">
        <v>1</v>
      </c>
      <c r="Q6" s="177">
        <v>8</v>
      </c>
      <c r="R6" s="177">
        <v>6</v>
      </c>
      <c r="S6" s="177">
        <v>14</v>
      </c>
      <c r="T6" s="177">
        <v>14</v>
      </c>
      <c r="U6" s="177">
        <v>8</v>
      </c>
      <c r="V6" s="177">
        <f t="shared" si="0"/>
        <v>22</v>
      </c>
      <c r="W6" s="180">
        <f t="shared" si="1"/>
        <v>31</v>
      </c>
    </row>
    <row r="7" spans="1:23" ht="18" customHeight="1">
      <c r="A7" s="253" t="s">
        <v>17</v>
      </c>
      <c r="B7" s="177">
        <v>13727</v>
      </c>
      <c r="C7" s="177">
        <v>8221</v>
      </c>
      <c r="D7" s="177">
        <v>21948</v>
      </c>
      <c r="E7" s="177">
        <v>765</v>
      </c>
      <c r="F7" s="177">
        <v>463</v>
      </c>
      <c r="G7" s="177">
        <v>1228</v>
      </c>
      <c r="H7" s="177">
        <v>1070</v>
      </c>
      <c r="I7" s="177">
        <v>690</v>
      </c>
      <c r="J7" s="177">
        <v>1760</v>
      </c>
      <c r="K7" s="177">
        <v>2712</v>
      </c>
      <c r="L7" s="177">
        <v>1807</v>
      </c>
      <c r="M7" s="177">
        <v>4519</v>
      </c>
      <c r="N7" s="177">
        <v>37</v>
      </c>
      <c r="O7" s="177">
        <v>16</v>
      </c>
      <c r="P7" s="177">
        <v>53</v>
      </c>
      <c r="Q7" s="177">
        <v>1317</v>
      </c>
      <c r="R7" s="177">
        <v>256</v>
      </c>
      <c r="S7" s="177">
        <v>1573</v>
      </c>
      <c r="T7" s="177">
        <v>53</v>
      </c>
      <c r="U7" s="177">
        <v>55</v>
      </c>
      <c r="V7" s="177">
        <f t="shared" si="0"/>
        <v>108</v>
      </c>
      <c r="W7" s="180">
        <f t="shared" si="1"/>
        <v>15</v>
      </c>
    </row>
    <row r="8" spans="1:23" ht="18" customHeight="1">
      <c r="A8" s="253" t="s">
        <v>18</v>
      </c>
      <c r="B8" s="177">
        <v>22859</v>
      </c>
      <c r="C8" s="177">
        <v>5553</v>
      </c>
      <c r="D8" s="177">
        <v>28412</v>
      </c>
      <c r="E8" s="177">
        <v>381</v>
      </c>
      <c r="F8" s="177">
        <v>93</v>
      </c>
      <c r="G8" s="177">
        <v>474</v>
      </c>
      <c r="H8" s="177">
        <v>52</v>
      </c>
      <c r="I8" s="177">
        <v>40</v>
      </c>
      <c r="J8" s="177">
        <v>92</v>
      </c>
      <c r="K8" s="177">
        <v>6414</v>
      </c>
      <c r="L8" s="177">
        <v>1273</v>
      </c>
      <c r="M8" s="177">
        <v>7687</v>
      </c>
      <c r="N8" s="177">
        <v>60</v>
      </c>
      <c r="O8" s="177">
        <v>14</v>
      </c>
      <c r="P8" s="177">
        <v>74</v>
      </c>
      <c r="Q8" s="177">
        <v>1418</v>
      </c>
      <c r="R8" s="177">
        <v>238</v>
      </c>
      <c r="S8" s="177">
        <v>1656</v>
      </c>
      <c r="T8" s="177">
        <v>49</v>
      </c>
      <c r="U8" s="177">
        <v>37</v>
      </c>
      <c r="V8" s="177">
        <f t="shared" si="0"/>
        <v>86</v>
      </c>
      <c r="W8" s="180">
        <f t="shared" si="1"/>
        <v>14</v>
      </c>
    </row>
    <row r="9" spans="1:23" ht="18" customHeight="1">
      <c r="A9" s="253" t="s">
        <v>19</v>
      </c>
      <c r="B9" s="177">
        <v>945</v>
      </c>
      <c r="C9" s="177">
        <v>1474</v>
      </c>
      <c r="D9" s="177">
        <v>2419</v>
      </c>
      <c r="E9" s="177">
        <v>97</v>
      </c>
      <c r="F9" s="177">
        <v>61</v>
      </c>
      <c r="G9" s="177">
        <v>158</v>
      </c>
      <c r="H9" s="177">
        <v>7</v>
      </c>
      <c r="I9" s="177">
        <v>5</v>
      </c>
      <c r="J9" s="177">
        <v>12</v>
      </c>
      <c r="K9" s="177">
        <v>49</v>
      </c>
      <c r="L9" s="177">
        <v>22</v>
      </c>
      <c r="M9" s="177">
        <v>71</v>
      </c>
      <c r="N9" s="177">
        <v>10</v>
      </c>
      <c r="O9" s="177">
        <v>3</v>
      </c>
      <c r="P9" s="177">
        <v>13</v>
      </c>
      <c r="Q9" s="177">
        <v>2</v>
      </c>
      <c r="R9" s="177">
        <v>0</v>
      </c>
      <c r="S9" s="177">
        <v>2</v>
      </c>
      <c r="T9" s="177">
        <v>70</v>
      </c>
      <c r="U9" s="177">
        <v>107</v>
      </c>
      <c r="V9" s="177">
        <f t="shared" si="0"/>
        <v>177</v>
      </c>
      <c r="W9" s="180">
        <f t="shared" si="1"/>
        <v>25</v>
      </c>
    </row>
    <row r="10" spans="1:23" ht="18" customHeight="1">
      <c r="A10" s="253" t="s">
        <v>56</v>
      </c>
      <c r="B10" s="177">
        <v>8531</v>
      </c>
      <c r="C10" s="177">
        <v>6542</v>
      </c>
      <c r="D10" s="177">
        <v>15073</v>
      </c>
      <c r="E10" s="177">
        <v>483</v>
      </c>
      <c r="F10" s="177">
        <v>253</v>
      </c>
      <c r="G10" s="177">
        <v>736</v>
      </c>
      <c r="H10" s="177">
        <v>341</v>
      </c>
      <c r="I10" s="177">
        <v>353</v>
      </c>
      <c r="J10" s="177">
        <v>694</v>
      </c>
      <c r="K10" s="177">
        <v>1531</v>
      </c>
      <c r="L10" s="177">
        <v>942</v>
      </c>
      <c r="M10" s="177">
        <v>2473</v>
      </c>
      <c r="N10" s="177">
        <v>27</v>
      </c>
      <c r="O10" s="177">
        <v>14</v>
      </c>
      <c r="P10" s="177">
        <v>41</v>
      </c>
      <c r="Q10" s="177">
        <v>92</v>
      </c>
      <c r="R10" s="177">
        <v>109</v>
      </c>
      <c r="S10" s="177">
        <v>201</v>
      </c>
      <c r="T10" s="177">
        <v>106</v>
      </c>
      <c r="U10" s="177">
        <v>299</v>
      </c>
      <c r="V10" s="177">
        <f t="shared" si="0"/>
        <v>405</v>
      </c>
      <c r="W10" s="180">
        <f t="shared" si="1"/>
        <v>17</v>
      </c>
    </row>
    <row r="11" spans="1:23" ht="30" customHeight="1">
      <c r="A11" s="253" t="s">
        <v>21</v>
      </c>
      <c r="B11" s="177">
        <v>66</v>
      </c>
      <c r="C11" s="177">
        <v>58</v>
      </c>
      <c r="D11" s="177">
        <v>124</v>
      </c>
      <c r="E11" s="177">
        <v>3</v>
      </c>
      <c r="F11" s="177">
        <v>0</v>
      </c>
      <c r="G11" s="177">
        <v>3</v>
      </c>
      <c r="H11" s="177">
        <v>3</v>
      </c>
      <c r="I11" s="177">
        <v>3</v>
      </c>
      <c r="J11" s="177">
        <v>6</v>
      </c>
      <c r="K11" s="177">
        <v>10</v>
      </c>
      <c r="L11" s="177">
        <v>2</v>
      </c>
      <c r="M11" s="177">
        <v>12</v>
      </c>
      <c r="N11" s="177">
        <v>1</v>
      </c>
      <c r="O11" s="177">
        <v>0</v>
      </c>
      <c r="P11" s="177">
        <v>1</v>
      </c>
      <c r="Q11" s="177">
        <v>2</v>
      </c>
      <c r="R11" s="177">
        <v>0</v>
      </c>
      <c r="S11" s="177">
        <v>2</v>
      </c>
      <c r="T11" s="177">
        <v>1</v>
      </c>
      <c r="U11" s="177">
        <v>0</v>
      </c>
      <c r="V11" s="177">
        <f t="shared" si="0"/>
        <v>1</v>
      </c>
      <c r="W11" s="180">
        <f t="shared" si="1"/>
        <v>34</v>
      </c>
    </row>
    <row r="12" spans="1:23" ht="18" customHeight="1">
      <c r="A12" s="253" t="s">
        <v>22</v>
      </c>
      <c r="B12" s="177">
        <v>120</v>
      </c>
      <c r="C12" s="177">
        <v>43</v>
      </c>
      <c r="D12" s="177">
        <v>163</v>
      </c>
      <c r="E12" s="177">
        <v>4</v>
      </c>
      <c r="F12" s="177">
        <v>0</v>
      </c>
      <c r="G12" s="177">
        <v>4</v>
      </c>
      <c r="H12" s="177">
        <v>4</v>
      </c>
      <c r="I12" s="177">
        <v>1</v>
      </c>
      <c r="J12" s="177">
        <v>5</v>
      </c>
      <c r="K12" s="177">
        <v>7</v>
      </c>
      <c r="L12" s="177">
        <v>3</v>
      </c>
      <c r="M12" s="177">
        <v>10</v>
      </c>
      <c r="N12" s="177">
        <v>1</v>
      </c>
      <c r="O12" s="177">
        <v>0</v>
      </c>
      <c r="P12" s="177">
        <v>1</v>
      </c>
      <c r="Q12" s="177">
        <v>0</v>
      </c>
      <c r="R12" s="177">
        <v>1</v>
      </c>
      <c r="S12" s="177">
        <v>1</v>
      </c>
      <c r="T12" s="177">
        <v>3</v>
      </c>
      <c r="U12" s="177">
        <v>0</v>
      </c>
      <c r="V12" s="177">
        <f t="shared" si="0"/>
        <v>3</v>
      </c>
      <c r="W12" s="180">
        <f t="shared" si="1"/>
        <v>33</v>
      </c>
    </row>
    <row r="13" spans="1:23" ht="18" customHeight="1">
      <c r="A13" s="253" t="s">
        <v>23</v>
      </c>
      <c r="B13" s="177">
        <v>8189</v>
      </c>
      <c r="C13" s="177">
        <v>8855</v>
      </c>
      <c r="D13" s="177">
        <v>17044</v>
      </c>
      <c r="E13" s="177">
        <v>657</v>
      </c>
      <c r="F13" s="177">
        <v>441</v>
      </c>
      <c r="G13" s="177">
        <v>1098</v>
      </c>
      <c r="H13" s="177">
        <v>160</v>
      </c>
      <c r="I13" s="177">
        <v>127</v>
      </c>
      <c r="J13" s="177">
        <v>287</v>
      </c>
      <c r="K13" s="177">
        <v>413</v>
      </c>
      <c r="L13" s="177">
        <v>192</v>
      </c>
      <c r="M13" s="177">
        <v>605</v>
      </c>
      <c r="N13" s="177">
        <v>137</v>
      </c>
      <c r="O13" s="177">
        <v>47</v>
      </c>
      <c r="P13" s="177">
        <v>184</v>
      </c>
      <c r="Q13" s="177">
        <v>234</v>
      </c>
      <c r="R13" s="177">
        <v>116</v>
      </c>
      <c r="S13" s="177">
        <v>350</v>
      </c>
      <c r="T13" s="177">
        <v>65</v>
      </c>
      <c r="U13" s="177">
        <v>194</v>
      </c>
      <c r="V13" s="177">
        <f t="shared" si="0"/>
        <v>259</v>
      </c>
      <c r="W13" s="180">
        <f t="shared" si="1"/>
        <v>16</v>
      </c>
    </row>
    <row r="14" spans="1:23" ht="18" customHeight="1">
      <c r="A14" s="253" t="s">
        <v>24</v>
      </c>
      <c r="B14" s="177">
        <v>922</v>
      </c>
      <c r="C14" s="177">
        <v>1172</v>
      </c>
      <c r="D14" s="177">
        <v>2094</v>
      </c>
      <c r="E14" s="177">
        <v>5</v>
      </c>
      <c r="F14" s="177">
        <v>3</v>
      </c>
      <c r="G14" s="177">
        <v>8</v>
      </c>
      <c r="H14" s="177">
        <v>4</v>
      </c>
      <c r="I14" s="177">
        <v>2</v>
      </c>
      <c r="J14" s="177">
        <v>6</v>
      </c>
      <c r="K14" s="177">
        <v>24</v>
      </c>
      <c r="L14" s="177">
        <v>18</v>
      </c>
      <c r="M14" s="177">
        <v>42</v>
      </c>
      <c r="N14" s="177">
        <v>1</v>
      </c>
      <c r="O14" s="177">
        <v>3</v>
      </c>
      <c r="P14" s="177">
        <v>4</v>
      </c>
      <c r="Q14" s="177">
        <v>7</v>
      </c>
      <c r="R14" s="177">
        <v>10</v>
      </c>
      <c r="S14" s="177">
        <v>17</v>
      </c>
      <c r="T14" s="177">
        <v>89</v>
      </c>
      <c r="U14" s="177">
        <v>200</v>
      </c>
      <c r="V14" s="177">
        <f t="shared" si="0"/>
        <v>289</v>
      </c>
      <c r="W14" s="180">
        <f t="shared" si="1"/>
        <v>26</v>
      </c>
    </row>
    <row r="15" spans="1:23" ht="18" customHeight="1">
      <c r="A15" s="253" t="s">
        <v>25</v>
      </c>
      <c r="B15" s="177">
        <v>28704</v>
      </c>
      <c r="C15" s="177">
        <v>15127</v>
      </c>
      <c r="D15" s="177">
        <v>43831</v>
      </c>
      <c r="E15" s="177">
        <v>1527</v>
      </c>
      <c r="F15" s="177">
        <v>575</v>
      </c>
      <c r="G15" s="177">
        <v>2102</v>
      </c>
      <c r="H15" s="177">
        <v>1134</v>
      </c>
      <c r="I15" s="177">
        <v>452</v>
      </c>
      <c r="J15" s="177">
        <v>1586</v>
      </c>
      <c r="K15" s="177">
        <v>4248</v>
      </c>
      <c r="L15" s="177">
        <v>1751</v>
      </c>
      <c r="M15" s="177">
        <v>5999</v>
      </c>
      <c r="N15" s="177">
        <v>120</v>
      </c>
      <c r="O15" s="177">
        <v>42</v>
      </c>
      <c r="P15" s="177">
        <v>162</v>
      </c>
      <c r="Q15" s="177">
        <v>378</v>
      </c>
      <c r="R15" s="177">
        <v>143</v>
      </c>
      <c r="S15" s="177">
        <v>521</v>
      </c>
      <c r="T15" s="177">
        <v>307</v>
      </c>
      <c r="U15" s="177">
        <v>187</v>
      </c>
      <c r="V15" s="177">
        <f t="shared" si="0"/>
        <v>494</v>
      </c>
      <c r="W15" s="180">
        <f t="shared" si="1"/>
        <v>9</v>
      </c>
    </row>
    <row r="16" spans="1:23" ht="18" customHeight="1">
      <c r="A16" s="253" t="s">
        <v>26</v>
      </c>
      <c r="B16" s="177">
        <v>22672</v>
      </c>
      <c r="C16" s="177">
        <v>18200</v>
      </c>
      <c r="D16" s="177">
        <v>40872</v>
      </c>
      <c r="E16" s="177">
        <v>1099</v>
      </c>
      <c r="F16" s="177">
        <v>556</v>
      </c>
      <c r="G16" s="177">
        <v>1655</v>
      </c>
      <c r="H16" s="177">
        <v>44</v>
      </c>
      <c r="I16" s="177">
        <v>23</v>
      </c>
      <c r="J16" s="177">
        <v>67</v>
      </c>
      <c r="K16" s="177">
        <v>2049</v>
      </c>
      <c r="L16" s="177">
        <v>1050</v>
      </c>
      <c r="M16" s="177">
        <v>3099</v>
      </c>
      <c r="N16" s="177">
        <v>90</v>
      </c>
      <c r="O16" s="177">
        <v>59</v>
      </c>
      <c r="P16" s="177">
        <v>149</v>
      </c>
      <c r="Q16" s="177">
        <v>97</v>
      </c>
      <c r="R16" s="177">
        <v>21</v>
      </c>
      <c r="S16" s="177">
        <v>118</v>
      </c>
      <c r="T16" s="177">
        <v>229</v>
      </c>
      <c r="U16" s="177">
        <v>212</v>
      </c>
      <c r="V16" s="177">
        <f t="shared" si="0"/>
        <v>441</v>
      </c>
      <c r="W16" s="180">
        <f t="shared" si="1"/>
        <v>12</v>
      </c>
    </row>
    <row r="17" spans="1:23" ht="18" customHeight="1">
      <c r="A17" s="253" t="s">
        <v>27</v>
      </c>
      <c r="B17" s="177">
        <v>4886</v>
      </c>
      <c r="C17" s="177">
        <v>3345</v>
      </c>
      <c r="D17" s="177">
        <v>8231</v>
      </c>
      <c r="E17" s="177">
        <v>380</v>
      </c>
      <c r="F17" s="177">
        <v>180</v>
      </c>
      <c r="G17" s="177">
        <v>560</v>
      </c>
      <c r="H17" s="177">
        <v>125</v>
      </c>
      <c r="I17" s="177">
        <v>65</v>
      </c>
      <c r="J17" s="177">
        <v>190</v>
      </c>
      <c r="K17" s="177">
        <v>189</v>
      </c>
      <c r="L17" s="177">
        <v>105</v>
      </c>
      <c r="M17" s="177">
        <v>294</v>
      </c>
      <c r="N17" s="177">
        <v>24</v>
      </c>
      <c r="O17" s="177">
        <v>3</v>
      </c>
      <c r="P17" s="177">
        <v>27</v>
      </c>
      <c r="Q17" s="177">
        <v>16</v>
      </c>
      <c r="R17" s="177">
        <v>7</v>
      </c>
      <c r="S17" s="177">
        <v>23</v>
      </c>
      <c r="T17" s="177">
        <v>61</v>
      </c>
      <c r="U17" s="177">
        <v>43</v>
      </c>
      <c r="V17" s="177">
        <f t="shared" si="0"/>
        <v>104</v>
      </c>
      <c r="W17" s="180">
        <f t="shared" si="1"/>
        <v>20</v>
      </c>
    </row>
    <row r="18" spans="1:23" ht="18" customHeight="1">
      <c r="A18" s="253" t="s">
        <v>57</v>
      </c>
      <c r="B18" s="177">
        <v>4565</v>
      </c>
      <c r="C18" s="177">
        <v>4028</v>
      </c>
      <c r="D18" s="177">
        <v>8593</v>
      </c>
      <c r="E18" s="177">
        <v>161</v>
      </c>
      <c r="F18" s="177">
        <v>82</v>
      </c>
      <c r="G18" s="177">
        <v>243</v>
      </c>
      <c r="H18" s="177">
        <v>69</v>
      </c>
      <c r="I18" s="177">
        <v>26</v>
      </c>
      <c r="J18" s="177">
        <v>95</v>
      </c>
      <c r="K18" s="177">
        <v>70</v>
      </c>
      <c r="L18" s="177">
        <v>41</v>
      </c>
      <c r="M18" s="177">
        <v>111</v>
      </c>
      <c r="N18" s="177">
        <v>22</v>
      </c>
      <c r="O18" s="177">
        <v>14</v>
      </c>
      <c r="P18" s="177">
        <v>36</v>
      </c>
      <c r="Q18" s="177">
        <v>2054</v>
      </c>
      <c r="R18" s="177">
        <v>1084</v>
      </c>
      <c r="S18" s="177">
        <v>3138</v>
      </c>
      <c r="T18" s="177">
        <v>63</v>
      </c>
      <c r="U18" s="177">
        <v>155</v>
      </c>
      <c r="V18" s="177">
        <f t="shared" si="0"/>
        <v>218</v>
      </c>
      <c r="W18" s="180">
        <f t="shared" si="1"/>
        <v>19</v>
      </c>
    </row>
    <row r="19" spans="1:23" ht="18" customHeight="1">
      <c r="A19" s="253" t="s">
        <v>29</v>
      </c>
      <c r="B19" s="177">
        <v>6045</v>
      </c>
      <c r="C19" s="177">
        <v>2089</v>
      </c>
      <c r="D19" s="177">
        <v>8134</v>
      </c>
      <c r="E19" s="177">
        <v>159</v>
      </c>
      <c r="F19" s="177">
        <v>49</v>
      </c>
      <c r="G19" s="177">
        <v>208</v>
      </c>
      <c r="H19" s="177">
        <v>254</v>
      </c>
      <c r="I19" s="177">
        <v>322</v>
      </c>
      <c r="J19" s="177">
        <v>576</v>
      </c>
      <c r="K19" s="177">
        <v>1205</v>
      </c>
      <c r="L19" s="177">
        <v>318</v>
      </c>
      <c r="M19" s="177">
        <v>1523</v>
      </c>
      <c r="N19" s="177">
        <v>61</v>
      </c>
      <c r="O19" s="177">
        <v>5</v>
      </c>
      <c r="P19" s="177">
        <v>66</v>
      </c>
      <c r="Q19" s="177">
        <v>286</v>
      </c>
      <c r="R19" s="177">
        <v>68</v>
      </c>
      <c r="S19" s="177">
        <v>354</v>
      </c>
      <c r="T19" s="177">
        <v>103</v>
      </c>
      <c r="U19" s="177">
        <v>112</v>
      </c>
      <c r="V19" s="177">
        <f t="shared" si="0"/>
        <v>215</v>
      </c>
      <c r="W19" s="180">
        <f t="shared" si="1"/>
        <v>21</v>
      </c>
    </row>
    <row r="20" spans="1:23" ht="18" customHeight="1">
      <c r="A20" s="253" t="s">
        <v>30</v>
      </c>
      <c r="B20" s="177">
        <v>72004</v>
      </c>
      <c r="C20" s="177">
        <v>49538</v>
      </c>
      <c r="D20" s="177">
        <v>121542</v>
      </c>
      <c r="E20" s="177">
        <v>5381</v>
      </c>
      <c r="F20" s="177">
        <v>2496</v>
      </c>
      <c r="G20" s="177">
        <v>7877</v>
      </c>
      <c r="H20" s="177">
        <v>1657</v>
      </c>
      <c r="I20" s="177">
        <v>680</v>
      </c>
      <c r="J20" s="177">
        <v>2337</v>
      </c>
      <c r="K20" s="177">
        <v>15639</v>
      </c>
      <c r="L20" s="177">
        <v>9911</v>
      </c>
      <c r="M20" s="177">
        <v>25550</v>
      </c>
      <c r="N20" s="177">
        <v>332</v>
      </c>
      <c r="O20" s="177">
        <v>153</v>
      </c>
      <c r="P20" s="177">
        <v>485</v>
      </c>
      <c r="Q20" s="177">
        <v>2369</v>
      </c>
      <c r="R20" s="177">
        <v>1783</v>
      </c>
      <c r="S20" s="177">
        <v>4152</v>
      </c>
      <c r="T20" s="177">
        <v>1799</v>
      </c>
      <c r="U20" s="177">
        <v>3007</v>
      </c>
      <c r="V20" s="177">
        <f t="shared" si="0"/>
        <v>4806</v>
      </c>
      <c r="W20" s="180">
        <f t="shared" si="1"/>
        <v>5</v>
      </c>
    </row>
    <row r="21" spans="1:23" ht="18" customHeight="1">
      <c r="A21" s="253" t="s">
        <v>31</v>
      </c>
      <c r="B21" s="177">
        <v>20196</v>
      </c>
      <c r="C21" s="177">
        <v>24369</v>
      </c>
      <c r="D21" s="177">
        <v>44565</v>
      </c>
      <c r="E21" s="177">
        <v>578</v>
      </c>
      <c r="F21" s="177">
        <v>630</v>
      </c>
      <c r="G21" s="177">
        <v>1208</v>
      </c>
      <c r="H21" s="177">
        <v>40</v>
      </c>
      <c r="I21" s="177">
        <v>54</v>
      </c>
      <c r="J21" s="177">
        <v>94</v>
      </c>
      <c r="K21" s="177">
        <v>5057</v>
      </c>
      <c r="L21" s="177">
        <v>6100</v>
      </c>
      <c r="M21" s="177">
        <v>11157</v>
      </c>
      <c r="N21" s="177">
        <v>74</v>
      </c>
      <c r="O21" s="177">
        <v>84</v>
      </c>
      <c r="P21" s="177">
        <v>158</v>
      </c>
      <c r="Q21" s="177">
        <v>1717</v>
      </c>
      <c r="R21" s="177">
        <v>1302</v>
      </c>
      <c r="S21" s="177">
        <v>3019</v>
      </c>
      <c r="T21" s="177">
        <v>3503</v>
      </c>
      <c r="U21" s="177">
        <v>4160</v>
      </c>
      <c r="V21" s="177">
        <f t="shared" si="0"/>
        <v>7663</v>
      </c>
      <c r="W21" s="180">
        <f t="shared" si="1"/>
        <v>8</v>
      </c>
    </row>
    <row r="22" spans="1:23" ht="18" customHeight="1">
      <c r="A22" s="253" t="s">
        <v>32</v>
      </c>
      <c r="B22" s="177">
        <v>35</v>
      </c>
      <c r="C22" s="177">
        <v>24</v>
      </c>
      <c r="D22" s="177">
        <v>59</v>
      </c>
      <c r="E22" s="177">
        <v>3</v>
      </c>
      <c r="F22" s="177">
        <v>2</v>
      </c>
      <c r="G22" s="177">
        <v>5</v>
      </c>
      <c r="H22" s="177">
        <v>7</v>
      </c>
      <c r="I22" s="177">
        <v>7</v>
      </c>
      <c r="J22" s="177">
        <v>14</v>
      </c>
      <c r="K22" s="177">
        <v>5</v>
      </c>
      <c r="L22" s="177">
        <v>2</v>
      </c>
      <c r="M22" s="177">
        <v>7</v>
      </c>
      <c r="N22" s="177">
        <v>0</v>
      </c>
      <c r="O22" s="177">
        <v>0</v>
      </c>
      <c r="P22" s="177">
        <v>0</v>
      </c>
      <c r="Q22" s="177">
        <v>0</v>
      </c>
      <c r="R22" s="177">
        <v>0</v>
      </c>
      <c r="S22" s="177">
        <v>0</v>
      </c>
      <c r="T22" s="177">
        <v>0</v>
      </c>
      <c r="U22" s="177">
        <v>0</v>
      </c>
      <c r="V22" s="177">
        <f t="shared" si="0"/>
        <v>0</v>
      </c>
      <c r="W22" s="180">
        <f t="shared" si="1"/>
        <v>35</v>
      </c>
    </row>
    <row r="23" spans="1:23" ht="18" customHeight="1">
      <c r="A23" s="253" t="s">
        <v>33</v>
      </c>
      <c r="B23" s="177">
        <v>35391</v>
      </c>
      <c r="C23" s="177">
        <v>22628</v>
      </c>
      <c r="D23" s="177">
        <v>58019</v>
      </c>
      <c r="E23" s="177">
        <v>2373</v>
      </c>
      <c r="F23" s="177">
        <v>1042</v>
      </c>
      <c r="G23" s="177">
        <v>3415</v>
      </c>
      <c r="H23" s="177">
        <v>1075</v>
      </c>
      <c r="I23" s="177">
        <v>573</v>
      </c>
      <c r="J23" s="177">
        <v>1648</v>
      </c>
      <c r="K23" s="177">
        <v>4952</v>
      </c>
      <c r="L23" s="177">
        <v>2243</v>
      </c>
      <c r="M23" s="177">
        <v>7195</v>
      </c>
      <c r="N23" s="177">
        <v>554</v>
      </c>
      <c r="O23" s="177">
        <v>263</v>
      </c>
      <c r="P23" s="177">
        <v>817</v>
      </c>
      <c r="Q23" s="177">
        <v>853</v>
      </c>
      <c r="R23" s="177">
        <v>590</v>
      </c>
      <c r="S23" s="177">
        <v>1443</v>
      </c>
      <c r="T23" s="177">
        <v>382</v>
      </c>
      <c r="U23" s="177">
        <v>759</v>
      </c>
      <c r="V23" s="177">
        <f t="shared" si="0"/>
        <v>1141</v>
      </c>
      <c r="W23" s="180">
        <f t="shared" si="1"/>
        <v>7</v>
      </c>
    </row>
    <row r="24" spans="1:23" ht="18" customHeight="1">
      <c r="A24" s="253" t="s">
        <v>34</v>
      </c>
      <c r="B24" s="177">
        <v>97030</v>
      </c>
      <c r="C24" s="177">
        <v>56437</v>
      </c>
      <c r="D24" s="177">
        <v>153467</v>
      </c>
      <c r="E24" s="177">
        <v>11278</v>
      </c>
      <c r="F24" s="177">
        <v>4966</v>
      </c>
      <c r="G24" s="177">
        <v>16244</v>
      </c>
      <c r="H24" s="177">
        <v>1797</v>
      </c>
      <c r="I24" s="177">
        <v>595</v>
      </c>
      <c r="J24" s="177">
        <v>2392</v>
      </c>
      <c r="K24" s="177">
        <v>16541</v>
      </c>
      <c r="L24" s="177">
        <v>8277</v>
      </c>
      <c r="M24" s="177">
        <v>24818</v>
      </c>
      <c r="N24" s="177">
        <v>500</v>
      </c>
      <c r="O24" s="177">
        <v>167</v>
      </c>
      <c r="P24" s="177">
        <v>667</v>
      </c>
      <c r="Q24" s="177">
        <v>2176</v>
      </c>
      <c r="R24" s="177">
        <v>1291</v>
      </c>
      <c r="S24" s="177">
        <v>3467</v>
      </c>
      <c r="T24" s="177">
        <v>979</v>
      </c>
      <c r="U24" s="177">
        <v>1042</v>
      </c>
      <c r="V24" s="177">
        <f t="shared" si="0"/>
        <v>2021</v>
      </c>
      <c r="W24" s="180">
        <f t="shared" si="1"/>
        <v>3</v>
      </c>
    </row>
    <row r="25" spans="1:23" ht="18" customHeight="1">
      <c r="A25" s="253" t="s">
        <v>35</v>
      </c>
      <c r="B25" s="177">
        <v>2717</v>
      </c>
      <c r="C25" s="177">
        <v>2082</v>
      </c>
      <c r="D25" s="177">
        <v>4799</v>
      </c>
      <c r="E25" s="177">
        <v>133</v>
      </c>
      <c r="F25" s="177">
        <v>71</v>
      </c>
      <c r="G25" s="177">
        <v>204</v>
      </c>
      <c r="H25" s="177">
        <v>346</v>
      </c>
      <c r="I25" s="177">
        <v>227</v>
      </c>
      <c r="J25" s="177">
        <v>573</v>
      </c>
      <c r="K25" s="177">
        <v>329</v>
      </c>
      <c r="L25" s="177">
        <v>273</v>
      </c>
      <c r="M25" s="177">
        <v>602</v>
      </c>
      <c r="N25" s="177">
        <v>7</v>
      </c>
      <c r="O25" s="177">
        <v>6</v>
      </c>
      <c r="P25" s="177">
        <v>13</v>
      </c>
      <c r="Q25" s="177">
        <v>86</v>
      </c>
      <c r="R25" s="177">
        <v>10</v>
      </c>
      <c r="S25" s="177">
        <v>96</v>
      </c>
      <c r="T25" s="177">
        <v>98</v>
      </c>
      <c r="U25" s="177">
        <v>67</v>
      </c>
      <c r="V25" s="177">
        <f t="shared" si="0"/>
        <v>165</v>
      </c>
      <c r="W25" s="180">
        <f t="shared" si="1"/>
        <v>23</v>
      </c>
    </row>
    <row r="26" spans="1:23" ht="18" customHeight="1">
      <c r="A26" s="253" t="s">
        <v>36</v>
      </c>
      <c r="B26" s="177">
        <v>1237</v>
      </c>
      <c r="C26" s="177">
        <v>1854</v>
      </c>
      <c r="D26" s="177">
        <v>3091</v>
      </c>
      <c r="E26" s="177">
        <v>30</v>
      </c>
      <c r="F26" s="177">
        <v>15</v>
      </c>
      <c r="G26" s="177">
        <v>45</v>
      </c>
      <c r="H26" s="177">
        <v>599</v>
      </c>
      <c r="I26" s="177">
        <v>1386</v>
      </c>
      <c r="J26" s="177">
        <v>1985</v>
      </c>
      <c r="K26" s="177">
        <v>26</v>
      </c>
      <c r="L26" s="177">
        <v>22</v>
      </c>
      <c r="M26" s="177">
        <v>48</v>
      </c>
      <c r="N26" s="177">
        <v>8</v>
      </c>
      <c r="O26" s="177">
        <v>0</v>
      </c>
      <c r="P26" s="177">
        <v>8</v>
      </c>
      <c r="Q26" s="177">
        <v>56</v>
      </c>
      <c r="R26" s="177">
        <v>25</v>
      </c>
      <c r="S26" s="177">
        <v>81</v>
      </c>
      <c r="T26" s="177">
        <v>37</v>
      </c>
      <c r="U26" s="177">
        <v>204</v>
      </c>
      <c r="V26" s="177">
        <f t="shared" si="0"/>
        <v>241</v>
      </c>
      <c r="W26" s="180">
        <f t="shared" si="1"/>
        <v>24</v>
      </c>
    </row>
    <row r="27" spans="1:23" ht="18" customHeight="1">
      <c r="A27" s="253" t="s">
        <v>37</v>
      </c>
      <c r="B27" s="177">
        <v>799</v>
      </c>
      <c r="C27" s="177">
        <v>609</v>
      </c>
      <c r="D27" s="177">
        <v>1408</v>
      </c>
      <c r="E27" s="177">
        <v>14</v>
      </c>
      <c r="F27" s="177">
        <v>8</v>
      </c>
      <c r="G27" s="177">
        <v>22</v>
      </c>
      <c r="H27" s="177">
        <v>594</v>
      </c>
      <c r="I27" s="177">
        <v>564</v>
      </c>
      <c r="J27" s="177">
        <v>1158</v>
      </c>
      <c r="K27" s="177">
        <v>31</v>
      </c>
      <c r="L27" s="177">
        <v>8</v>
      </c>
      <c r="M27" s="177">
        <v>39</v>
      </c>
      <c r="N27" s="177">
        <v>2</v>
      </c>
      <c r="O27" s="177">
        <v>0</v>
      </c>
      <c r="P27" s="177">
        <v>2</v>
      </c>
      <c r="Q27" s="177">
        <v>9</v>
      </c>
      <c r="R27" s="177">
        <v>0</v>
      </c>
      <c r="S27" s="177">
        <v>9</v>
      </c>
      <c r="T27" s="177">
        <v>395</v>
      </c>
      <c r="U27" s="177">
        <v>421</v>
      </c>
      <c r="V27" s="177">
        <f t="shared" si="0"/>
        <v>816</v>
      </c>
      <c r="W27" s="180">
        <f t="shared" si="1"/>
        <v>29</v>
      </c>
    </row>
    <row r="28" spans="1:23" ht="18" customHeight="1">
      <c r="A28" s="253" t="s">
        <v>38</v>
      </c>
      <c r="B28" s="177">
        <v>852</v>
      </c>
      <c r="C28" s="177">
        <v>852</v>
      </c>
      <c r="D28" s="177">
        <v>1704</v>
      </c>
      <c r="E28" s="177">
        <v>18</v>
      </c>
      <c r="F28" s="177">
        <v>8</v>
      </c>
      <c r="G28" s="177">
        <v>26</v>
      </c>
      <c r="H28" s="177">
        <v>515</v>
      </c>
      <c r="I28" s="177">
        <v>765</v>
      </c>
      <c r="J28" s="177">
        <v>1280</v>
      </c>
      <c r="K28" s="177">
        <v>34</v>
      </c>
      <c r="L28" s="177">
        <v>11</v>
      </c>
      <c r="M28" s="177">
        <v>45</v>
      </c>
      <c r="N28" s="177">
        <v>1</v>
      </c>
      <c r="O28" s="177">
        <v>0</v>
      </c>
      <c r="P28" s="177">
        <v>1</v>
      </c>
      <c r="Q28" s="177">
        <v>6</v>
      </c>
      <c r="R28" s="177">
        <v>0</v>
      </c>
      <c r="S28" s="177">
        <v>6</v>
      </c>
      <c r="T28" s="177">
        <v>154</v>
      </c>
      <c r="U28" s="177">
        <v>205</v>
      </c>
      <c r="V28" s="177">
        <f t="shared" si="0"/>
        <v>359</v>
      </c>
      <c r="W28" s="180">
        <f t="shared" si="1"/>
        <v>28</v>
      </c>
    </row>
    <row r="29" spans="1:23" ht="18" customHeight="1">
      <c r="A29" s="253" t="s">
        <v>39</v>
      </c>
      <c r="B29" s="177">
        <v>25500</v>
      </c>
      <c r="C29" s="177">
        <v>10930</v>
      </c>
      <c r="D29" s="177">
        <v>36430</v>
      </c>
      <c r="E29" s="177">
        <v>755</v>
      </c>
      <c r="F29" s="177">
        <v>278</v>
      </c>
      <c r="G29" s="177">
        <v>1033</v>
      </c>
      <c r="H29" s="177">
        <v>275</v>
      </c>
      <c r="I29" s="177">
        <v>179</v>
      </c>
      <c r="J29" s="177">
        <v>454</v>
      </c>
      <c r="K29" s="177">
        <v>2512</v>
      </c>
      <c r="L29" s="177">
        <v>818</v>
      </c>
      <c r="M29" s="177">
        <v>3330</v>
      </c>
      <c r="N29" s="177">
        <v>90</v>
      </c>
      <c r="O29" s="177">
        <v>15</v>
      </c>
      <c r="P29" s="177">
        <v>105</v>
      </c>
      <c r="Q29" s="177">
        <v>155</v>
      </c>
      <c r="R29" s="177">
        <v>53</v>
      </c>
      <c r="S29" s="177">
        <v>208</v>
      </c>
      <c r="T29" s="177">
        <v>52</v>
      </c>
      <c r="U29" s="177">
        <v>36</v>
      </c>
      <c r="V29" s="177">
        <f t="shared" si="0"/>
        <v>88</v>
      </c>
      <c r="W29" s="180">
        <f t="shared" si="1"/>
        <v>13</v>
      </c>
    </row>
    <row r="30" spans="1:23" ht="18" customHeight="1">
      <c r="A30" s="253" t="s">
        <v>40</v>
      </c>
      <c r="B30" s="177">
        <v>3454</v>
      </c>
      <c r="C30" s="177">
        <v>2175</v>
      </c>
      <c r="D30" s="177">
        <v>5629</v>
      </c>
      <c r="E30" s="177">
        <v>315</v>
      </c>
      <c r="F30" s="177">
        <v>161</v>
      </c>
      <c r="G30" s="177">
        <v>476</v>
      </c>
      <c r="H30" s="177">
        <v>36</v>
      </c>
      <c r="I30" s="177">
        <v>7</v>
      </c>
      <c r="J30" s="177">
        <v>43</v>
      </c>
      <c r="K30" s="177">
        <v>1417</v>
      </c>
      <c r="L30" s="177">
        <v>1107</v>
      </c>
      <c r="M30" s="177">
        <v>2524</v>
      </c>
      <c r="N30" s="177">
        <v>21</v>
      </c>
      <c r="O30" s="177">
        <v>7</v>
      </c>
      <c r="P30" s="177">
        <v>28</v>
      </c>
      <c r="Q30" s="177">
        <v>77</v>
      </c>
      <c r="R30" s="177">
        <v>16</v>
      </c>
      <c r="S30" s="177">
        <v>93</v>
      </c>
      <c r="T30" s="177">
        <v>126</v>
      </c>
      <c r="U30" s="177">
        <v>113</v>
      </c>
      <c r="V30" s="177">
        <f t="shared" si="0"/>
        <v>239</v>
      </c>
      <c r="W30" s="180">
        <f t="shared" si="1"/>
        <v>22</v>
      </c>
    </row>
    <row r="31" spans="1:23" ht="18" customHeight="1">
      <c r="A31" s="253" t="s">
        <v>41</v>
      </c>
      <c r="B31" s="177">
        <v>20967</v>
      </c>
      <c r="C31" s="177">
        <v>20044</v>
      </c>
      <c r="D31" s="177">
        <v>41011</v>
      </c>
      <c r="E31" s="177">
        <v>927</v>
      </c>
      <c r="F31" s="177">
        <v>698</v>
      </c>
      <c r="G31" s="177">
        <v>1625</v>
      </c>
      <c r="H31" s="177">
        <v>35</v>
      </c>
      <c r="I31" s="177">
        <v>30</v>
      </c>
      <c r="J31" s="177">
        <v>65</v>
      </c>
      <c r="K31" s="177">
        <v>539</v>
      </c>
      <c r="L31" s="177">
        <v>252</v>
      </c>
      <c r="M31" s="177">
        <v>791</v>
      </c>
      <c r="N31" s="177">
        <v>56</v>
      </c>
      <c r="O31" s="177">
        <v>38</v>
      </c>
      <c r="P31" s="177">
        <v>94</v>
      </c>
      <c r="Q31" s="177">
        <v>68</v>
      </c>
      <c r="R31" s="177">
        <v>30</v>
      </c>
      <c r="S31" s="177">
        <v>98</v>
      </c>
      <c r="T31" s="177">
        <v>1867</v>
      </c>
      <c r="U31" s="177">
        <v>2441</v>
      </c>
      <c r="V31" s="177">
        <f t="shared" si="0"/>
        <v>4308</v>
      </c>
      <c r="W31" s="180">
        <f t="shared" si="1"/>
        <v>11</v>
      </c>
    </row>
    <row r="32" spans="1:23" ht="18" customHeight="1">
      <c r="A32" s="253" t="s">
        <v>42</v>
      </c>
      <c r="B32" s="177">
        <v>37058</v>
      </c>
      <c r="C32" s="177">
        <v>21008</v>
      </c>
      <c r="D32" s="177">
        <v>58066</v>
      </c>
      <c r="E32" s="177">
        <v>2600</v>
      </c>
      <c r="F32" s="177">
        <v>741</v>
      </c>
      <c r="G32" s="177">
        <v>3341</v>
      </c>
      <c r="H32" s="177">
        <v>1365</v>
      </c>
      <c r="I32" s="177">
        <v>304</v>
      </c>
      <c r="J32" s="177">
        <v>1669</v>
      </c>
      <c r="K32" s="177">
        <v>6958</v>
      </c>
      <c r="L32" s="177">
        <v>3141</v>
      </c>
      <c r="M32" s="177">
        <v>10099</v>
      </c>
      <c r="N32" s="177">
        <v>220</v>
      </c>
      <c r="O32" s="177">
        <v>97</v>
      </c>
      <c r="P32" s="177">
        <v>317</v>
      </c>
      <c r="Q32" s="177">
        <v>597</v>
      </c>
      <c r="R32" s="177">
        <v>226</v>
      </c>
      <c r="S32" s="177">
        <v>823</v>
      </c>
      <c r="T32" s="177">
        <v>182</v>
      </c>
      <c r="U32" s="177">
        <v>93</v>
      </c>
      <c r="V32" s="177">
        <f t="shared" si="0"/>
        <v>275</v>
      </c>
      <c r="W32" s="180">
        <f t="shared" si="1"/>
        <v>6</v>
      </c>
    </row>
    <row r="33" spans="1:23" ht="18" customHeight="1">
      <c r="A33" s="253" t="s">
        <v>43</v>
      </c>
      <c r="B33" s="177">
        <v>699</v>
      </c>
      <c r="C33" s="177">
        <v>464</v>
      </c>
      <c r="D33" s="177">
        <v>1163</v>
      </c>
      <c r="E33" s="177">
        <v>36</v>
      </c>
      <c r="F33" s="177">
        <v>29</v>
      </c>
      <c r="G33" s="177">
        <v>65</v>
      </c>
      <c r="H33" s="177">
        <v>72</v>
      </c>
      <c r="I33" s="177">
        <v>110</v>
      </c>
      <c r="J33" s="177">
        <v>182</v>
      </c>
      <c r="K33" s="177">
        <v>102</v>
      </c>
      <c r="L33" s="177">
        <v>84</v>
      </c>
      <c r="M33" s="177">
        <v>186</v>
      </c>
      <c r="N33" s="177">
        <v>0</v>
      </c>
      <c r="O33" s="177">
        <v>0</v>
      </c>
      <c r="P33" s="177">
        <v>0</v>
      </c>
      <c r="Q33" s="177">
        <v>18</v>
      </c>
      <c r="R33" s="177">
        <v>0</v>
      </c>
      <c r="S33" s="177">
        <v>18</v>
      </c>
      <c r="T33" s="177">
        <v>21</v>
      </c>
      <c r="U33" s="177">
        <v>29</v>
      </c>
      <c r="V33" s="177">
        <f t="shared" si="0"/>
        <v>50</v>
      </c>
      <c r="W33" s="180">
        <f t="shared" si="1"/>
        <v>30</v>
      </c>
    </row>
    <row r="34" spans="1:23" ht="18" customHeight="1">
      <c r="A34" s="253" t="s">
        <v>44</v>
      </c>
      <c r="B34" s="177">
        <v>89948</v>
      </c>
      <c r="C34" s="177">
        <v>79011</v>
      </c>
      <c r="D34" s="177">
        <v>168959</v>
      </c>
      <c r="E34" s="177">
        <v>8026</v>
      </c>
      <c r="F34" s="177">
        <v>6072</v>
      </c>
      <c r="G34" s="177">
        <v>14098</v>
      </c>
      <c r="H34" s="177">
        <v>321</v>
      </c>
      <c r="I34" s="177">
        <v>241</v>
      </c>
      <c r="J34" s="177">
        <v>562</v>
      </c>
      <c r="K34" s="177">
        <v>47710</v>
      </c>
      <c r="L34" s="177">
        <v>44533</v>
      </c>
      <c r="M34" s="177">
        <v>92243</v>
      </c>
      <c r="N34" s="177">
        <v>372</v>
      </c>
      <c r="O34" s="177">
        <v>313</v>
      </c>
      <c r="P34" s="177">
        <v>685</v>
      </c>
      <c r="Q34" s="177">
        <v>2034</v>
      </c>
      <c r="R34" s="177">
        <v>1291</v>
      </c>
      <c r="S34" s="177">
        <v>3325</v>
      </c>
      <c r="T34" s="177">
        <v>4243</v>
      </c>
      <c r="U34" s="177">
        <v>6382</v>
      </c>
      <c r="V34" s="177">
        <f t="shared" si="0"/>
        <v>10625</v>
      </c>
      <c r="W34" s="180">
        <f t="shared" si="1"/>
        <v>1</v>
      </c>
    </row>
    <row r="35" spans="1:23" ht="18" customHeight="1">
      <c r="A35" s="253" t="s">
        <v>45</v>
      </c>
      <c r="B35" s="177">
        <v>1415</v>
      </c>
      <c r="C35" s="177">
        <v>648</v>
      </c>
      <c r="D35" s="177">
        <v>2063</v>
      </c>
      <c r="E35" s="177">
        <v>142</v>
      </c>
      <c r="F35" s="177">
        <v>64</v>
      </c>
      <c r="G35" s="177">
        <v>206</v>
      </c>
      <c r="H35" s="177">
        <v>129</v>
      </c>
      <c r="I35" s="177">
        <v>74</v>
      </c>
      <c r="J35" s="177">
        <v>203</v>
      </c>
      <c r="K35" s="177">
        <v>64</v>
      </c>
      <c r="L35" s="177">
        <v>16</v>
      </c>
      <c r="M35" s="177">
        <v>80</v>
      </c>
      <c r="N35" s="177">
        <v>7</v>
      </c>
      <c r="O35" s="177">
        <v>1</v>
      </c>
      <c r="P35" s="177">
        <v>8</v>
      </c>
      <c r="Q35" s="177">
        <v>12</v>
      </c>
      <c r="R35" s="177">
        <v>1</v>
      </c>
      <c r="S35" s="177">
        <v>13</v>
      </c>
      <c r="T35" s="177">
        <v>2</v>
      </c>
      <c r="U35" s="177">
        <v>1</v>
      </c>
      <c r="V35" s="177">
        <f t="shared" si="0"/>
        <v>3</v>
      </c>
      <c r="W35" s="180">
        <f t="shared" si="1"/>
        <v>27</v>
      </c>
    </row>
    <row r="36" spans="1:23" ht="18" customHeight="1">
      <c r="A36" s="253" t="s">
        <v>47</v>
      </c>
      <c r="B36" s="177">
        <v>87966</v>
      </c>
      <c r="C36" s="177">
        <v>42001</v>
      </c>
      <c r="D36" s="177">
        <v>129967</v>
      </c>
      <c r="E36" s="177">
        <v>5523</v>
      </c>
      <c r="F36" s="177">
        <v>1897</v>
      </c>
      <c r="G36" s="177">
        <v>7420</v>
      </c>
      <c r="H36" s="177">
        <v>307</v>
      </c>
      <c r="I36" s="177">
        <v>98</v>
      </c>
      <c r="J36" s="177">
        <v>405</v>
      </c>
      <c r="K36" s="177">
        <v>16090</v>
      </c>
      <c r="L36" s="177">
        <v>5822</v>
      </c>
      <c r="M36" s="177">
        <v>21912</v>
      </c>
      <c r="N36" s="177">
        <v>858</v>
      </c>
      <c r="O36" s="177">
        <v>429</v>
      </c>
      <c r="P36" s="177">
        <v>1287</v>
      </c>
      <c r="Q36" s="177">
        <v>4541</v>
      </c>
      <c r="R36" s="177">
        <v>1692</v>
      </c>
      <c r="S36" s="177">
        <v>6233</v>
      </c>
      <c r="T36" s="177">
        <v>1161</v>
      </c>
      <c r="U36" s="177">
        <v>790</v>
      </c>
      <c r="V36" s="177">
        <f t="shared" si="0"/>
        <v>1951</v>
      </c>
      <c r="W36" s="180">
        <f t="shared" si="1"/>
        <v>4</v>
      </c>
    </row>
    <row r="37" spans="1:23" ht="18" customHeight="1">
      <c r="A37" s="253" t="s">
        <v>58</v>
      </c>
      <c r="B37" s="177">
        <v>8178</v>
      </c>
      <c r="C37" s="177">
        <v>4263</v>
      </c>
      <c r="D37" s="177">
        <v>12441</v>
      </c>
      <c r="E37" s="177">
        <v>456</v>
      </c>
      <c r="F37" s="177">
        <v>169</v>
      </c>
      <c r="G37" s="177">
        <v>625</v>
      </c>
      <c r="H37" s="177">
        <v>67</v>
      </c>
      <c r="I37" s="177">
        <v>46</v>
      </c>
      <c r="J37" s="177">
        <v>113</v>
      </c>
      <c r="K37" s="177">
        <v>524</v>
      </c>
      <c r="L37" s="177">
        <v>170</v>
      </c>
      <c r="M37" s="177">
        <v>694</v>
      </c>
      <c r="N37" s="177">
        <v>18</v>
      </c>
      <c r="O37" s="177">
        <v>6</v>
      </c>
      <c r="P37" s="177">
        <v>24</v>
      </c>
      <c r="Q37" s="177">
        <v>128</v>
      </c>
      <c r="R37" s="177">
        <v>43</v>
      </c>
      <c r="S37" s="177">
        <v>171</v>
      </c>
      <c r="T37" s="177">
        <v>21</v>
      </c>
      <c r="U37" s="177">
        <v>18</v>
      </c>
      <c r="V37" s="177">
        <f t="shared" si="0"/>
        <v>39</v>
      </c>
      <c r="W37" s="180">
        <f t="shared" si="1"/>
        <v>18</v>
      </c>
    </row>
    <row r="38" spans="1:23" ht="18" customHeight="1">
      <c r="A38" s="253" t="s">
        <v>48</v>
      </c>
      <c r="B38" s="177">
        <v>27497</v>
      </c>
      <c r="C38" s="177">
        <v>13663</v>
      </c>
      <c r="D38" s="177">
        <v>41160</v>
      </c>
      <c r="E38" s="177">
        <v>1718</v>
      </c>
      <c r="F38" s="177">
        <v>540</v>
      </c>
      <c r="G38" s="177">
        <v>2258</v>
      </c>
      <c r="H38" s="177">
        <v>189</v>
      </c>
      <c r="I38" s="177">
        <v>130</v>
      </c>
      <c r="J38" s="177">
        <v>319</v>
      </c>
      <c r="K38" s="177">
        <v>729</v>
      </c>
      <c r="L38" s="177">
        <v>202</v>
      </c>
      <c r="M38" s="177">
        <v>931</v>
      </c>
      <c r="N38" s="177">
        <v>80</v>
      </c>
      <c r="O38" s="177">
        <v>19</v>
      </c>
      <c r="P38" s="177">
        <v>99</v>
      </c>
      <c r="Q38" s="177">
        <v>982</v>
      </c>
      <c r="R38" s="177">
        <v>252</v>
      </c>
      <c r="S38" s="177">
        <v>1234</v>
      </c>
      <c r="T38" s="177">
        <v>88</v>
      </c>
      <c r="U38" s="177">
        <v>84</v>
      </c>
      <c r="V38" s="177">
        <f t="shared" si="0"/>
        <v>172</v>
      </c>
      <c r="W38" s="180">
        <f t="shared" si="1"/>
        <v>10</v>
      </c>
    </row>
    <row r="39" spans="1:23" s="255" customFormat="1" ht="18" customHeight="1">
      <c r="A39" s="254" t="s">
        <v>49</v>
      </c>
      <c r="B39" s="178">
        <f>SUM(B4:B38)</f>
        <v>761104</v>
      </c>
      <c r="C39" s="178">
        <f>SUM(C4:C38)</f>
        <v>486349</v>
      </c>
      <c r="D39" s="178">
        <f t="shared" ref="D39:V39" si="2">SUM(D4:D38)</f>
        <v>1247453</v>
      </c>
      <c r="E39" s="178">
        <f t="shared" si="2"/>
        <v>56676</v>
      </c>
      <c r="F39" s="178">
        <f t="shared" si="2"/>
        <v>29704</v>
      </c>
      <c r="G39" s="178">
        <f t="shared" si="2"/>
        <v>86380</v>
      </c>
      <c r="H39" s="178">
        <f t="shared" si="2"/>
        <v>15579</v>
      </c>
      <c r="I39" s="178">
        <f t="shared" si="2"/>
        <v>9535</v>
      </c>
      <c r="J39" s="178">
        <f t="shared" si="2"/>
        <v>25114</v>
      </c>
      <c r="K39" s="284">
        <f t="shared" si="2"/>
        <v>168490</v>
      </c>
      <c r="L39" s="178">
        <f t="shared" si="2"/>
        <v>105284</v>
      </c>
      <c r="M39" s="178">
        <f t="shared" si="2"/>
        <v>273774</v>
      </c>
      <c r="N39" s="178">
        <f t="shared" si="2"/>
        <v>4256</v>
      </c>
      <c r="O39" s="178">
        <f t="shared" si="2"/>
        <v>2063</v>
      </c>
      <c r="P39" s="178">
        <f t="shared" si="2"/>
        <v>6319</v>
      </c>
      <c r="Q39" s="178">
        <f t="shared" si="2"/>
        <v>25615</v>
      </c>
      <c r="R39" s="178">
        <f t="shared" si="2"/>
        <v>13013</v>
      </c>
      <c r="S39" s="178">
        <f t="shared" si="2"/>
        <v>38628</v>
      </c>
      <c r="T39" s="178">
        <f t="shared" si="2"/>
        <v>17307</v>
      </c>
      <c r="U39" s="178">
        <f t="shared" si="2"/>
        <v>22474</v>
      </c>
      <c r="V39" s="178">
        <f t="shared" si="2"/>
        <v>39781</v>
      </c>
      <c r="W39" s="180" t="e">
        <f t="shared" si="1"/>
        <v>#N/A</v>
      </c>
    </row>
    <row r="43" spans="1:23">
      <c r="B43" s="180" t="s">
        <v>11</v>
      </c>
      <c r="C43" s="180">
        <f>D39-G39-J39-M39</f>
        <v>862185</v>
      </c>
    </row>
    <row r="44" spans="1:23">
      <c r="B44" s="180" t="s">
        <v>534</v>
      </c>
      <c r="C44" s="180">
        <f>G39</f>
        <v>86380</v>
      </c>
    </row>
    <row r="45" spans="1:23">
      <c r="B45" s="180" t="s">
        <v>535</v>
      </c>
      <c r="C45" s="180">
        <f>J39</f>
        <v>25114</v>
      </c>
    </row>
    <row r="46" spans="1:23">
      <c r="B46" s="180" t="s">
        <v>546</v>
      </c>
      <c r="C46" s="180">
        <f>M39</f>
        <v>273774</v>
      </c>
    </row>
    <row r="48" spans="1:23">
      <c r="B48" s="180" t="s">
        <v>534</v>
      </c>
      <c r="C48" s="180" t="s">
        <v>535</v>
      </c>
      <c r="D48" s="180" t="s">
        <v>546</v>
      </c>
      <c r="E48" s="180" t="s">
        <v>377</v>
      </c>
      <c r="G48" s="180" t="s">
        <v>12</v>
      </c>
    </row>
    <row r="49" spans="1:7">
      <c r="A49" s="253" t="str">
        <f t="shared" ref="A49:A58" si="3">INDEX($A$4:$W$38,MATCH(F49,$W$4:$W$38,0),1)</f>
        <v>Tamil Nadu</v>
      </c>
      <c r="B49" s="523">
        <f>INDEX($A$4:$W$38,MATCH(F49,$W$4:$W$38,0),7)/$G49%</f>
        <v>8.3440361271077599</v>
      </c>
      <c r="C49" s="523">
        <f>INDEX($A$4:$W$38,MATCH(F49,$W$4:$W$38,0),10)/G49%</f>
        <v>0.33262507472226993</v>
      </c>
      <c r="D49" s="523">
        <f>INDEX($A$4:$W$38,MATCH(F49,$W$4:$W$38,0),13)/G49%</f>
        <v>54.594901721719474</v>
      </c>
      <c r="E49" s="523">
        <f>INDEX($A$4:$W$38,MATCH(F49,$W$4:$W$38,0),19)/G49%</f>
        <v>1.9679330488461699</v>
      </c>
      <c r="F49" s="180">
        <v>1</v>
      </c>
      <c r="G49" s="180">
        <f>INDEX($A$4:$W$38,MATCH(F49,$W$4:$W$38,0),4)</f>
        <v>168959</v>
      </c>
    </row>
    <row r="50" spans="1:7">
      <c r="A50" s="253" t="str">
        <f t="shared" si="3"/>
        <v>Andhra Pradesh</v>
      </c>
      <c r="B50" s="523">
        <f t="shared" ref="B50:B58" si="4">INDEX($A$4:$W$38,MATCH(F50,$W$4:$W$38,0),7)/$G50%</f>
        <v>10.792161360779959</v>
      </c>
      <c r="C50" s="523">
        <f t="shared" ref="C50:C58" si="5">INDEX($A$4:$W$38,MATCH(F50,$W$4:$W$38,0),10)/G50%</f>
        <v>2.3598892047881104</v>
      </c>
      <c r="D50" s="523">
        <f t="shared" ref="D50:D58" si="6">INDEX($A$4:$W$38,MATCH(F50,$W$4:$W$38,0),13)/G50%</f>
        <v>27.454150549705322</v>
      </c>
      <c r="E50" s="523">
        <f t="shared" ref="E50:E58" si="7">INDEX($A$4:$W$38,MATCH(F50,$W$4:$W$38,0),19)/G50%</f>
        <v>3.7606921040108356</v>
      </c>
      <c r="F50" s="180">
        <v>2</v>
      </c>
      <c r="G50" s="180">
        <f t="shared" ref="G50:G58" si="8">INDEX($A$4:$W$38,MATCH(F50,$W$4:$W$38,0),4)</f>
        <v>163906</v>
      </c>
    </row>
    <row r="51" spans="1:7">
      <c r="A51" s="253" t="str">
        <f t="shared" si="3"/>
        <v>Maharashtra</v>
      </c>
      <c r="B51" s="523">
        <f t="shared" si="4"/>
        <v>10.584685958544833</v>
      </c>
      <c r="C51" s="523">
        <f t="shared" si="5"/>
        <v>1.5586412714133981</v>
      </c>
      <c r="D51" s="523">
        <f t="shared" si="6"/>
        <v>16.171554796796705</v>
      </c>
      <c r="E51" s="523">
        <f t="shared" si="7"/>
        <v>2.2591175953136502</v>
      </c>
      <c r="F51" s="180">
        <v>3</v>
      </c>
      <c r="G51" s="180">
        <f t="shared" si="8"/>
        <v>153467</v>
      </c>
    </row>
    <row r="52" spans="1:7">
      <c r="A52" s="253" t="str">
        <f t="shared" si="3"/>
        <v>Uttar Pradesh</v>
      </c>
      <c r="B52" s="523">
        <f t="shared" si="4"/>
        <v>5.7091415513168728</v>
      </c>
      <c r="C52" s="523">
        <f t="shared" si="5"/>
        <v>0.31161756445867028</v>
      </c>
      <c r="D52" s="523">
        <f t="shared" si="6"/>
        <v>16.859664376341687</v>
      </c>
      <c r="E52" s="523">
        <f t="shared" si="7"/>
        <v>4.7958327883231897</v>
      </c>
      <c r="F52" s="180">
        <v>4</v>
      </c>
      <c r="G52" s="180">
        <f t="shared" si="8"/>
        <v>129967</v>
      </c>
    </row>
    <row r="53" spans="1:7">
      <c r="A53" s="253" t="str">
        <f t="shared" si="3"/>
        <v>Karnataka</v>
      </c>
      <c r="B53" s="523">
        <f t="shared" si="4"/>
        <v>6.480887265307465</v>
      </c>
      <c r="C53" s="523">
        <f t="shared" si="5"/>
        <v>1.9227921212420396</v>
      </c>
      <c r="D53" s="523">
        <f t="shared" si="6"/>
        <v>21.021539879218704</v>
      </c>
      <c r="E53" s="523">
        <f t="shared" si="7"/>
        <v>3.416103075480081</v>
      </c>
      <c r="F53" s="180">
        <v>5</v>
      </c>
      <c r="G53" s="180">
        <f t="shared" si="8"/>
        <v>121542</v>
      </c>
    </row>
    <row r="54" spans="1:7">
      <c r="A54" s="253" t="str">
        <f t="shared" si="3"/>
        <v>Rajasthan</v>
      </c>
      <c r="B54" s="523">
        <f t="shared" si="4"/>
        <v>5.7537974029552581</v>
      </c>
      <c r="C54" s="523">
        <f t="shared" si="5"/>
        <v>2.8743154341611272</v>
      </c>
      <c r="D54" s="523">
        <f t="shared" si="6"/>
        <v>17.392277752901872</v>
      </c>
      <c r="E54" s="523">
        <f t="shared" si="7"/>
        <v>1.4173526676540489</v>
      </c>
      <c r="F54" s="180">
        <v>6</v>
      </c>
      <c r="G54" s="180">
        <f t="shared" si="8"/>
        <v>58066</v>
      </c>
    </row>
    <row r="55" spans="1:7">
      <c r="A55" s="253" t="str">
        <f t="shared" si="3"/>
        <v>Madhya Pradesh</v>
      </c>
      <c r="B55" s="523">
        <f t="shared" si="4"/>
        <v>5.8860028611316979</v>
      </c>
      <c r="C55" s="523">
        <f t="shared" si="5"/>
        <v>2.8404488184904944</v>
      </c>
      <c r="D55" s="523">
        <f t="shared" si="6"/>
        <v>12.40110998121305</v>
      </c>
      <c r="E55" s="523">
        <f t="shared" si="7"/>
        <v>2.4871162894913734</v>
      </c>
      <c r="F55" s="180">
        <v>7</v>
      </c>
      <c r="G55" s="180">
        <f t="shared" si="8"/>
        <v>58019</v>
      </c>
    </row>
    <row r="56" spans="1:7">
      <c r="A56" s="253" t="str">
        <f t="shared" si="3"/>
        <v>Kerala</v>
      </c>
      <c r="B56" s="523">
        <f t="shared" si="4"/>
        <v>2.7106473690115562</v>
      </c>
      <c r="C56" s="523">
        <f t="shared" si="5"/>
        <v>0.21092785818467408</v>
      </c>
      <c r="D56" s="523">
        <f t="shared" si="6"/>
        <v>25.035341635812859</v>
      </c>
      <c r="E56" s="523">
        <f t="shared" si="7"/>
        <v>6.7743745091439473</v>
      </c>
      <c r="F56" s="180">
        <v>8</v>
      </c>
      <c r="G56" s="180">
        <f t="shared" si="8"/>
        <v>44565</v>
      </c>
    </row>
    <row r="57" spans="1:7">
      <c r="A57" s="253" t="str">
        <f t="shared" si="3"/>
        <v>Gujarat</v>
      </c>
      <c r="B57" s="523">
        <f t="shared" si="4"/>
        <v>4.7956925463712894</v>
      </c>
      <c r="C57" s="523">
        <f t="shared" si="5"/>
        <v>3.6184435673381854</v>
      </c>
      <c r="D57" s="523">
        <f t="shared" si="6"/>
        <v>13.68666012639456</v>
      </c>
      <c r="E57" s="523">
        <f t="shared" si="7"/>
        <v>1.1886564303803244</v>
      </c>
      <c r="F57" s="180">
        <v>9</v>
      </c>
      <c r="G57" s="180">
        <f t="shared" si="8"/>
        <v>43831</v>
      </c>
    </row>
    <row r="58" spans="1:7">
      <c r="A58" s="253" t="str">
        <f t="shared" si="3"/>
        <v>West Bengal</v>
      </c>
      <c r="B58" s="523">
        <f t="shared" si="4"/>
        <v>5.4859086491739548</v>
      </c>
      <c r="C58" s="523">
        <f t="shared" si="5"/>
        <v>0.77502429543245865</v>
      </c>
      <c r="D58" s="523">
        <f t="shared" si="6"/>
        <v>2.2619047619047619</v>
      </c>
      <c r="E58" s="523">
        <f t="shared" si="7"/>
        <v>2.9980563654033041</v>
      </c>
      <c r="F58" s="180">
        <v>10</v>
      </c>
      <c r="G58" s="180">
        <f t="shared" si="8"/>
        <v>41160</v>
      </c>
    </row>
    <row r="60" spans="1:7">
      <c r="C60" s="180" t="s">
        <v>1487</v>
      </c>
    </row>
    <row r="61" spans="1:7">
      <c r="B61" s="180" t="s">
        <v>1476</v>
      </c>
      <c r="C61" s="180">
        <f>ROUND(C39/B39*100,0)</f>
        <v>64</v>
      </c>
    </row>
    <row r="62" spans="1:7">
      <c r="B62" s="180" t="s">
        <v>534</v>
      </c>
      <c r="C62" s="180">
        <f>ROUND(F39/E39*100,0)</f>
        <v>52</v>
      </c>
    </row>
    <row r="63" spans="1:7">
      <c r="B63" s="180" t="s">
        <v>535</v>
      </c>
      <c r="C63" s="180">
        <f>ROUND(I39/H39*100,0)</f>
        <v>61</v>
      </c>
    </row>
    <row r="64" spans="1:7">
      <c r="B64" s="180" t="s">
        <v>546</v>
      </c>
      <c r="C64" s="180">
        <f>ROUND(L39/K39*100,0)</f>
        <v>62</v>
      </c>
    </row>
    <row r="65" spans="2:3">
      <c r="B65" s="180" t="s">
        <v>547</v>
      </c>
      <c r="C65" s="180">
        <f>ROUND(O39/N39*100,0)</f>
        <v>48</v>
      </c>
    </row>
    <row r="66" spans="2:3">
      <c r="B66" s="180" t="s">
        <v>1485</v>
      </c>
      <c r="C66" s="180">
        <f>ROUND(R39/Q39*100,0)</f>
        <v>51</v>
      </c>
    </row>
    <row r="67" spans="2:3">
      <c r="B67" s="180" t="s">
        <v>1486</v>
      </c>
      <c r="C67" s="180">
        <f>ROUND(U39/T39*100,0)</f>
        <v>130</v>
      </c>
    </row>
  </sheetData>
  <mergeCells count="10">
    <mergeCell ref="B1:M1"/>
    <mergeCell ref="N1:V1"/>
    <mergeCell ref="Q2:S2"/>
    <mergeCell ref="T2:V2"/>
    <mergeCell ref="A2:A3"/>
    <mergeCell ref="B2:D2"/>
    <mergeCell ref="E2:G2"/>
    <mergeCell ref="H2:J2"/>
    <mergeCell ref="K2:M2"/>
    <mergeCell ref="N2:P2"/>
  </mergeCells>
  <pageMargins left="0.65" right="0.2" top="0.75" bottom="0.75" header="0.3" footer="0.3"/>
  <pageSetup paperSize="9" scale="85" firstPageNumber="77" orientation="portrait" useFirstPageNumber="1" horizontalDpi="200" verticalDpi="0" r:id="rId1"/>
  <headerFooter>
    <oddFooter>&amp;L&amp;"Arial,Italic"&amp;9AISHE 2011-12&amp;CT-&amp;P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>
  <dimension ref="A1:V46"/>
  <sheetViews>
    <sheetView view="pageBreakPreview" topLeftCell="A28" zoomScaleSheetLayoutView="100" workbookViewId="0">
      <selection activeCell="C30" sqref="C30"/>
    </sheetView>
  </sheetViews>
  <sheetFormatPr defaultRowHeight="14.25"/>
  <cols>
    <col min="1" max="1" width="20" style="261" customWidth="1"/>
    <col min="2" max="7" width="10.5703125" style="261" customWidth="1"/>
    <col min="8" max="13" width="10.7109375" style="261" customWidth="1"/>
    <col min="14" max="15" width="7.5703125" style="261" customWidth="1"/>
    <col min="16" max="16" width="7.42578125" style="261" customWidth="1"/>
    <col min="17" max="18" width="8.7109375" style="261" customWidth="1"/>
    <col min="19" max="19" width="10" style="261" customWidth="1"/>
    <col min="20" max="20" width="7.85546875" style="261" customWidth="1"/>
    <col min="21" max="21" width="9.140625" style="261" customWidth="1"/>
    <col min="22" max="22" width="9.42578125" style="261" customWidth="1"/>
    <col min="23" max="16384" width="9.140625" style="261"/>
  </cols>
  <sheetData>
    <row r="1" spans="1:22" s="256" customFormat="1" ht="38.25" customHeight="1">
      <c r="A1" s="108" t="s">
        <v>554</v>
      </c>
      <c r="B1" s="587" t="s">
        <v>742</v>
      </c>
      <c r="C1" s="587"/>
      <c r="D1" s="587"/>
      <c r="E1" s="587"/>
      <c r="F1" s="587"/>
      <c r="G1" s="587"/>
      <c r="H1" s="393" t="str">
        <f>B1</f>
        <v>State &amp; Post-Wise Number of Male &amp; Female Teacher</v>
      </c>
      <c r="I1" s="393"/>
      <c r="J1" s="393"/>
      <c r="K1" s="392"/>
      <c r="L1" s="393"/>
      <c r="M1" s="393"/>
      <c r="N1" s="393" t="str">
        <f>H1</f>
        <v>State &amp; Post-Wise Number of Male &amp; Female Teacher</v>
      </c>
      <c r="O1" s="393"/>
      <c r="P1" s="393"/>
      <c r="Q1" s="393"/>
      <c r="R1" s="393"/>
      <c r="S1" s="393"/>
      <c r="T1" s="389"/>
    </row>
    <row r="2" spans="1:22" ht="31.5" customHeight="1">
      <c r="A2" s="619" t="s">
        <v>2</v>
      </c>
      <c r="B2" s="614" t="s">
        <v>549</v>
      </c>
      <c r="C2" s="614"/>
      <c r="D2" s="614"/>
      <c r="E2" s="614" t="s">
        <v>550</v>
      </c>
      <c r="F2" s="615"/>
      <c r="G2" s="615"/>
      <c r="H2" s="614" t="s">
        <v>551</v>
      </c>
      <c r="I2" s="615"/>
      <c r="J2" s="615"/>
      <c r="K2" s="614" t="s">
        <v>552</v>
      </c>
      <c r="L2" s="615"/>
      <c r="M2" s="615"/>
      <c r="N2" s="614" t="s">
        <v>553</v>
      </c>
      <c r="O2" s="615"/>
      <c r="P2" s="615"/>
      <c r="Q2" s="616" t="s">
        <v>60</v>
      </c>
      <c r="R2" s="617"/>
      <c r="S2" s="618"/>
      <c r="T2" s="612" t="s">
        <v>743</v>
      </c>
      <c r="U2" s="613"/>
      <c r="V2" s="613"/>
    </row>
    <row r="3" spans="1:22" ht="19.5" customHeight="1">
      <c r="A3" s="620"/>
      <c r="B3" s="262" t="s">
        <v>102</v>
      </c>
      <c r="C3" s="262" t="s">
        <v>103</v>
      </c>
      <c r="D3" s="262" t="s">
        <v>12</v>
      </c>
      <c r="E3" s="262" t="s">
        <v>102</v>
      </c>
      <c r="F3" s="262" t="s">
        <v>103</v>
      </c>
      <c r="G3" s="262" t="s">
        <v>12</v>
      </c>
      <c r="H3" s="262" t="s">
        <v>102</v>
      </c>
      <c r="I3" s="262" t="s">
        <v>103</v>
      </c>
      <c r="J3" s="262" t="s">
        <v>12</v>
      </c>
      <c r="K3" s="262" t="s">
        <v>102</v>
      </c>
      <c r="L3" s="262" t="s">
        <v>103</v>
      </c>
      <c r="M3" s="262" t="s">
        <v>12</v>
      </c>
      <c r="N3" s="262" t="s">
        <v>102</v>
      </c>
      <c r="O3" s="262" t="s">
        <v>103</v>
      </c>
      <c r="P3" s="262" t="s">
        <v>12</v>
      </c>
      <c r="Q3" s="262" t="s">
        <v>102</v>
      </c>
      <c r="R3" s="262" t="s">
        <v>103</v>
      </c>
      <c r="S3" s="262" t="s">
        <v>12</v>
      </c>
      <c r="T3" s="386" t="s">
        <v>102</v>
      </c>
      <c r="U3" s="386" t="s">
        <v>103</v>
      </c>
      <c r="V3" s="386" t="s">
        <v>12</v>
      </c>
    </row>
    <row r="4" spans="1:22" ht="33" customHeight="1">
      <c r="A4" s="253" t="s">
        <v>55</v>
      </c>
      <c r="B4" s="263">
        <v>7</v>
      </c>
      <c r="C4" s="263">
        <v>1</v>
      </c>
      <c r="D4" s="263">
        <v>8</v>
      </c>
      <c r="E4" s="263">
        <v>27</v>
      </c>
      <c r="F4" s="263">
        <v>2</v>
      </c>
      <c r="G4" s="263">
        <v>29</v>
      </c>
      <c r="H4" s="263">
        <v>57</v>
      </c>
      <c r="I4" s="263">
        <v>25</v>
      </c>
      <c r="J4" s="263">
        <v>82</v>
      </c>
      <c r="K4" s="263">
        <v>5</v>
      </c>
      <c r="L4" s="263">
        <v>1</v>
      </c>
      <c r="M4" s="263">
        <v>6</v>
      </c>
      <c r="N4" s="263">
        <v>27</v>
      </c>
      <c r="O4" s="263">
        <v>16</v>
      </c>
      <c r="P4" s="263">
        <v>43</v>
      </c>
      <c r="Q4" s="263">
        <f t="shared" ref="Q4:R4" si="0">B4+E4+H4+K4+N4</f>
        <v>123</v>
      </c>
      <c r="R4" s="263">
        <f t="shared" si="0"/>
        <v>45</v>
      </c>
      <c r="S4" s="263">
        <f>D4+G4+J4+M4+P4</f>
        <v>168</v>
      </c>
      <c r="T4" s="387">
        <v>3</v>
      </c>
      <c r="U4" s="387">
        <v>18</v>
      </c>
      <c r="V4" s="387">
        <f t="shared" ref="V4:V38" si="1">T4+U4</f>
        <v>21</v>
      </c>
    </row>
    <row r="5" spans="1:22" ht="18.75" customHeight="1">
      <c r="A5" s="253" t="s">
        <v>15</v>
      </c>
      <c r="B5" s="263">
        <v>10584</v>
      </c>
      <c r="C5" s="263">
        <v>3122</v>
      </c>
      <c r="D5" s="263">
        <v>13706</v>
      </c>
      <c r="E5" s="263">
        <v>13542</v>
      </c>
      <c r="F5" s="263">
        <v>5235</v>
      </c>
      <c r="G5" s="263">
        <v>18777</v>
      </c>
      <c r="H5" s="263">
        <v>76282</v>
      </c>
      <c r="I5" s="263">
        <v>43025</v>
      </c>
      <c r="J5" s="263">
        <v>119307</v>
      </c>
      <c r="K5" s="263">
        <v>915</v>
      </c>
      <c r="L5" s="263">
        <v>4631</v>
      </c>
      <c r="M5" s="263">
        <v>5546</v>
      </c>
      <c r="N5" s="263">
        <v>3810</v>
      </c>
      <c r="O5" s="263">
        <v>2760</v>
      </c>
      <c r="P5" s="263">
        <v>6570</v>
      </c>
      <c r="Q5" s="263">
        <f t="shared" ref="Q5:Q38" si="2">B5+E5+H5+K5+N5</f>
        <v>105133</v>
      </c>
      <c r="R5" s="263">
        <f t="shared" ref="R5:R38" si="3">C5+F5+I5+L5+O5</f>
        <v>58773</v>
      </c>
      <c r="S5" s="263">
        <f t="shared" ref="S5:S38" si="4">D5+G5+J5+M5+P5</f>
        <v>163906</v>
      </c>
      <c r="T5" s="387">
        <v>314</v>
      </c>
      <c r="U5" s="387">
        <v>127</v>
      </c>
      <c r="V5" s="387">
        <f t="shared" si="1"/>
        <v>441</v>
      </c>
    </row>
    <row r="6" spans="1:22" ht="18.75" customHeight="1">
      <c r="A6" s="253" t="s">
        <v>16</v>
      </c>
      <c r="B6" s="263">
        <v>74</v>
      </c>
      <c r="C6" s="263">
        <v>3</v>
      </c>
      <c r="D6" s="263">
        <v>77</v>
      </c>
      <c r="E6" s="263">
        <v>186</v>
      </c>
      <c r="F6" s="263">
        <v>19</v>
      </c>
      <c r="G6" s="263">
        <v>205</v>
      </c>
      <c r="H6" s="263">
        <v>401</v>
      </c>
      <c r="I6" s="263">
        <v>189</v>
      </c>
      <c r="J6" s="263">
        <v>590</v>
      </c>
      <c r="K6" s="263">
        <v>5</v>
      </c>
      <c r="L6" s="263">
        <v>0</v>
      </c>
      <c r="M6" s="263">
        <v>5</v>
      </c>
      <c r="N6" s="263">
        <v>8</v>
      </c>
      <c r="O6" s="263">
        <v>13</v>
      </c>
      <c r="P6" s="263">
        <v>21</v>
      </c>
      <c r="Q6" s="263">
        <f t="shared" si="2"/>
        <v>674</v>
      </c>
      <c r="R6" s="263">
        <f t="shared" si="3"/>
        <v>224</v>
      </c>
      <c r="S6" s="263">
        <f t="shared" si="4"/>
        <v>898</v>
      </c>
      <c r="T6" s="387">
        <v>0</v>
      </c>
      <c r="U6" s="387">
        <v>0</v>
      </c>
      <c r="V6" s="387">
        <f t="shared" si="1"/>
        <v>0</v>
      </c>
    </row>
    <row r="7" spans="1:22" ht="18.75" customHeight="1">
      <c r="A7" s="253" t="s">
        <v>17</v>
      </c>
      <c r="B7" s="263">
        <v>879</v>
      </c>
      <c r="C7" s="263">
        <v>322</v>
      </c>
      <c r="D7" s="263">
        <v>1201</v>
      </c>
      <c r="E7" s="263">
        <v>4050</v>
      </c>
      <c r="F7" s="263">
        <v>2181</v>
      </c>
      <c r="G7" s="263">
        <v>6231</v>
      </c>
      <c r="H7" s="263">
        <v>7931</v>
      </c>
      <c r="I7" s="263">
        <v>4920</v>
      </c>
      <c r="J7" s="263">
        <v>12851</v>
      </c>
      <c r="K7" s="263">
        <v>278</v>
      </c>
      <c r="L7" s="263">
        <v>291</v>
      </c>
      <c r="M7" s="263">
        <v>569</v>
      </c>
      <c r="N7" s="263">
        <v>589</v>
      </c>
      <c r="O7" s="263">
        <v>507</v>
      </c>
      <c r="P7" s="263">
        <v>1096</v>
      </c>
      <c r="Q7" s="263">
        <f t="shared" si="2"/>
        <v>13727</v>
      </c>
      <c r="R7" s="263">
        <f t="shared" si="3"/>
        <v>8221</v>
      </c>
      <c r="S7" s="263">
        <f t="shared" si="4"/>
        <v>21948</v>
      </c>
      <c r="T7" s="387">
        <v>47</v>
      </c>
      <c r="U7" s="387">
        <v>28</v>
      </c>
      <c r="V7" s="387">
        <f t="shared" si="1"/>
        <v>75</v>
      </c>
    </row>
    <row r="8" spans="1:22" ht="18.75" customHeight="1">
      <c r="A8" s="253" t="s">
        <v>18</v>
      </c>
      <c r="B8" s="263">
        <v>2054</v>
      </c>
      <c r="C8" s="263">
        <v>341</v>
      </c>
      <c r="D8" s="263">
        <v>2395</v>
      </c>
      <c r="E8" s="263">
        <v>4138</v>
      </c>
      <c r="F8" s="263">
        <v>744</v>
      </c>
      <c r="G8" s="263">
        <v>4882</v>
      </c>
      <c r="H8" s="263">
        <v>15403</v>
      </c>
      <c r="I8" s="263">
        <v>4051</v>
      </c>
      <c r="J8" s="263">
        <v>19454</v>
      </c>
      <c r="K8" s="263">
        <v>571</v>
      </c>
      <c r="L8" s="263">
        <v>165</v>
      </c>
      <c r="M8" s="263">
        <v>736</v>
      </c>
      <c r="N8" s="263">
        <v>693</v>
      </c>
      <c r="O8" s="263">
        <v>252</v>
      </c>
      <c r="P8" s="263">
        <v>945</v>
      </c>
      <c r="Q8" s="263">
        <f t="shared" si="2"/>
        <v>22859</v>
      </c>
      <c r="R8" s="263">
        <f t="shared" si="3"/>
        <v>5553</v>
      </c>
      <c r="S8" s="263">
        <f t="shared" si="4"/>
        <v>28412</v>
      </c>
      <c r="T8" s="387">
        <v>541</v>
      </c>
      <c r="U8" s="387">
        <v>155</v>
      </c>
      <c r="V8" s="387">
        <f t="shared" si="1"/>
        <v>696</v>
      </c>
    </row>
    <row r="9" spans="1:22" ht="18.75" customHeight="1">
      <c r="A9" s="253" t="s">
        <v>19</v>
      </c>
      <c r="B9" s="263">
        <v>141</v>
      </c>
      <c r="C9" s="263">
        <v>76</v>
      </c>
      <c r="D9" s="263">
        <v>217</v>
      </c>
      <c r="E9" s="263">
        <v>234</v>
      </c>
      <c r="F9" s="263">
        <v>416</v>
      </c>
      <c r="G9" s="263">
        <v>650</v>
      </c>
      <c r="H9" s="263">
        <v>435</v>
      </c>
      <c r="I9" s="263">
        <v>685</v>
      </c>
      <c r="J9" s="263">
        <v>1120</v>
      </c>
      <c r="K9" s="263">
        <v>7</v>
      </c>
      <c r="L9" s="263">
        <v>5</v>
      </c>
      <c r="M9" s="263">
        <v>12</v>
      </c>
      <c r="N9" s="263">
        <v>128</v>
      </c>
      <c r="O9" s="263">
        <v>292</v>
      </c>
      <c r="P9" s="263">
        <v>420</v>
      </c>
      <c r="Q9" s="263">
        <f t="shared" si="2"/>
        <v>945</v>
      </c>
      <c r="R9" s="263">
        <f t="shared" si="3"/>
        <v>1474</v>
      </c>
      <c r="S9" s="263">
        <f t="shared" si="4"/>
        <v>2419</v>
      </c>
      <c r="T9" s="387">
        <v>4</v>
      </c>
      <c r="U9" s="387">
        <v>28</v>
      </c>
      <c r="V9" s="387">
        <f t="shared" si="1"/>
        <v>32</v>
      </c>
    </row>
    <row r="10" spans="1:22" ht="18.75" customHeight="1">
      <c r="A10" s="253" t="s">
        <v>56</v>
      </c>
      <c r="B10" s="263">
        <v>854</v>
      </c>
      <c r="C10" s="263">
        <v>339</v>
      </c>
      <c r="D10" s="263">
        <v>1193</v>
      </c>
      <c r="E10" s="263">
        <v>1178</v>
      </c>
      <c r="F10" s="263">
        <v>584</v>
      </c>
      <c r="G10" s="263">
        <v>1762</v>
      </c>
      <c r="H10" s="263">
        <v>5583</v>
      </c>
      <c r="I10" s="263">
        <v>4266</v>
      </c>
      <c r="J10" s="263">
        <v>9849</v>
      </c>
      <c r="K10" s="263">
        <v>169</v>
      </c>
      <c r="L10" s="263">
        <v>577</v>
      </c>
      <c r="M10" s="263">
        <v>746</v>
      </c>
      <c r="N10" s="263">
        <v>747</v>
      </c>
      <c r="O10" s="263">
        <v>776</v>
      </c>
      <c r="P10" s="263">
        <v>1523</v>
      </c>
      <c r="Q10" s="263">
        <f t="shared" si="2"/>
        <v>8531</v>
      </c>
      <c r="R10" s="263">
        <f t="shared" si="3"/>
        <v>6542</v>
      </c>
      <c r="S10" s="263">
        <f t="shared" si="4"/>
        <v>15073</v>
      </c>
      <c r="T10" s="387">
        <v>165</v>
      </c>
      <c r="U10" s="387">
        <v>76</v>
      </c>
      <c r="V10" s="387">
        <f t="shared" si="1"/>
        <v>241</v>
      </c>
    </row>
    <row r="11" spans="1:22" ht="18.75" customHeight="1">
      <c r="A11" s="253" t="s">
        <v>21</v>
      </c>
      <c r="B11" s="263">
        <v>4</v>
      </c>
      <c r="C11" s="263">
        <v>1</v>
      </c>
      <c r="D11" s="263">
        <v>5</v>
      </c>
      <c r="E11" s="263">
        <v>2</v>
      </c>
      <c r="F11" s="263">
        <v>0</v>
      </c>
      <c r="G11" s="263">
        <v>2</v>
      </c>
      <c r="H11" s="263">
        <v>49</v>
      </c>
      <c r="I11" s="263">
        <v>53</v>
      </c>
      <c r="J11" s="263">
        <v>102</v>
      </c>
      <c r="K11" s="263">
        <v>0</v>
      </c>
      <c r="L11" s="263">
        <v>0</v>
      </c>
      <c r="M11" s="263">
        <v>0</v>
      </c>
      <c r="N11" s="263">
        <v>11</v>
      </c>
      <c r="O11" s="263">
        <v>4</v>
      </c>
      <c r="P11" s="263">
        <v>15</v>
      </c>
      <c r="Q11" s="263">
        <f t="shared" si="2"/>
        <v>66</v>
      </c>
      <c r="R11" s="263">
        <f t="shared" si="3"/>
        <v>58</v>
      </c>
      <c r="S11" s="263">
        <f t="shared" si="4"/>
        <v>124</v>
      </c>
      <c r="T11" s="387">
        <v>0</v>
      </c>
      <c r="U11" s="387">
        <v>2</v>
      </c>
      <c r="V11" s="387">
        <f t="shared" si="1"/>
        <v>2</v>
      </c>
    </row>
    <row r="12" spans="1:22" ht="18.75" customHeight="1">
      <c r="A12" s="253" t="s">
        <v>22</v>
      </c>
      <c r="B12" s="263">
        <v>9</v>
      </c>
      <c r="C12" s="263">
        <v>0</v>
      </c>
      <c r="D12" s="263">
        <v>9</v>
      </c>
      <c r="E12" s="263">
        <v>28</v>
      </c>
      <c r="F12" s="263">
        <v>11</v>
      </c>
      <c r="G12" s="263">
        <v>39</v>
      </c>
      <c r="H12" s="263">
        <v>71</v>
      </c>
      <c r="I12" s="263">
        <v>27</v>
      </c>
      <c r="J12" s="263">
        <v>98</v>
      </c>
      <c r="K12" s="263">
        <v>0</v>
      </c>
      <c r="L12" s="263">
        <v>0</v>
      </c>
      <c r="M12" s="263">
        <v>0</v>
      </c>
      <c r="N12" s="263">
        <v>12</v>
      </c>
      <c r="O12" s="263">
        <v>5</v>
      </c>
      <c r="P12" s="263">
        <v>17</v>
      </c>
      <c r="Q12" s="263">
        <f t="shared" si="2"/>
        <v>120</v>
      </c>
      <c r="R12" s="263">
        <f t="shared" si="3"/>
        <v>43</v>
      </c>
      <c r="S12" s="263">
        <f t="shared" si="4"/>
        <v>163</v>
      </c>
      <c r="T12" s="387">
        <v>0</v>
      </c>
      <c r="U12" s="387">
        <v>0</v>
      </c>
      <c r="V12" s="387">
        <f t="shared" si="1"/>
        <v>0</v>
      </c>
    </row>
    <row r="13" spans="1:22" ht="18.75" customHeight="1">
      <c r="A13" s="253" t="s">
        <v>23</v>
      </c>
      <c r="B13" s="263">
        <v>1883</v>
      </c>
      <c r="C13" s="263">
        <v>758</v>
      </c>
      <c r="D13" s="263">
        <v>2641</v>
      </c>
      <c r="E13" s="263">
        <v>2089</v>
      </c>
      <c r="F13" s="263">
        <v>2606</v>
      </c>
      <c r="G13" s="263">
        <v>4695</v>
      </c>
      <c r="H13" s="263">
        <v>3613</v>
      </c>
      <c r="I13" s="263">
        <v>4446</v>
      </c>
      <c r="J13" s="263">
        <v>8059</v>
      </c>
      <c r="K13" s="263">
        <v>65</v>
      </c>
      <c r="L13" s="263">
        <v>304</v>
      </c>
      <c r="M13" s="263">
        <v>369</v>
      </c>
      <c r="N13" s="263">
        <v>539</v>
      </c>
      <c r="O13" s="263">
        <v>741</v>
      </c>
      <c r="P13" s="263">
        <v>1280</v>
      </c>
      <c r="Q13" s="263">
        <f t="shared" si="2"/>
        <v>8189</v>
      </c>
      <c r="R13" s="263">
        <f t="shared" si="3"/>
        <v>8855</v>
      </c>
      <c r="S13" s="263">
        <f t="shared" si="4"/>
        <v>17044</v>
      </c>
      <c r="T13" s="387">
        <v>169</v>
      </c>
      <c r="U13" s="387">
        <v>66</v>
      </c>
      <c r="V13" s="387">
        <f t="shared" si="1"/>
        <v>235</v>
      </c>
    </row>
    <row r="14" spans="1:22" ht="18.75" customHeight="1">
      <c r="A14" s="253" t="s">
        <v>24</v>
      </c>
      <c r="B14" s="263">
        <v>117</v>
      </c>
      <c r="C14" s="263">
        <v>38</v>
      </c>
      <c r="D14" s="263">
        <v>155</v>
      </c>
      <c r="E14" s="263">
        <v>286</v>
      </c>
      <c r="F14" s="263">
        <v>235</v>
      </c>
      <c r="G14" s="263">
        <v>521</v>
      </c>
      <c r="H14" s="263">
        <v>377</v>
      </c>
      <c r="I14" s="263">
        <v>553</v>
      </c>
      <c r="J14" s="263">
        <v>930</v>
      </c>
      <c r="K14" s="263">
        <v>48</v>
      </c>
      <c r="L14" s="263">
        <v>52</v>
      </c>
      <c r="M14" s="263">
        <v>100</v>
      </c>
      <c r="N14" s="263">
        <v>94</v>
      </c>
      <c r="O14" s="263">
        <v>294</v>
      </c>
      <c r="P14" s="263">
        <v>388</v>
      </c>
      <c r="Q14" s="263">
        <f t="shared" si="2"/>
        <v>922</v>
      </c>
      <c r="R14" s="263">
        <f t="shared" si="3"/>
        <v>1172</v>
      </c>
      <c r="S14" s="263">
        <f t="shared" si="4"/>
        <v>2094</v>
      </c>
      <c r="T14" s="387">
        <v>65</v>
      </c>
      <c r="U14" s="387">
        <v>150</v>
      </c>
      <c r="V14" s="387">
        <f t="shared" si="1"/>
        <v>215</v>
      </c>
    </row>
    <row r="15" spans="1:22" ht="18.75" customHeight="1">
      <c r="A15" s="253" t="s">
        <v>25</v>
      </c>
      <c r="B15" s="263">
        <v>3087</v>
      </c>
      <c r="C15" s="263">
        <v>1014</v>
      </c>
      <c r="D15" s="263">
        <v>4101</v>
      </c>
      <c r="E15" s="263">
        <v>5085</v>
      </c>
      <c r="F15" s="263">
        <v>2135</v>
      </c>
      <c r="G15" s="263">
        <v>7220</v>
      </c>
      <c r="H15" s="263">
        <v>17563</v>
      </c>
      <c r="I15" s="263">
        <v>9770</v>
      </c>
      <c r="J15" s="263">
        <v>27333</v>
      </c>
      <c r="K15" s="263">
        <v>906</v>
      </c>
      <c r="L15" s="263">
        <v>1032</v>
      </c>
      <c r="M15" s="263">
        <v>1938</v>
      </c>
      <c r="N15" s="263">
        <v>2063</v>
      </c>
      <c r="O15" s="263">
        <v>1176</v>
      </c>
      <c r="P15" s="263">
        <v>3239</v>
      </c>
      <c r="Q15" s="263">
        <f t="shared" si="2"/>
        <v>28704</v>
      </c>
      <c r="R15" s="263">
        <f t="shared" si="3"/>
        <v>15127</v>
      </c>
      <c r="S15" s="263">
        <f t="shared" si="4"/>
        <v>43831</v>
      </c>
      <c r="T15" s="387">
        <v>1456</v>
      </c>
      <c r="U15" s="387">
        <v>737</v>
      </c>
      <c r="V15" s="387">
        <f t="shared" si="1"/>
        <v>2193</v>
      </c>
    </row>
    <row r="16" spans="1:22" ht="18.75" customHeight="1">
      <c r="A16" s="253" t="s">
        <v>26</v>
      </c>
      <c r="B16" s="263">
        <v>1956</v>
      </c>
      <c r="C16" s="263">
        <v>461</v>
      </c>
      <c r="D16" s="263">
        <v>2417</v>
      </c>
      <c r="E16" s="263">
        <v>3585</v>
      </c>
      <c r="F16" s="263">
        <v>3108</v>
      </c>
      <c r="G16" s="263">
        <v>6693</v>
      </c>
      <c r="H16" s="263">
        <v>15978</v>
      </c>
      <c r="I16" s="263">
        <v>12938</v>
      </c>
      <c r="J16" s="263">
        <v>28916</v>
      </c>
      <c r="K16" s="263">
        <v>577</v>
      </c>
      <c r="L16" s="263">
        <v>281</v>
      </c>
      <c r="M16" s="263">
        <v>858</v>
      </c>
      <c r="N16" s="263">
        <v>576</v>
      </c>
      <c r="O16" s="263">
        <v>1412</v>
      </c>
      <c r="P16" s="263">
        <v>1988</v>
      </c>
      <c r="Q16" s="263">
        <f t="shared" si="2"/>
        <v>22672</v>
      </c>
      <c r="R16" s="263">
        <f t="shared" si="3"/>
        <v>18200</v>
      </c>
      <c r="S16" s="263">
        <f t="shared" si="4"/>
        <v>40872</v>
      </c>
      <c r="T16" s="387">
        <v>137</v>
      </c>
      <c r="U16" s="387">
        <v>54</v>
      </c>
      <c r="V16" s="387">
        <f t="shared" si="1"/>
        <v>191</v>
      </c>
    </row>
    <row r="17" spans="1:22" ht="18.75" customHeight="1">
      <c r="A17" s="253" t="s">
        <v>27</v>
      </c>
      <c r="B17" s="263">
        <v>657</v>
      </c>
      <c r="C17" s="263">
        <v>193</v>
      </c>
      <c r="D17" s="263">
        <v>850</v>
      </c>
      <c r="E17" s="263">
        <v>771</v>
      </c>
      <c r="F17" s="263">
        <v>329</v>
      </c>
      <c r="G17" s="263">
        <v>1100</v>
      </c>
      <c r="H17" s="263">
        <v>3100</v>
      </c>
      <c r="I17" s="263">
        <v>2329</v>
      </c>
      <c r="J17" s="263">
        <v>5429</v>
      </c>
      <c r="K17" s="263">
        <v>62</v>
      </c>
      <c r="L17" s="263">
        <v>265</v>
      </c>
      <c r="M17" s="263">
        <v>327</v>
      </c>
      <c r="N17" s="263">
        <v>296</v>
      </c>
      <c r="O17" s="263">
        <v>229</v>
      </c>
      <c r="P17" s="263">
        <v>525</v>
      </c>
      <c r="Q17" s="263">
        <f t="shared" si="2"/>
        <v>4886</v>
      </c>
      <c r="R17" s="263">
        <f t="shared" si="3"/>
        <v>3345</v>
      </c>
      <c r="S17" s="263">
        <f t="shared" si="4"/>
        <v>8231</v>
      </c>
      <c r="T17" s="387">
        <v>89</v>
      </c>
      <c r="U17" s="387">
        <v>52</v>
      </c>
      <c r="V17" s="387">
        <f t="shared" si="1"/>
        <v>141</v>
      </c>
    </row>
    <row r="18" spans="1:22" ht="18.75" customHeight="1">
      <c r="A18" s="253" t="s">
        <v>57</v>
      </c>
      <c r="B18" s="263">
        <v>407</v>
      </c>
      <c r="C18" s="263">
        <v>234</v>
      </c>
      <c r="D18" s="263">
        <v>641</v>
      </c>
      <c r="E18" s="263">
        <v>503</v>
      </c>
      <c r="F18" s="263">
        <v>296</v>
      </c>
      <c r="G18" s="263">
        <v>799</v>
      </c>
      <c r="H18" s="263">
        <v>2715</v>
      </c>
      <c r="I18" s="263">
        <v>2891</v>
      </c>
      <c r="J18" s="263">
        <v>5606</v>
      </c>
      <c r="K18" s="263">
        <v>65</v>
      </c>
      <c r="L18" s="263">
        <v>67</v>
      </c>
      <c r="M18" s="263">
        <v>132</v>
      </c>
      <c r="N18" s="263">
        <v>875</v>
      </c>
      <c r="O18" s="263">
        <v>540</v>
      </c>
      <c r="P18" s="263">
        <v>1415</v>
      </c>
      <c r="Q18" s="263">
        <f t="shared" si="2"/>
        <v>4565</v>
      </c>
      <c r="R18" s="263">
        <f t="shared" si="3"/>
        <v>4028</v>
      </c>
      <c r="S18" s="263">
        <f t="shared" si="4"/>
        <v>8593</v>
      </c>
      <c r="T18" s="387">
        <v>45</v>
      </c>
      <c r="U18" s="387">
        <v>1</v>
      </c>
      <c r="V18" s="387">
        <f t="shared" si="1"/>
        <v>46</v>
      </c>
    </row>
    <row r="19" spans="1:22" ht="18.75" customHeight="1">
      <c r="A19" s="253" t="s">
        <v>29</v>
      </c>
      <c r="B19" s="263">
        <v>379</v>
      </c>
      <c r="C19" s="263">
        <v>32</v>
      </c>
      <c r="D19" s="263">
        <v>411</v>
      </c>
      <c r="E19" s="263">
        <v>1147</v>
      </c>
      <c r="F19" s="263">
        <v>336</v>
      </c>
      <c r="G19" s="263">
        <v>1483</v>
      </c>
      <c r="H19" s="263">
        <v>4356</v>
      </c>
      <c r="I19" s="263">
        <v>1573</v>
      </c>
      <c r="J19" s="263">
        <v>5929</v>
      </c>
      <c r="K19" s="263">
        <v>56</v>
      </c>
      <c r="L19" s="263">
        <v>9</v>
      </c>
      <c r="M19" s="263">
        <v>65</v>
      </c>
      <c r="N19" s="263">
        <v>107</v>
      </c>
      <c r="O19" s="263">
        <v>139</v>
      </c>
      <c r="P19" s="263">
        <v>246</v>
      </c>
      <c r="Q19" s="263">
        <f t="shared" si="2"/>
        <v>6045</v>
      </c>
      <c r="R19" s="263">
        <f t="shared" si="3"/>
        <v>2089</v>
      </c>
      <c r="S19" s="263">
        <f t="shared" si="4"/>
        <v>8134</v>
      </c>
      <c r="T19" s="387">
        <v>126</v>
      </c>
      <c r="U19" s="387">
        <v>46</v>
      </c>
      <c r="V19" s="387">
        <f t="shared" si="1"/>
        <v>172</v>
      </c>
    </row>
    <row r="20" spans="1:22" ht="18.75" customHeight="1">
      <c r="A20" s="253" t="s">
        <v>30</v>
      </c>
      <c r="B20" s="263">
        <v>11955</v>
      </c>
      <c r="C20" s="263">
        <v>4715</v>
      </c>
      <c r="D20" s="263">
        <v>16670</v>
      </c>
      <c r="E20" s="263">
        <v>10792</v>
      </c>
      <c r="F20" s="263">
        <v>4881</v>
      </c>
      <c r="G20" s="263">
        <v>15673</v>
      </c>
      <c r="H20" s="263">
        <v>38661</v>
      </c>
      <c r="I20" s="263">
        <v>28765</v>
      </c>
      <c r="J20" s="263">
        <v>67426</v>
      </c>
      <c r="K20" s="263">
        <v>5693</v>
      </c>
      <c r="L20" s="263">
        <v>7263</v>
      </c>
      <c r="M20" s="263">
        <v>12956</v>
      </c>
      <c r="N20" s="263">
        <v>4903</v>
      </c>
      <c r="O20" s="263">
        <v>3914</v>
      </c>
      <c r="P20" s="263">
        <v>8817</v>
      </c>
      <c r="Q20" s="263">
        <f t="shared" si="2"/>
        <v>72004</v>
      </c>
      <c r="R20" s="263">
        <f t="shared" si="3"/>
        <v>49538</v>
      </c>
      <c r="S20" s="263">
        <f t="shared" si="4"/>
        <v>121542</v>
      </c>
      <c r="T20" s="387">
        <v>850</v>
      </c>
      <c r="U20" s="387">
        <v>483</v>
      </c>
      <c r="V20" s="387">
        <f t="shared" si="1"/>
        <v>1333</v>
      </c>
    </row>
    <row r="21" spans="1:22" ht="18.75" customHeight="1">
      <c r="A21" s="253" t="s">
        <v>31</v>
      </c>
      <c r="B21" s="263">
        <v>2248</v>
      </c>
      <c r="C21" s="263">
        <v>1348</v>
      </c>
      <c r="D21" s="263">
        <v>3596</v>
      </c>
      <c r="E21" s="263">
        <v>4683</v>
      </c>
      <c r="F21" s="263">
        <v>3832</v>
      </c>
      <c r="G21" s="263">
        <v>8515</v>
      </c>
      <c r="H21" s="263">
        <v>11514</v>
      </c>
      <c r="I21" s="263">
        <v>15148</v>
      </c>
      <c r="J21" s="263">
        <v>26662</v>
      </c>
      <c r="K21" s="263">
        <v>890</v>
      </c>
      <c r="L21" s="263">
        <v>2080</v>
      </c>
      <c r="M21" s="263">
        <v>2970</v>
      </c>
      <c r="N21" s="263">
        <v>861</v>
      </c>
      <c r="O21" s="263">
        <v>1961</v>
      </c>
      <c r="P21" s="263">
        <v>2822</v>
      </c>
      <c r="Q21" s="263">
        <f t="shared" si="2"/>
        <v>20196</v>
      </c>
      <c r="R21" s="263">
        <f t="shared" si="3"/>
        <v>24369</v>
      </c>
      <c r="S21" s="263">
        <f t="shared" si="4"/>
        <v>44565</v>
      </c>
      <c r="T21" s="387">
        <v>62</v>
      </c>
      <c r="U21" s="387">
        <v>79</v>
      </c>
      <c r="V21" s="387">
        <f t="shared" si="1"/>
        <v>141</v>
      </c>
    </row>
    <row r="22" spans="1:22" ht="18.75" customHeight="1">
      <c r="A22" s="253" t="s">
        <v>32</v>
      </c>
      <c r="B22" s="263">
        <v>2</v>
      </c>
      <c r="C22" s="263">
        <v>1</v>
      </c>
      <c r="D22" s="263">
        <v>3</v>
      </c>
      <c r="E22" s="263">
        <v>0</v>
      </c>
      <c r="F22" s="263">
        <v>0</v>
      </c>
      <c r="G22" s="263">
        <v>0</v>
      </c>
      <c r="H22" s="263">
        <v>14</v>
      </c>
      <c r="I22" s="263">
        <v>10</v>
      </c>
      <c r="J22" s="263">
        <v>24</v>
      </c>
      <c r="K22" s="263">
        <v>0</v>
      </c>
      <c r="L22" s="263">
        <v>0</v>
      </c>
      <c r="M22" s="263">
        <v>0</v>
      </c>
      <c r="N22" s="263">
        <v>19</v>
      </c>
      <c r="O22" s="263">
        <v>13</v>
      </c>
      <c r="P22" s="263">
        <v>32</v>
      </c>
      <c r="Q22" s="263">
        <f t="shared" si="2"/>
        <v>35</v>
      </c>
      <c r="R22" s="263">
        <f t="shared" si="3"/>
        <v>24</v>
      </c>
      <c r="S22" s="263">
        <f t="shared" si="4"/>
        <v>59</v>
      </c>
      <c r="T22" s="387">
        <v>0</v>
      </c>
      <c r="U22" s="387">
        <v>0</v>
      </c>
      <c r="V22" s="387">
        <f t="shared" si="1"/>
        <v>0</v>
      </c>
    </row>
    <row r="23" spans="1:22" ht="18.75" customHeight="1">
      <c r="A23" s="253" t="s">
        <v>33</v>
      </c>
      <c r="B23" s="263">
        <v>3227</v>
      </c>
      <c r="C23" s="263">
        <v>1738</v>
      </c>
      <c r="D23" s="263">
        <v>4965</v>
      </c>
      <c r="E23" s="263">
        <v>4458</v>
      </c>
      <c r="F23" s="263">
        <v>1847</v>
      </c>
      <c r="G23" s="263">
        <v>6305</v>
      </c>
      <c r="H23" s="263">
        <v>25496</v>
      </c>
      <c r="I23" s="263">
        <v>16933</v>
      </c>
      <c r="J23" s="263">
        <v>42429</v>
      </c>
      <c r="K23" s="263">
        <v>1141</v>
      </c>
      <c r="L23" s="263">
        <v>1226</v>
      </c>
      <c r="M23" s="263">
        <v>2367</v>
      </c>
      <c r="N23" s="263">
        <v>1069</v>
      </c>
      <c r="O23" s="263">
        <v>884</v>
      </c>
      <c r="P23" s="263">
        <v>1953</v>
      </c>
      <c r="Q23" s="263">
        <f t="shared" si="2"/>
        <v>35391</v>
      </c>
      <c r="R23" s="263">
        <f t="shared" si="3"/>
        <v>22628</v>
      </c>
      <c r="S23" s="263">
        <f t="shared" si="4"/>
        <v>58019</v>
      </c>
      <c r="T23" s="387">
        <v>274</v>
      </c>
      <c r="U23" s="387">
        <v>237</v>
      </c>
      <c r="V23" s="387">
        <f t="shared" si="1"/>
        <v>511</v>
      </c>
    </row>
    <row r="24" spans="1:22" ht="18.75" customHeight="1">
      <c r="A24" s="253" t="s">
        <v>34</v>
      </c>
      <c r="B24" s="263">
        <v>8036</v>
      </c>
      <c r="C24" s="263">
        <v>2856</v>
      </c>
      <c r="D24" s="263">
        <v>10892</v>
      </c>
      <c r="E24" s="263">
        <v>17947</v>
      </c>
      <c r="F24" s="263">
        <v>7506</v>
      </c>
      <c r="G24" s="263">
        <v>25453</v>
      </c>
      <c r="H24" s="263">
        <v>64215</v>
      </c>
      <c r="I24" s="263">
        <v>39769</v>
      </c>
      <c r="J24" s="263">
        <v>103984</v>
      </c>
      <c r="K24" s="263">
        <v>1830</v>
      </c>
      <c r="L24" s="263">
        <v>1625</v>
      </c>
      <c r="M24" s="263">
        <v>3455</v>
      </c>
      <c r="N24" s="263">
        <v>5002</v>
      </c>
      <c r="O24" s="263">
        <v>4681</v>
      </c>
      <c r="P24" s="263">
        <v>9683</v>
      </c>
      <c r="Q24" s="263">
        <f t="shared" si="2"/>
        <v>97030</v>
      </c>
      <c r="R24" s="263">
        <f t="shared" si="3"/>
        <v>56437</v>
      </c>
      <c r="S24" s="263">
        <f t="shared" si="4"/>
        <v>153467</v>
      </c>
      <c r="T24" s="387">
        <v>2026</v>
      </c>
      <c r="U24" s="387">
        <v>1386</v>
      </c>
      <c r="V24" s="387">
        <f t="shared" si="1"/>
        <v>3412</v>
      </c>
    </row>
    <row r="25" spans="1:22" ht="18.75" customHeight="1">
      <c r="A25" s="253" t="s">
        <v>35</v>
      </c>
      <c r="B25" s="263">
        <v>107</v>
      </c>
      <c r="C25" s="263">
        <v>40</v>
      </c>
      <c r="D25" s="263">
        <v>147</v>
      </c>
      <c r="E25" s="263">
        <v>852</v>
      </c>
      <c r="F25" s="263">
        <v>528</v>
      </c>
      <c r="G25" s="263">
        <v>1380</v>
      </c>
      <c r="H25" s="263">
        <v>1487</v>
      </c>
      <c r="I25" s="263">
        <v>1196</v>
      </c>
      <c r="J25" s="263">
        <v>2683</v>
      </c>
      <c r="K25" s="263">
        <v>72</v>
      </c>
      <c r="L25" s="263">
        <v>52</v>
      </c>
      <c r="M25" s="263">
        <v>124</v>
      </c>
      <c r="N25" s="263">
        <v>199</v>
      </c>
      <c r="O25" s="263">
        <v>266</v>
      </c>
      <c r="P25" s="263">
        <v>465</v>
      </c>
      <c r="Q25" s="263">
        <f t="shared" si="2"/>
        <v>2717</v>
      </c>
      <c r="R25" s="263">
        <f t="shared" si="3"/>
        <v>2082</v>
      </c>
      <c r="S25" s="263">
        <f t="shared" si="4"/>
        <v>4799</v>
      </c>
      <c r="T25" s="387">
        <v>3</v>
      </c>
      <c r="U25" s="387">
        <v>7</v>
      </c>
      <c r="V25" s="387">
        <f t="shared" si="1"/>
        <v>10</v>
      </c>
    </row>
    <row r="26" spans="1:22" ht="18.75" customHeight="1">
      <c r="A26" s="253" t="s">
        <v>36</v>
      </c>
      <c r="B26" s="263">
        <v>77</v>
      </c>
      <c r="C26" s="263">
        <v>39</v>
      </c>
      <c r="D26" s="263">
        <v>116</v>
      </c>
      <c r="E26" s="263">
        <v>174</v>
      </c>
      <c r="F26" s="263">
        <v>176</v>
      </c>
      <c r="G26" s="263">
        <v>350</v>
      </c>
      <c r="H26" s="263">
        <v>938</v>
      </c>
      <c r="I26" s="263">
        <v>1494</v>
      </c>
      <c r="J26" s="263">
        <v>2432</v>
      </c>
      <c r="K26" s="263">
        <v>10</v>
      </c>
      <c r="L26" s="263">
        <v>96</v>
      </c>
      <c r="M26" s="263">
        <v>106</v>
      </c>
      <c r="N26" s="263">
        <v>38</v>
      </c>
      <c r="O26" s="263">
        <v>49</v>
      </c>
      <c r="P26" s="263">
        <v>87</v>
      </c>
      <c r="Q26" s="263">
        <f t="shared" si="2"/>
        <v>1237</v>
      </c>
      <c r="R26" s="263">
        <f t="shared" si="3"/>
        <v>1854</v>
      </c>
      <c r="S26" s="263">
        <f t="shared" si="4"/>
        <v>3091</v>
      </c>
      <c r="T26" s="387">
        <v>0</v>
      </c>
      <c r="U26" s="387">
        <v>0</v>
      </c>
      <c r="V26" s="387">
        <f t="shared" si="1"/>
        <v>0</v>
      </c>
    </row>
    <row r="27" spans="1:22" ht="18.75" customHeight="1">
      <c r="A27" s="253" t="s">
        <v>37</v>
      </c>
      <c r="B27" s="263">
        <v>61</v>
      </c>
      <c r="C27" s="263">
        <v>12</v>
      </c>
      <c r="D27" s="263">
        <v>73</v>
      </c>
      <c r="E27" s="263">
        <v>297</v>
      </c>
      <c r="F27" s="263">
        <v>163</v>
      </c>
      <c r="G27" s="263">
        <v>460</v>
      </c>
      <c r="H27" s="263">
        <v>298</v>
      </c>
      <c r="I27" s="263">
        <v>244</v>
      </c>
      <c r="J27" s="263">
        <v>542</v>
      </c>
      <c r="K27" s="263">
        <v>20</v>
      </c>
      <c r="L27" s="263">
        <v>65</v>
      </c>
      <c r="M27" s="263">
        <v>85</v>
      </c>
      <c r="N27" s="263">
        <v>123</v>
      </c>
      <c r="O27" s="263">
        <v>125</v>
      </c>
      <c r="P27" s="263">
        <v>248</v>
      </c>
      <c r="Q27" s="263">
        <f t="shared" si="2"/>
        <v>799</v>
      </c>
      <c r="R27" s="263">
        <f t="shared" si="3"/>
        <v>609</v>
      </c>
      <c r="S27" s="263">
        <f t="shared" si="4"/>
        <v>1408</v>
      </c>
      <c r="T27" s="387">
        <v>4</v>
      </c>
      <c r="U27" s="387">
        <v>8</v>
      </c>
      <c r="V27" s="387">
        <f t="shared" si="1"/>
        <v>12</v>
      </c>
    </row>
    <row r="28" spans="1:22" ht="18.75" customHeight="1">
      <c r="A28" s="253" t="s">
        <v>38</v>
      </c>
      <c r="B28" s="263">
        <v>85</v>
      </c>
      <c r="C28" s="263">
        <v>20</v>
      </c>
      <c r="D28" s="263">
        <v>105</v>
      </c>
      <c r="E28" s="263">
        <v>130</v>
      </c>
      <c r="F28" s="263">
        <v>93</v>
      </c>
      <c r="G28" s="263">
        <v>223</v>
      </c>
      <c r="H28" s="263">
        <v>608</v>
      </c>
      <c r="I28" s="263">
        <v>693</v>
      </c>
      <c r="J28" s="263">
        <v>1301</v>
      </c>
      <c r="K28" s="263">
        <v>9</v>
      </c>
      <c r="L28" s="263">
        <v>28</v>
      </c>
      <c r="M28" s="263">
        <v>37</v>
      </c>
      <c r="N28" s="263">
        <v>20</v>
      </c>
      <c r="O28" s="263">
        <v>18</v>
      </c>
      <c r="P28" s="263">
        <v>38</v>
      </c>
      <c r="Q28" s="263">
        <f t="shared" si="2"/>
        <v>852</v>
      </c>
      <c r="R28" s="263">
        <f t="shared" si="3"/>
        <v>852</v>
      </c>
      <c r="S28" s="263">
        <f t="shared" si="4"/>
        <v>1704</v>
      </c>
      <c r="T28" s="387">
        <v>10</v>
      </c>
      <c r="U28" s="387">
        <v>2</v>
      </c>
      <c r="V28" s="387">
        <f t="shared" si="1"/>
        <v>12</v>
      </c>
    </row>
    <row r="29" spans="1:22" ht="18.75" customHeight="1">
      <c r="A29" s="253" t="s">
        <v>39</v>
      </c>
      <c r="B29" s="263">
        <v>1456</v>
      </c>
      <c r="C29" s="263">
        <v>274</v>
      </c>
      <c r="D29" s="263">
        <v>1730</v>
      </c>
      <c r="E29" s="263">
        <v>3911</v>
      </c>
      <c r="F29" s="263">
        <v>1808</v>
      </c>
      <c r="G29" s="263">
        <v>5719</v>
      </c>
      <c r="H29" s="263">
        <v>18484</v>
      </c>
      <c r="I29" s="263">
        <v>8078</v>
      </c>
      <c r="J29" s="263">
        <v>26562</v>
      </c>
      <c r="K29" s="263">
        <v>1083</v>
      </c>
      <c r="L29" s="263">
        <v>383</v>
      </c>
      <c r="M29" s="263">
        <v>1466</v>
      </c>
      <c r="N29" s="263">
        <v>566</v>
      </c>
      <c r="O29" s="263">
        <v>387</v>
      </c>
      <c r="P29" s="263">
        <v>953</v>
      </c>
      <c r="Q29" s="263">
        <f t="shared" si="2"/>
        <v>25500</v>
      </c>
      <c r="R29" s="263">
        <f t="shared" si="3"/>
        <v>10930</v>
      </c>
      <c r="S29" s="263">
        <f t="shared" si="4"/>
        <v>36430</v>
      </c>
      <c r="T29" s="387">
        <v>99</v>
      </c>
      <c r="U29" s="387">
        <v>27</v>
      </c>
      <c r="V29" s="387">
        <f t="shared" si="1"/>
        <v>126</v>
      </c>
    </row>
    <row r="30" spans="1:22" ht="18.75" customHeight="1">
      <c r="A30" s="253" t="s">
        <v>40</v>
      </c>
      <c r="B30" s="263">
        <v>622</v>
      </c>
      <c r="C30" s="263">
        <v>254</v>
      </c>
      <c r="D30" s="263">
        <v>876</v>
      </c>
      <c r="E30" s="263">
        <v>598</v>
      </c>
      <c r="F30" s="263">
        <v>291</v>
      </c>
      <c r="G30" s="263">
        <v>889</v>
      </c>
      <c r="H30" s="263">
        <v>1757</v>
      </c>
      <c r="I30" s="263">
        <v>1285</v>
      </c>
      <c r="J30" s="263">
        <v>3042</v>
      </c>
      <c r="K30" s="263">
        <v>384</v>
      </c>
      <c r="L30" s="263">
        <v>269</v>
      </c>
      <c r="M30" s="263">
        <v>653</v>
      </c>
      <c r="N30" s="263">
        <v>93</v>
      </c>
      <c r="O30" s="263">
        <v>76</v>
      </c>
      <c r="P30" s="263">
        <v>169</v>
      </c>
      <c r="Q30" s="263">
        <f t="shared" si="2"/>
        <v>3454</v>
      </c>
      <c r="R30" s="263">
        <f t="shared" si="3"/>
        <v>2175</v>
      </c>
      <c r="S30" s="263">
        <f t="shared" si="4"/>
        <v>5629</v>
      </c>
      <c r="T30" s="387">
        <v>9</v>
      </c>
      <c r="U30" s="387">
        <v>2</v>
      </c>
      <c r="V30" s="387">
        <f t="shared" si="1"/>
        <v>11</v>
      </c>
    </row>
    <row r="31" spans="1:22" ht="18.75" customHeight="1">
      <c r="A31" s="253" t="s">
        <v>41</v>
      </c>
      <c r="B31" s="263">
        <v>1459</v>
      </c>
      <c r="C31" s="263">
        <v>536</v>
      </c>
      <c r="D31" s="263">
        <v>1995</v>
      </c>
      <c r="E31" s="263">
        <v>3064</v>
      </c>
      <c r="F31" s="263">
        <v>2944</v>
      </c>
      <c r="G31" s="263">
        <v>6008</v>
      </c>
      <c r="H31" s="263">
        <v>15214</v>
      </c>
      <c r="I31" s="263">
        <v>14571</v>
      </c>
      <c r="J31" s="263">
        <v>29785</v>
      </c>
      <c r="K31" s="263">
        <v>669</v>
      </c>
      <c r="L31" s="263">
        <v>881</v>
      </c>
      <c r="M31" s="263">
        <v>1550</v>
      </c>
      <c r="N31" s="263">
        <v>561</v>
      </c>
      <c r="O31" s="263">
        <v>1112</v>
      </c>
      <c r="P31" s="263">
        <v>1673</v>
      </c>
      <c r="Q31" s="263">
        <f t="shared" si="2"/>
        <v>20967</v>
      </c>
      <c r="R31" s="263">
        <f t="shared" si="3"/>
        <v>20044</v>
      </c>
      <c r="S31" s="263">
        <f t="shared" si="4"/>
        <v>41011</v>
      </c>
      <c r="T31" s="387">
        <v>120</v>
      </c>
      <c r="U31" s="387">
        <v>188</v>
      </c>
      <c r="V31" s="387">
        <f t="shared" si="1"/>
        <v>308</v>
      </c>
    </row>
    <row r="32" spans="1:22" ht="18.75" customHeight="1">
      <c r="A32" s="253" t="s">
        <v>42</v>
      </c>
      <c r="B32" s="263">
        <v>2680</v>
      </c>
      <c r="C32" s="263">
        <v>799</v>
      </c>
      <c r="D32" s="263">
        <v>3479</v>
      </c>
      <c r="E32" s="263">
        <v>3223</v>
      </c>
      <c r="F32" s="263">
        <v>1374</v>
      </c>
      <c r="G32" s="263">
        <v>4597</v>
      </c>
      <c r="H32" s="263">
        <v>30249</v>
      </c>
      <c r="I32" s="263">
        <v>18305</v>
      </c>
      <c r="J32" s="263">
        <v>48554</v>
      </c>
      <c r="K32" s="263">
        <v>343</v>
      </c>
      <c r="L32" s="263">
        <v>123</v>
      </c>
      <c r="M32" s="263">
        <v>466</v>
      </c>
      <c r="N32" s="263">
        <v>563</v>
      </c>
      <c r="O32" s="263">
        <v>407</v>
      </c>
      <c r="P32" s="263">
        <v>970</v>
      </c>
      <c r="Q32" s="263">
        <f t="shared" si="2"/>
        <v>37058</v>
      </c>
      <c r="R32" s="263">
        <f t="shared" si="3"/>
        <v>21008</v>
      </c>
      <c r="S32" s="263">
        <f t="shared" si="4"/>
        <v>58066</v>
      </c>
      <c r="T32" s="387">
        <v>169</v>
      </c>
      <c r="U32" s="387">
        <v>105</v>
      </c>
      <c r="V32" s="387">
        <f t="shared" si="1"/>
        <v>274</v>
      </c>
    </row>
    <row r="33" spans="1:22" ht="18.75" customHeight="1">
      <c r="A33" s="253" t="s">
        <v>43</v>
      </c>
      <c r="B33" s="263">
        <v>65</v>
      </c>
      <c r="C33" s="263">
        <v>11</v>
      </c>
      <c r="D33" s="263">
        <v>76</v>
      </c>
      <c r="E33" s="263">
        <v>62</v>
      </c>
      <c r="F33" s="263">
        <v>29</v>
      </c>
      <c r="G33" s="263">
        <v>91</v>
      </c>
      <c r="H33" s="263">
        <v>507</v>
      </c>
      <c r="I33" s="263">
        <v>345</v>
      </c>
      <c r="J33" s="263">
        <v>852</v>
      </c>
      <c r="K33" s="263">
        <v>28</v>
      </c>
      <c r="L33" s="263">
        <v>33</v>
      </c>
      <c r="M33" s="263">
        <v>61</v>
      </c>
      <c r="N33" s="263">
        <v>37</v>
      </c>
      <c r="O33" s="263">
        <v>46</v>
      </c>
      <c r="P33" s="263">
        <v>83</v>
      </c>
      <c r="Q33" s="263">
        <f t="shared" si="2"/>
        <v>699</v>
      </c>
      <c r="R33" s="263">
        <f t="shared" si="3"/>
        <v>464</v>
      </c>
      <c r="S33" s="263">
        <f t="shared" si="4"/>
        <v>1163</v>
      </c>
      <c r="T33" s="387">
        <v>1</v>
      </c>
      <c r="U33" s="387">
        <v>1</v>
      </c>
      <c r="V33" s="387">
        <f t="shared" si="1"/>
        <v>2</v>
      </c>
    </row>
    <row r="34" spans="1:22" ht="18.75" customHeight="1">
      <c r="A34" s="253" t="s">
        <v>44</v>
      </c>
      <c r="B34" s="263">
        <v>10590</v>
      </c>
      <c r="C34" s="263">
        <v>4414</v>
      </c>
      <c r="D34" s="263">
        <v>15004</v>
      </c>
      <c r="E34" s="263">
        <v>9919</v>
      </c>
      <c r="F34" s="263">
        <v>7181</v>
      </c>
      <c r="G34" s="263">
        <v>17100</v>
      </c>
      <c r="H34" s="263">
        <v>65465</v>
      </c>
      <c r="I34" s="263">
        <v>61210</v>
      </c>
      <c r="J34" s="263">
        <v>126675</v>
      </c>
      <c r="K34" s="263">
        <v>2235</v>
      </c>
      <c r="L34" s="263">
        <v>4073</v>
      </c>
      <c r="M34" s="263">
        <v>6308</v>
      </c>
      <c r="N34" s="263">
        <v>1739</v>
      </c>
      <c r="O34" s="263">
        <v>2133</v>
      </c>
      <c r="P34" s="263">
        <v>3872</v>
      </c>
      <c r="Q34" s="263">
        <f t="shared" si="2"/>
        <v>89948</v>
      </c>
      <c r="R34" s="263">
        <f t="shared" si="3"/>
        <v>79011</v>
      </c>
      <c r="S34" s="263">
        <f t="shared" si="4"/>
        <v>168959</v>
      </c>
      <c r="T34" s="387">
        <v>231</v>
      </c>
      <c r="U34" s="387">
        <v>118</v>
      </c>
      <c r="V34" s="387">
        <f t="shared" si="1"/>
        <v>349</v>
      </c>
    </row>
    <row r="35" spans="1:22" ht="18.75" customHeight="1">
      <c r="A35" s="253" t="s">
        <v>45</v>
      </c>
      <c r="B35" s="263">
        <v>142</v>
      </c>
      <c r="C35" s="263">
        <v>33</v>
      </c>
      <c r="D35" s="263">
        <v>175</v>
      </c>
      <c r="E35" s="263">
        <v>221</v>
      </c>
      <c r="F35" s="263">
        <v>67</v>
      </c>
      <c r="G35" s="263">
        <v>288</v>
      </c>
      <c r="H35" s="263">
        <v>776</v>
      </c>
      <c r="I35" s="263">
        <v>316</v>
      </c>
      <c r="J35" s="263">
        <v>1092</v>
      </c>
      <c r="K35" s="263">
        <v>204</v>
      </c>
      <c r="L35" s="263">
        <v>173</v>
      </c>
      <c r="M35" s="263">
        <v>377</v>
      </c>
      <c r="N35" s="263">
        <v>72</v>
      </c>
      <c r="O35" s="263">
        <v>59</v>
      </c>
      <c r="P35" s="263">
        <v>131</v>
      </c>
      <c r="Q35" s="263">
        <f t="shared" si="2"/>
        <v>1415</v>
      </c>
      <c r="R35" s="263">
        <f t="shared" si="3"/>
        <v>648</v>
      </c>
      <c r="S35" s="263">
        <f t="shared" si="4"/>
        <v>2063</v>
      </c>
      <c r="T35" s="387">
        <v>69</v>
      </c>
      <c r="U35" s="387">
        <v>38</v>
      </c>
      <c r="V35" s="387">
        <f t="shared" si="1"/>
        <v>107</v>
      </c>
    </row>
    <row r="36" spans="1:22" ht="18.75" customHeight="1">
      <c r="A36" s="253" t="s">
        <v>47</v>
      </c>
      <c r="B36" s="263">
        <v>5805</v>
      </c>
      <c r="C36" s="263">
        <v>1695</v>
      </c>
      <c r="D36" s="263">
        <v>7500</v>
      </c>
      <c r="E36" s="263">
        <v>13039</v>
      </c>
      <c r="F36" s="263">
        <v>5453</v>
      </c>
      <c r="G36" s="263">
        <v>18492</v>
      </c>
      <c r="H36" s="263">
        <v>64724</v>
      </c>
      <c r="I36" s="263">
        <v>32055</v>
      </c>
      <c r="J36" s="263">
        <v>96779</v>
      </c>
      <c r="K36" s="263">
        <v>1149</v>
      </c>
      <c r="L36" s="263">
        <v>996</v>
      </c>
      <c r="M36" s="263">
        <v>2145</v>
      </c>
      <c r="N36" s="263">
        <v>3249</v>
      </c>
      <c r="O36" s="263">
        <v>1802</v>
      </c>
      <c r="P36" s="263">
        <v>5051</v>
      </c>
      <c r="Q36" s="263">
        <f t="shared" si="2"/>
        <v>87966</v>
      </c>
      <c r="R36" s="263">
        <f t="shared" si="3"/>
        <v>42001</v>
      </c>
      <c r="S36" s="263">
        <f t="shared" si="4"/>
        <v>129967</v>
      </c>
      <c r="T36" s="387">
        <v>227</v>
      </c>
      <c r="U36" s="387">
        <v>87</v>
      </c>
      <c r="V36" s="387">
        <f t="shared" si="1"/>
        <v>314</v>
      </c>
    </row>
    <row r="37" spans="1:22" ht="18.75" customHeight="1">
      <c r="A37" s="253" t="s">
        <v>58</v>
      </c>
      <c r="B37" s="263">
        <v>1139</v>
      </c>
      <c r="C37" s="263">
        <v>282</v>
      </c>
      <c r="D37" s="263">
        <v>1421</v>
      </c>
      <c r="E37" s="263">
        <v>979</v>
      </c>
      <c r="F37" s="263">
        <v>469</v>
      </c>
      <c r="G37" s="263">
        <v>1448</v>
      </c>
      <c r="H37" s="263">
        <v>4973</v>
      </c>
      <c r="I37" s="263">
        <v>2750</v>
      </c>
      <c r="J37" s="263">
        <v>7723</v>
      </c>
      <c r="K37" s="263">
        <v>337</v>
      </c>
      <c r="L37" s="263">
        <v>280</v>
      </c>
      <c r="M37" s="263">
        <v>617</v>
      </c>
      <c r="N37" s="263">
        <v>750</v>
      </c>
      <c r="O37" s="263">
        <v>482</v>
      </c>
      <c r="P37" s="263">
        <v>1232</v>
      </c>
      <c r="Q37" s="263">
        <f t="shared" si="2"/>
        <v>8178</v>
      </c>
      <c r="R37" s="263">
        <f t="shared" si="3"/>
        <v>4263</v>
      </c>
      <c r="S37" s="263">
        <f t="shared" si="4"/>
        <v>12441</v>
      </c>
      <c r="T37" s="387">
        <v>52</v>
      </c>
      <c r="U37" s="387">
        <v>23</v>
      </c>
      <c r="V37" s="387">
        <f t="shared" si="1"/>
        <v>75</v>
      </c>
    </row>
    <row r="38" spans="1:22" ht="18.75" customHeight="1">
      <c r="A38" s="253" t="s">
        <v>48</v>
      </c>
      <c r="B38" s="263">
        <v>3285</v>
      </c>
      <c r="C38" s="263">
        <v>603</v>
      </c>
      <c r="D38" s="263">
        <v>3888</v>
      </c>
      <c r="E38" s="263">
        <v>4191</v>
      </c>
      <c r="F38" s="263">
        <v>1995</v>
      </c>
      <c r="G38" s="263">
        <v>6186</v>
      </c>
      <c r="H38" s="263">
        <v>12848</v>
      </c>
      <c r="I38" s="263">
        <v>5844</v>
      </c>
      <c r="J38" s="263">
        <v>18692</v>
      </c>
      <c r="K38" s="263">
        <v>1325</v>
      </c>
      <c r="L38" s="263">
        <v>687</v>
      </c>
      <c r="M38" s="263">
        <v>2012</v>
      </c>
      <c r="N38" s="263">
        <v>5848</v>
      </c>
      <c r="O38" s="263">
        <v>4534</v>
      </c>
      <c r="P38" s="263">
        <v>10382</v>
      </c>
      <c r="Q38" s="263">
        <f t="shared" si="2"/>
        <v>27497</v>
      </c>
      <c r="R38" s="263">
        <f t="shared" si="3"/>
        <v>13663</v>
      </c>
      <c r="S38" s="263">
        <f t="shared" si="4"/>
        <v>41160</v>
      </c>
      <c r="T38" s="387">
        <v>1140</v>
      </c>
      <c r="U38" s="387">
        <v>740</v>
      </c>
      <c r="V38" s="387">
        <f t="shared" si="1"/>
        <v>1880</v>
      </c>
    </row>
    <row r="39" spans="1:22" s="259" customFormat="1" ht="18.75" customHeight="1">
      <c r="A39" s="33" t="s">
        <v>49</v>
      </c>
      <c r="B39" s="257">
        <f>SUM(B4:B38)</f>
        <v>76133</v>
      </c>
      <c r="C39" s="257">
        <f t="shared" ref="C39:R39" si="5">SUM(C4:C38)</f>
        <v>26605</v>
      </c>
      <c r="D39" s="257">
        <f t="shared" si="5"/>
        <v>102738</v>
      </c>
      <c r="E39" s="257">
        <f t="shared" si="5"/>
        <v>115391</v>
      </c>
      <c r="F39" s="257">
        <f t="shared" si="5"/>
        <v>58874</v>
      </c>
      <c r="G39" s="257">
        <f t="shared" si="5"/>
        <v>174265</v>
      </c>
      <c r="H39" s="257">
        <f t="shared" si="5"/>
        <v>512142</v>
      </c>
      <c r="I39" s="257">
        <f t="shared" si="5"/>
        <v>340752</v>
      </c>
      <c r="J39" s="257">
        <f t="shared" si="5"/>
        <v>852894</v>
      </c>
      <c r="K39" s="257">
        <f t="shared" si="5"/>
        <v>21151</v>
      </c>
      <c r="L39" s="257">
        <f t="shared" si="5"/>
        <v>28013</v>
      </c>
      <c r="M39" s="257">
        <f t="shared" si="5"/>
        <v>49164</v>
      </c>
      <c r="N39" s="257">
        <f t="shared" si="5"/>
        <v>36287</v>
      </c>
      <c r="O39" s="257">
        <f t="shared" si="5"/>
        <v>32105</v>
      </c>
      <c r="P39" s="257">
        <f t="shared" si="5"/>
        <v>68392</v>
      </c>
      <c r="Q39" s="257">
        <f t="shared" si="5"/>
        <v>761104</v>
      </c>
      <c r="R39" s="257">
        <f t="shared" si="5"/>
        <v>486349</v>
      </c>
      <c r="S39" s="257">
        <f>Q39+R39</f>
        <v>1247453</v>
      </c>
      <c r="T39" s="388">
        <f>SUM(T4:T38)</f>
        <v>8507</v>
      </c>
      <c r="U39" s="388">
        <f t="shared" ref="U39" si="6">SUM(U4:U38)</f>
        <v>5071</v>
      </c>
      <c r="V39" s="388">
        <f>T39+U39</f>
        <v>13578</v>
      </c>
    </row>
    <row r="40" spans="1:22" ht="15" customHeight="1">
      <c r="A40" s="264"/>
      <c r="B40" s="260"/>
      <c r="C40" s="260"/>
      <c r="D40" s="260"/>
      <c r="E40" s="260"/>
      <c r="F40" s="260"/>
      <c r="G40" s="260"/>
      <c r="H40" s="260"/>
      <c r="I40" s="260"/>
      <c r="J40" s="260"/>
      <c r="K40" s="260"/>
      <c r="L40" s="260"/>
      <c r="M40" s="260"/>
      <c r="N40" s="260"/>
      <c r="O40" s="260"/>
      <c r="P40" s="260"/>
      <c r="Q40" s="260"/>
      <c r="R40" s="260"/>
      <c r="S40" s="260"/>
    </row>
    <row r="41" spans="1:22">
      <c r="B41" s="262" t="s">
        <v>102</v>
      </c>
      <c r="C41" s="262" t="s">
        <v>103</v>
      </c>
      <c r="D41" s="262" t="s">
        <v>12</v>
      </c>
      <c r="E41" s="261" t="s">
        <v>1488</v>
      </c>
      <c r="P41" s="265"/>
      <c r="Q41" s="265"/>
      <c r="R41" s="265"/>
      <c r="S41" s="265"/>
    </row>
    <row r="42" spans="1:22">
      <c r="A42" s="261" t="s">
        <v>549</v>
      </c>
      <c r="B42" s="261">
        <f>B39</f>
        <v>76133</v>
      </c>
      <c r="C42" s="261">
        <f t="shared" ref="C42:D42" si="7">C39</f>
        <v>26605</v>
      </c>
      <c r="D42" s="261">
        <f t="shared" si="7"/>
        <v>102738</v>
      </c>
      <c r="E42" s="261">
        <f>ROUND(C42/B42*100,0)</f>
        <v>35</v>
      </c>
    </row>
    <row r="43" spans="1:22">
      <c r="A43" s="261" t="s">
        <v>550</v>
      </c>
      <c r="B43" s="261">
        <f>E39</f>
        <v>115391</v>
      </c>
      <c r="C43" s="261">
        <f t="shared" ref="C43:D43" si="8">F39</f>
        <v>58874</v>
      </c>
      <c r="D43" s="261">
        <f t="shared" si="8"/>
        <v>174265</v>
      </c>
      <c r="E43" s="261">
        <f t="shared" ref="E43:E46" si="9">ROUND(C43/B43*100,0)</f>
        <v>51</v>
      </c>
    </row>
    <row r="44" spans="1:22">
      <c r="A44" s="261" t="s">
        <v>551</v>
      </c>
      <c r="B44" s="261">
        <f>H39</f>
        <v>512142</v>
      </c>
      <c r="C44" s="261">
        <f t="shared" ref="C44:D44" si="10">I39</f>
        <v>340752</v>
      </c>
      <c r="D44" s="261">
        <f t="shared" si="10"/>
        <v>852894</v>
      </c>
      <c r="E44" s="261">
        <f t="shared" si="9"/>
        <v>67</v>
      </c>
    </row>
    <row r="45" spans="1:22">
      <c r="A45" s="261" t="s">
        <v>552</v>
      </c>
      <c r="B45" s="261">
        <f>K39</f>
        <v>21151</v>
      </c>
      <c r="C45" s="261">
        <f t="shared" ref="C45:D45" si="11">L39</f>
        <v>28013</v>
      </c>
      <c r="D45" s="261">
        <f t="shared" si="11"/>
        <v>49164</v>
      </c>
      <c r="E45" s="261">
        <f t="shared" si="9"/>
        <v>132</v>
      </c>
    </row>
    <row r="46" spans="1:22">
      <c r="A46" s="261" t="s">
        <v>553</v>
      </c>
      <c r="B46" s="261">
        <f>N39</f>
        <v>36287</v>
      </c>
      <c r="C46" s="261">
        <f t="shared" ref="C46:D46" si="12">O39</f>
        <v>32105</v>
      </c>
      <c r="D46" s="261">
        <f t="shared" si="12"/>
        <v>68392</v>
      </c>
      <c r="E46" s="261">
        <f t="shared" si="9"/>
        <v>88</v>
      </c>
    </row>
  </sheetData>
  <mergeCells count="9">
    <mergeCell ref="T2:V2"/>
    <mergeCell ref="B1:G1"/>
    <mergeCell ref="N2:P2"/>
    <mergeCell ref="Q2:S2"/>
    <mergeCell ref="A2:A3"/>
    <mergeCell ref="B2:D2"/>
    <mergeCell ref="E2:G2"/>
    <mergeCell ref="H2:J2"/>
    <mergeCell ref="K2:M2"/>
  </mergeCells>
  <printOptions horizontalCentered="1"/>
  <pageMargins left="0.61" right="0.19" top="0.65" bottom="0.46" header="0.23" footer="0.24"/>
  <pageSetup paperSize="9" firstPageNumber="79" pageOrder="overThenDown" orientation="portrait" useFirstPageNumber="1" horizontalDpi="300" verticalDpi="300" r:id="rId1"/>
  <headerFooter alignWithMargins="0">
    <oddFooter>&amp;L&amp;"Arial,Italic"&amp;9AISHE 2011-12&amp;CT-&amp;P</oddFooter>
  </headerFooter>
  <colBreaks count="2" manualBreakCount="2">
    <brk id="7" max="38" man="1"/>
    <brk id="13" max="38" man="1"/>
  </colBrea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>
  <dimension ref="A1:V41"/>
  <sheetViews>
    <sheetView view="pageBreakPreview" topLeftCell="F15" zoomScaleSheetLayoutView="100" workbookViewId="0">
      <selection activeCell="K34" sqref="K34"/>
    </sheetView>
  </sheetViews>
  <sheetFormatPr defaultRowHeight="14.25"/>
  <cols>
    <col min="1" max="1" width="20" style="261" customWidth="1"/>
    <col min="2" max="7" width="10.5703125" style="261" customWidth="1"/>
    <col min="8" max="13" width="10.7109375" style="261" customWidth="1"/>
    <col min="14" max="15" width="7.5703125" style="261" customWidth="1"/>
    <col min="16" max="16" width="7.42578125" style="261" customWidth="1"/>
    <col min="17" max="18" width="8.7109375" style="261" customWidth="1"/>
    <col min="19" max="19" width="10" style="261" customWidth="1"/>
    <col min="20" max="20" width="7.85546875" style="261" customWidth="1"/>
    <col min="21" max="21" width="9.140625" style="261" customWidth="1"/>
    <col min="22" max="22" width="9.42578125" style="261" customWidth="1"/>
    <col min="23" max="16384" width="9.140625" style="395"/>
  </cols>
  <sheetData>
    <row r="1" spans="1:22" s="394" customFormat="1" ht="38.25" customHeight="1">
      <c r="A1" s="108" t="s">
        <v>745</v>
      </c>
      <c r="B1" s="393" t="s">
        <v>746</v>
      </c>
      <c r="C1" s="393"/>
      <c r="D1" s="393"/>
      <c r="E1" s="393"/>
      <c r="F1" s="393"/>
      <c r="G1" s="393"/>
      <c r="H1" s="393" t="str">
        <f>B1</f>
        <v>Post-Wise Number  of Teachers in Universities &amp; its Colleges</v>
      </c>
      <c r="I1" s="393"/>
      <c r="J1" s="393"/>
      <c r="K1" s="392"/>
      <c r="L1" s="393"/>
      <c r="M1" s="393"/>
      <c r="N1" s="393" t="str">
        <f>H1</f>
        <v>Post-Wise Number  of Teachers in Universities &amp; its Colleges</v>
      </c>
      <c r="O1" s="393"/>
      <c r="P1" s="393"/>
      <c r="Q1" s="393"/>
      <c r="R1" s="393"/>
      <c r="S1" s="393"/>
      <c r="T1" s="389"/>
      <c r="U1" s="256"/>
      <c r="V1" s="256"/>
    </row>
    <row r="2" spans="1:22" ht="31.5" customHeight="1">
      <c r="A2" s="619" t="s">
        <v>2</v>
      </c>
      <c r="B2" s="614" t="s">
        <v>549</v>
      </c>
      <c r="C2" s="614"/>
      <c r="D2" s="614"/>
      <c r="E2" s="614" t="s">
        <v>550</v>
      </c>
      <c r="F2" s="615"/>
      <c r="G2" s="615"/>
      <c r="H2" s="614" t="s">
        <v>551</v>
      </c>
      <c r="I2" s="615"/>
      <c r="J2" s="615"/>
      <c r="K2" s="614" t="s">
        <v>552</v>
      </c>
      <c r="L2" s="615"/>
      <c r="M2" s="615"/>
      <c r="N2" s="614" t="s">
        <v>553</v>
      </c>
      <c r="O2" s="615"/>
      <c r="P2" s="615"/>
      <c r="Q2" s="616" t="s">
        <v>60</v>
      </c>
      <c r="R2" s="617"/>
      <c r="S2" s="618"/>
      <c r="T2" s="612" t="s">
        <v>743</v>
      </c>
      <c r="U2" s="613"/>
      <c r="V2" s="613"/>
    </row>
    <row r="3" spans="1:22" ht="19.5" customHeight="1">
      <c r="A3" s="620"/>
      <c r="B3" s="262" t="s">
        <v>102</v>
      </c>
      <c r="C3" s="262" t="s">
        <v>103</v>
      </c>
      <c r="D3" s="262" t="s">
        <v>12</v>
      </c>
      <c r="E3" s="262" t="s">
        <v>102</v>
      </c>
      <c r="F3" s="262" t="s">
        <v>103</v>
      </c>
      <c r="G3" s="262" t="s">
        <v>12</v>
      </c>
      <c r="H3" s="262" t="s">
        <v>102</v>
      </c>
      <c r="I3" s="262" t="s">
        <v>103</v>
      </c>
      <c r="J3" s="262" t="s">
        <v>12</v>
      </c>
      <c r="K3" s="262" t="s">
        <v>102</v>
      </c>
      <c r="L3" s="262" t="s">
        <v>103</v>
      </c>
      <c r="M3" s="262" t="s">
        <v>12</v>
      </c>
      <c r="N3" s="262" t="s">
        <v>102</v>
      </c>
      <c r="O3" s="262" t="s">
        <v>103</v>
      </c>
      <c r="P3" s="262" t="s">
        <v>12</v>
      </c>
      <c r="Q3" s="262" t="s">
        <v>102</v>
      </c>
      <c r="R3" s="262" t="s">
        <v>103</v>
      </c>
      <c r="S3" s="262" t="s">
        <v>12</v>
      </c>
      <c r="T3" s="386" t="s">
        <v>102</v>
      </c>
      <c r="U3" s="386" t="s">
        <v>103</v>
      </c>
      <c r="V3" s="386" t="s">
        <v>12</v>
      </c>
    </row>
    <row r="4" spans="1:22" ht="30" customHeight="1">
      <c r="A4" s="253" t="s">
        <v>55</v>
      </c>
      <c r="B4" s="263">
        <v>6</v>
      </c>
      <c r="C4" s="263">
        <v>1</v>
      </c>
      <c r="D4" s="263">
        <v>7</v>
      </c>
      <c r="E4" s="263">
        <v>27</v>
      </c>
      <c r="F4" s="263">
        <v>2</v>
      </c>
      <c r="G4" s="263">
        <v>29</v>
      </c>
      <c r="H4" s="263">
        <v>57</v>
      </c>
      <c r="I4" s="263">
        <v>22</v>
      </c>
      <c r="J4" s="263">
        <v>79</v>
      </c>
      <c r="K4" s="263">
        <v>0</v>
      </c>
      <c r="L4" s="263">
        <v>0</v>
      </c>
      <c r="M4" s="263">
        <v>0</v>
      </c>
      <c r="N4" s="263">
        <v>27</v>
      </c>
      <c r="O4" s="263">
        <v>16</v>
      </c>
      <c r="P4" s="263">
        <f>N4+O4</f>
        <v>43</v>
      </c>
      <c r="Q4" s="263">
        <f t="shared" ref="Q4:S19" si="0">B4+E4+H4+K4+N4</f>
        <v>117</v>
      </c>
      <c r="R4" s="263">
        <f t="shared" si="0"/>
        <v>41</v>
      </c>
      <c r="S4" s="263">
        <f t="shared" si="0"/>
        <v>158</v>
      </c>
      <c r="T4" s="387">
        <v>3</v>
      </c>
      <c r="U4" s="387">
        <v>18</v>
      </c>
      <c r="V4" s="387">
        <f t="shared" ref="V4:V38" si="1">T4+U4</f>
        <v>21</v>
      </c>
    </row>
    <row r="5" spans="1:22" ht="20.25" customHeight="1">
      <c r="A5" s="253" t="s">
        <v>15</v>
      </c>
      <c r="B5" s="263">
        <v>10267</v>
      </c>
      <c r="C5" s="263">
        <v>2420</v>
      </c>
      <c r="D5" s="263">
        <v>12687</v>
      </c>
      <c r="E5" s="263">
        <v>13474</v>
      </c>
      <c r="F5" s="263">
        <v>5206</v>
      </c>
      <c r="G5" s="263">
        <v>18680</v>
      </c>
      <c r="H5" s="263">
        <v>73733</v>
      </c>
      <c r="I5" s="263">
        <v>41695</v>
      </c>
      <c r="J5" s="263">
        <v>115428</v>
      </c>
      <c r="K5" s="263">
        <v>768</v>
      </c>
      <c r="L5" s="263">
        <v>1064</v>
      </c>
      <c r="M5" s="263">
        <v>1832</v>
      </c>
      <c r="N5" s="263">
        <v>3437</v>
      </c>
      <c r="O5" s="263">
        <v>2371</v>
      </c>
      <c r="P5" s="263">
        <f t="shared" ref="P5:P38" si="2">N5+O5</f>
        <v>5808</v>
      </c>
      <c r="Q5" s="263">
        <f t="shared" si="0"/>
        <v>101679</v>
      </c>
      <c r="R5" s="263">
        <f t="shared" si="0"/>
        <v>52756</v>
      </c>
      <c r="S5" s="263">
        <f t="shared" si="0"/>
        <v>154435</v>
      </c>
      <c r="T5" s="387">
        <v>308</v>
      </c>
      <c r="U5" s="387">
        <v>122</v>
      </c>
      <c r="V5" s="387">
        <f t="shared" si="1"/>
        <v>430</v>
      </c>
    </row>
    <row r="6" spans="1:22" ht="20.25" customHeight="1">
      <c r="A6" s="253" t="s">
        <v>16</v>
      </c>
      <c r="B6" s="263">
        <v>59</v>
      </c>
      <c r="C6" s="263">
        <v>3</v>
      </c>
      <c r="D6" s="263">
        <v>62</v>
      </c>
      <c r="E6" s="263">
        <v>186</v>
      </c>
      <c r="F6" s="263">
        <v>19</v>
      </c>
      <c r="G6" s="263">
        <v>205</v>
      </c>
      <c r="H6" s="263">
        <v>344</v>
      </c>
      <c r="I6" s="263">
        <v>181</v>
      </c>
      <c r="J6" s="263">
        <v>525</v>
      </c>
      <c r="K6" s="263">
        <v>5</v>
      </c>
      <c r="L6" s="263">
        <v>0</v>
      </c>
      <c r="M6" s="263">
        <v>5</v>
      </c>
      <c r="N6" s="263">
        <v>8</v>
      </c>
      <c r="O6" s="263">
        <v>13</v>
      </c>
      <c r="P6" s="263">
        <f t="shared" si="2"/>
        <v>21</v>
      </c>
      <c r="Q6" s="263">
        <f t="shared" si="0"/>
        <v>602</v>
      </c>
      <c r="R6" s="263">
        <f t="shared" si="0"/>
        <v>216</v>
      </c>
      <c r="S6" s="263">
        <f t="shared" si="0"/>
        <v>818</v>
      </c>
      <c r="T6" s="387">
        <v>0</v>
      </c>
      <c r="U6" s="387">
        <v>0</v>
      </c>
      <c r="V6" s="387">
        <f t="shared" si="1"/>
        <v>0</v>
      </c>
    </row>
    <row r="7" spans="1:22" ht="20.25" customHeight="1">
      <c r="A7" s="253" t="s">
        <v>17</v>
      </c>
      <c r="B7" s="263">
        <v>860</v>
      </c>
      <c r="C7" s="263">
        <v>304</v>
      </c>
      <c r="D7" s="263">
        <v>1164</v>
      </c>
      <c r="E7" s="263">
        <v>4050</v>
      </c>
      <c r="F7" s="263">
        <v>2181</v>
      </c>
      <c r="G7" s="263">
        <v>6231</v>
      </c>
      <c r="H7" s="263">
        <v>7711</v>
      </c>
      <c r="I7" s="263">
        <v>4772</v>
      </c>
      <c r="J7" s="263">
        <v>12483</v>
      </c>
      <c r="K7" s="263">
        <v>232</v>
      </c>
      <c r="L7" s="263">
        <v>150</v>
      </c>
      <c r="M7" s="263">
        <v>382</v>
      </c>
      <c r="N7" s="263">
        <v>589</v>
      </c>
      <c r="O7" s="263">
        <v>500</v>
      </c>
      <c r="P7" s="263">
        <f t="shared" si="2"/>
        <v>1089</v>
      </c>
      <c r="Q7" s="263">
        <f t="shared" si="0"/>
        <v>13442</v>
      </c>
      <c r="R7" s="263">
        <f t="shared" si="0"/>
        <v>7907</v>
      </c>
      <c r="S7" s="263">
        <f t="shared" si="0"/>
        <v>21349</v>
      </c>
      <c r="T7" s="387">
        <v>47</v>
      </c>
      <c r="U7" s="387">
        <v>28</v>
      </c>
      <c r="V7" s="387">
        <f t="shared" si="1"/>
        <v>75</v>
      </c>
    </row>
    <row r="8" spans="1:22" ht="20.25" customHeight="1">
      <c r="A8" s="253" t="s">
        <v>18</v>
      </c>
      <c r="B8" s="263">
        <v>2028</v>
      </c>
      <c r="C8" s="263">
        <v>323</v>
      </c>
      <c r="D8" s="263">
        <v>2351</v>
      </c>
      <c r="E8" s="263">
        <v>4136</v>
      </c>
      <c r="F8" s="263">
        <v>743</v>
      </c>
      <c r="G8" s="263">
        <v>4879</v>
      </c>
      <c r="H8" s="263">
        <v>14980</v>
      </c>
      <c r="I8" s="263">
        <v>3927</v>
      </c>
      <c r="J8" s="263">
        <v>18907</v>
      </c>
      <c r="K8" s="263">
        <v>539</v>
      </c>
      <c r="L8" s="263">
        <v>82</v>
      </c>
      <c r="M8" s="263">
        <v>621</v>
      </c>
      <c r="N8" s="263">
        <v>638</v>
      </c>
      <c r="O8" s="263">
        <v>236</v>
      </c>
      <c r="P8" s="263">
        <f t="shared" si="2"/>
        <v>874</v>
      </c>
      <c r="Q8" s="263">
        <f t="shared" si="0"/>
        <v>22321</v>
      </c>
      <c r="R8" s="263">
        <f t="shared" si="0"/>
        <v>5311</v>
      </c>
      <c r="S8" s="263">
        <f t="shared" si="0"/>
        <v>27632</v>
      </c>
      <c r="T8" s="387">
        <v>502</v>
      </c>
      <c r="U8" s="387">
        <v>150</v>
      </c>
      <c r="V8" s="387">
        <f t="shared" si="1"/>
        <v>652</v>
      </c>
    </row>
    <row r="9" spans="1:22" ht="20.25" customHeight="1">
      <c r="A9" s="253" t="s">
        <v>19</v>
      </c>
      <c r="B9" s="263">
        <v>140</v>
      </c>
      <c r="C9" s="263">
        <v>75</v>
      </c>
      <c r="D9" s="263">
        <v>215</v>
      </c>
      <c r="E9" s="263">
        <v>234</v>
      </c>
      <c r="F9" s="263">
        <v>416</v>
      </c>
      <c r="G9" s="263">
        <v>650</v>
      </c>
      <c r="H9" s="263">
        <v>419</v>
      </c>
      <c r="I9" s="263">
        <v>647</v>
      </c>
      <c r="J9" s="263">
        <v>1066</v>
      </c>
      <c r="K9" s="263">
        <v>7</v>
      </c>
      <c r="L9" s="263">
        <v>5</v>
      </c>
      <c r="M9" s="263">
        <v>12</v>
      </c>
      <c r="N9" s="263">
        <v>128</v>
      </c>
      <c r="O9" s="263">
        <v>292</v>
      </c>
      <c r="P9" s="263">
        <f t="shared" si="2"/>
        <v>420</v>
      </c>
      <c r="Q9" s="263">
        <f t="shared" si="0"/>
        <v>928</v>
      </c>
      <c r="R9" s="263">
        <f t="shared" si="0"/>
        <v>1435</v>
      </c>
      <c r="S9" s="263">
        <f t="shared" si="0"/>
        <v>2363</v>
      </c>
      <c r="T9" s="387">
        <v>4</v>
      </c>
      <c r="U9" s="387">
        <v>28</v>
      </c>
      <c r="V9" s="387">
        <f t="shared" si="1"/>
        <v>32</v>
      </c>
    </row>
    <row r="10" spans="1:22" ht="20.25" customHeight="1">
      <c r="A10" s="253" t="s">
        <v>56</v>
      </c>
      <c r="B10" s="263">
        <v>826</v>
      </c>
      <c r="C10" s="263">
        <v>328</v>
      </c>
      <c r="D10" s="263">
        <v>1154</v>
      </c>
      <c r="E10" s="263">
        <v>1178</v>
      </c>
      <c r="F10" s="263">
        <v>583</v>
      </c>
      <c r="G10" s="263">
        <v>1761</v>
      </c>
      <c r="H10" s="263">
        <v>5429</v>
      </c>
      <c r="I10" s="263">
        <v>4149</v>
      </c>
      <c r="J10" s="263">
        <v>9578</v>
      </c>
      <c r="K10" s="263">
        <v>169</v>
      </c>
      <c r="L10" s="263">
        <v>573</v>
      </c>
      <c r="M10" s="263">
        <v>742</v>
      </c>
      <c r="N10" s="263">
        <v>738</v>
      </c>
      <c r="O10" s="263">
        <v>761</v>
      </c>
      <c r="P10" s="263">
        <f t="shared" si="2"/>
        <v>1499</v>
      </c>
      <c r="Q10" s="263">
        <f t="shared" si="0"/>
        <v>8340</v>
      </c>
      <c r="R10" s="263">
        <f t="shared" si="0"/>
        <v>6394</v>
      </c>
      <c r="S10" s="263">
        <f t="shared" si="0"/>
        <v>14734</v>
      </c>
      <c r="T10" s="387">
        <v>165</v>
      </c>
      <c r="U10" s="387">
        <v>76</v>
      </c>
      <c r="V10" s="387">
        <f t="shared" si="1"/>
        <v>241</v>
      </c>
    </row>
    <row r="11" spans="1:22" ht="20.25" customHeight="1">
      <c r="A11" s="253" t="s">
        <v>21</v>
      </c>
      <c r="B11" s="263">
        <v>4</v>
      </c>
      <c r="C11" s="263">
        <v>1</v>
      </c>
      <c r="D11" s="263">
        <v>5</v>
      </c>
      <c r="E11" s="263">
        <v>2</v>
      </c>
      <c r="F11" s="263">
        <v>0</v>
      </c>
      <c r="G11" s="263">
        <v>2</v>
      </c>
      <c r="H11" s="263">
        <v>36</v>
      </c>
      <c r="I11" s="263">
        <v>50</v>
      </c>
      <c r="J11" s="263">
        <v>86</v>
      </c>
      <c r="K11" s="263">
        <v>0</v>
      </c>
      <c r="L11" s="263">
        <v>0</v>
      </c>
      <c r="M11" s="263">
        <v>0</v>
      </c>
      <c r="N11" s="263">
        <v>0</v>
      </c>
      <c r="O11" s="263">
        <v>0</v>
      </c>
      <c r="P11" s="263">
        <f t="shared" si="2"/>
        <v>0</v>
      </c>
      <c r="Q11" s="263">
        <f t="shared" si="0"/>
        <v>42</v>
      </c>
      <c r="R11" s="263">
        <f t="shared" si="0"/>
        <v>51</v>
      </c>
      <c r="S11" s="263">
        <f t="shared" si="0"/>
        <v>93</v>
      </c>
      <c r="T11" s="387">
        <v>0</v>
      </c>
      <c r="U11" s="387">
        <v>2</v>
      </c>
      <c r="V11" s="387">
        <f t="shared" si="1"/>
        <v>2</v>
      </c>
    </row>
    <row r="12" spans="1:22" ht="20.25" customHeight="1">
      <c r="A12" s="253" t="s">
        <v>22</v>
      </c>
      <c r="B12" s="263">
        <v>8</v>
      </c>
      <c r="C12" s="263">
        <v>0</v>
      </c>
      <c r="D12" s="263">
        <v>8</v>
      </c>
      <c r="E12" s="263">
        <v>28</v>
      </c>
      <c r="F12" s="263">
        <v>11</v>
      </c>
      <c r="G12" s="263">
        <v>39</v>
      </c>
      <c r="H12" s="263">
        <v>54</v>
      </c>
      <c r="I12" s="263">
        <v>17</v>
      </c>
      <c r="J12" s="263">
        <v>71</v>
      </c>
      <c r="K12" s="263">
        <v>0</v>
      </c>
      <c r="L12" s="263">
        <v>0</v>
      </c>
      <c r="M12" s="263">
        <v>0</v>
      </c>
      <c r="N12" s="263">
        <v>12</v>
      </c>
      <c r="O12" s="263">
        <v>5</v>
      </c>
      <c r="P12" s="263">
        <f t="shared" si="2"/>
        <v>17</v>
      </c>
      <c r="Q12" s="263">
        <f t="shared" si="0"/>
        <v>102</v>
      </c>
      <c r="R12" s="263">
        <f t="shared" si="0"/>
        <v>33</v>
      </c>
      <c r="S12" s="263">
        <f t="shared" si="0"/>
        <v>135</v>
      </c>
      <c r="T12" s="387">
        <v>0</v>
      </c>
      <c r="U12" s="387">
        <v>0</v>
      </c>
      <c r="V12" s="387">
        <f t="shared" si="1"/>
        <v>0</v>
      </c>
    </row>
    <row r="13" spans="1:22" ht="20.25" customHeight="1">
      <c r="A13" s="253" t="s">
        <v>23</v>
      </c>
      <c r="B13" s="263">
        <v>1856</v>
      </c>
      <c r="C13" s="263">
        <v>714</v>
      </c>
      <c r="D13" s="263">
        <v>2570</v>
      </c>
      <c r="E13" s="263">
        <v>2067</v>
      </c>
      <c r="F13" s="263">
        <v>2584</v>
      </c>
      <c r="G13" s="263">
        <v>4651</v>
      </c>
      <c r="H13" s="263">
        <v>3236</v>
      </c>
      <c r="I13" s="263">
        <v>4054</v>
      </c>
      <c r="J13" s="263">
        <v>7290</v>
      </c>
      <c r="K13" s="263">
        <v>51</v>
      </c>
      <c r="L13" s="263">
        <v>115</v>
      </c>
      <c r="M13" s="263">
        <v>166</v>
      </c>
      <c r="N13" s="263">
        <v>393</v>
      </c>
      <c r="O13" s="263">
        <v>646</v>
      </c>
      <c r="P13" s="263">
        <f t="shared" si="2"/>
        <v>1039</v>
      </c>
      <c r="Q13" s="263">
        <f t="shared" si="0"/>
        <v>7603</v>
      </c>
      <c r="R13" s="263">
        <f t="shared" si="0"/>
        <v>8113</v>
      </c>
      <c r="S13" s="263">
        <f t="shared" si="0"/>
        <v>15716</v>
      </c>
      <c r="T13" s="387">
        <v>169</v>
      </c>
      <c r="U13" s="387">
        <v>63</v>
      </c>
      <c r="V13" s="387">
        <f t="shared" si="1"/>
        <v>232</v>
      </c>
    </row>
    <row r="14" spans="1:22" ht="20.25" customHeight="1">
      <c r="A14" s="253" t="s">
        <v>24</v>
      </c>
      <c r="B14" s="263">
        <v>111</v>
      </c>
      <c r="C14" s="263">
        <v>38</v>
      </c>
      <c r="D14" s="263">
        <v>149</v>
      </c>
      <c r="E14" s="263">
        <v>280</v>
      </c>
      <c r="F14" s="263">
        <v>234</v>
      </c>
      <c r="G14" s="263">
        <v>514</v>
      </c>
      <c r="H14" s="263">
        <v>301</v>
      </c>
      <c r="I14" s="263">
        <v>501</v>
      </c>
      <c r="J14" s="263">
        <v>802</v>
      </c>
      <c r="K14" s="263">
        <v>43</v>
      </c>
      <c r="L14" s="263">
        <v>44</v>
      </c>
      <c r="M14" s="263">
        <v>87</v>
      </c>
      <c r="N14" s="263">
        <v>93</v>
      </c>
      <c r="O14" s="263">
        <v>283</v>
      </c>
      <c r="P14" s="263">
        <f t="shared" si="2"/>
        <v>376</v>
      </c>
      <c r="Q14" s="263">
        <f t="shared" si="0"/>
        <v>828</v>
      </c>
      <c r="R14" s="263">
        <f t="shared" si="0"/>
        <v>1100</v>
      </c>
      <c r="S14" s="263">
        <f t="shared" si="0"/>
        <v>1928</v>
      </c>
      <c r="T14" s="387">
        <v>58</v>
      </c>
      <c r="U14" s="387">
        <v>146</v>
      </c>
      <c r="V14" s="387">
        <f t="shared" si="1"/>
        <v>204</v>
      </c>
    </row>
    <row r="15" spans="1:22" ht="20.25" customHeight="1">
      <c r="A15" s="253" t="s">
        <v>25</v>
      </c>
      <c r="B15" s="263">
        <v>2864</v>
      </c>
      <c r="C15" s="263">
        <v>854</v>
      </c>
      <c r="D15" s="263">
        <v>3718</v>
      </c>
      <c r="E15" s="263">
        <v>5023</v>
      </c>
      <c r="F15" s="263">
        <v>2120</v>
      </c>
      <c r="G15" s="263">
        <v>7143</v>
      </c>
      <c r="H15" s="263">
        <v>16808</v>
      </c>
      <c r="I15" s="263">
        <v>9319</v>
      </c>
      <c r="J15" s="263">
        <v>26127</v>
      </c>
      <c r="K15" s="263">
        <v>825</v>
      </c>
      <c r="L15" s="263">
        <v>797</v>
      </c>
      <c r="M15" s="263">
        <v>1622</v>
      </c>
      <c r="N15" s="263">
        <v>2014</v>
      </c>
      <c r="O15" s="263">
        <v>1154</v>
      </c>
      <c r="P15" s="263">
        <f t="shared" si="2"/>
        <v>3168</v>
      </c>
      <c r="Q15" s="263">
        <f t="shared" si="0"/>
        <v>27534</v>
      </c>
      <c r="R15" s="263">
        <f t="shared" si="0"/>
        <v>14244</v>
      </c>
      <c r="S15" s="263">
        <f t="shared" si="0"/>
        <v>41778</v>
      </c>
      <c r="T15" s="387">
        <v>1441</v>
      </c>
      <c r="U15" s="387">
        <v>734</v>
      </c>
      <c r="V15" s="387">
        <f t="shared" si="1"/>
        <v>2175</v>
      </c>
    </row>
    <row r="16" spans="1:22" ht="20.25" customHeight="1">
      <c r="A16" s="253" t="s">
        <v>26</v>
      </c>
      <c r="B16" s="263">
        <v>1822</v>
      </c>
      <c r="C16" s="263">
        <v>441</v>
      </c>
      <c r="D16" s="263">
        <v>2263</v>
      </c>
      <c r="E16" s="263">
        <v>3552</v>
      </c>
      <c r="F16" s="263">
        <v>3101</v>
      </c>
      <c r="G16" s="263">
        <v>6653</v>
      </c>
      <c r="H16" s="263">
        <v>12922</v>
      </c>
      <c r="I16" s="263">
        <v>11854</v>
      </c>
      <c r="J16" s="263">
        <v>24776</v>
      </c>
      <c r="K16" s="263">
        <v>365</v>
      </c>
      <c r="L16" s="263">
        <v>241</v>
      </c>
      <c r="M16" s="263">
        <v>606</v>
      </c>
      <c r="N16" s="263">
        <v>478</v>
      </c>
      <c r="O16" s="263">
        <v>1365</v>
      </c>
      <c r="P16" s="263">
        <f t="shared" si="2"/>
        <v>1843</v>
      </c>
      <c r="Q16" s="263">
        <f t="shared" si="0"/>
        <v>19139</v>
      </c>
      <c r="R16" s="263">
        <f t="shared" si="0"/>
        <v>17002</v>
      </c>
      <c r="S16" s="263">
        <f t="shared" si="0"/>
        <v>36141</v>
      </c>
      <c r="T16" s="387">
        <v>80</v>
      </c>
      <c r="U16" s="387">
        <v>43</v>
      </c>
      <c r="V16" s="387">
        <f t="shared" si="1"/>
        <v>123</v>
      </c>
    </row>
    <row r="17" spans="1:22" ht="20.25" customHeight="1">
      <c r="A17" s="253" t="s">
        <v>27</v>
      </c>
      <c r="B17" s="263">
        <v>606</v>
      </c>
      <c r="C17" s="263">
        <v>140</v>
      </c>
      <c r="D17" s="263">
        <v>746</v>
      </c>
      <c r="E17" s="263">
        <v>756</v>
      </c>
      <c r="F17" s="263">
        <v>326</v>
      </c>
      <c r="G17" s="263">
        <v>1082</v>
      </c>
      <c r="H17" s="263">
        <v>2467</v>
      </c>
      <c r="I17" s="263">
        <v>2031</v>
      </c>
      <c r="J17" s="263">
        <v>4498</v>
      </c>
      <c r="K17" s="263">
        <v>15</v>
      </c>
      <c r="L17" s="263">
        <v>152</v>
      </c>
      <c r="M17" s="263">
        <v>167</v>
      </c>
      <c r="N17" s="263">
        <v>253</v>
      </c>
      <c r="O17" s="263">
        <v>215</v>
      </c>
      <c r="P17" s="263">
        <f t="shared" si="2"/>
        <v>468</v>
      </c>
      <c r="Q17" s="263">
        <f t="shared" si="0"/>
        <v>4097</v>
      </c>
      <c r="R17" s="263">
        <f t="shared" si="0"/>
        <v>2864</v>
      </c>
      <c r="S17" s="263">
        <f t="shared" si="0"/>
        <v>6961</v>
      </c>
      <c r="T17" s="387">
        <v>85</v>
      </c>
      <c r="U17" s="387">
        <v>46</v>
      </c>
      <c r="V17" s="387">
        <f t="shared" si="1"/>
        <v>131</v>
      </c>
    </row>
    <row r="18" spans="1:22" ht="20.25" customHeight="1">
      <c r="A18" s="253" t="s">
        <v>57</v>
      </c>
      <c r="B18" s="263">
        <v>402</v>
      </c>
      <c r="C18" s="263">
        <v>234</v>
      </c>
      <c r="D18" s="263">
        <v>636</v>
      </c>
      <c r="E18" s="263">
        <v>503</v>
      </c>
      <c r="F18" s="263">
        <v>296</v>
      </c>
      <c r="G18" s="263">
        <v>799</v>
      </c>
      <c r="H18" s="263">
        <v>2656</v>
      </c>
      <c r="I18" s="263">
        <v>2842</v>
      </c>
      <c r="J18" s="263">
        <v>5498</v>
      </c>
      <c r="K18" s="263">
        <v>65</v>
      </c>
      <c r="L18" s="263">
        <v>67</v>
      </c>
      <c r="M18" s="263">
        <v>132</v>
      </c>
      <c r="N18" s="263">
        <v>875</v>
      </c>
      <c r="O18" s="263">
        <v>540</v>
      </c>
      <c r="P18" s="263">
        <f t="shared" si="2"/>
        <v>1415</v>
      </c>
      <c r="Q18" s="263">
        <f t="shared" si="0"/>
        <v>4501</v>
      </c>
      <c r="R18" s="263">
        <f t="shared" si="0"/>
        <v>3979</v>
      </c>
      <c r="S18" s="263">
        <f t="shared" si="0"/>
        <v>8480</v>
      </c>
      <c r="T18" s="387">
        <v>45</v>
      </c>
      <c r="U18" s="387">
        <v>1</v>
      </c>
      <c r="V18" s="387">
        <f t="shared" si="1"/>
        <v>46</v>
      </c>
    </row>
    <row r="19" spans="1:22" ht="20.25" customHeight="1">
      <c r="A19" s="253" t="s">
        <v>29</v>
      </c>
      <c r="B19" s="263">
        <v>377</v>
      </c>
      <c r="C19" s="263">
        <v>32</v>
      </c>
      <c r="D19" s="263">
        <v>409</v>
      </c>
      <c r="E19" s="263">
        <v>1146</v>
      </c>
      <c r="F19" s="263">
        <v>336</v>
      </c>
      <c r="G19" s="263">
        <v>1482</v>
      </c>
      <c r="H19" s="263">
        <v>4354</v>
      </c>
      <c r="I19" s="263">
        <v>1572</v>
      </c>
      <c r="J19" s="263">
        <v>5926</v>
      </c>
      <c r="K19" s="263">
        <v>56</v>
      </c>
      <c r="L19" s="263">
        <v>9</v>
      </c>
      <c r="M19" s="263">
        <v>65</v>
      </c>
      <c r="N19" s="263">
        <v>107</v>
      </c>
      <c r="O19" s="263">
        <v>139</v>
      </c>
      <c r="P19" s="263">
        <f t="shared" si="2"/>
        <v>246</v>
      </c>
      <c r="Q19" s="263">
        <f t="shared" si="0"/>
        <v>6040</v>
      </c>
      <c r="R19" s="263">
        <f t="shared" si="0"/>
        <v>2088</v>
      </c>
      <c r="S19" s="263">
        <f t="shared" si="0"/>
        <v>8128</v>
      </c>
      <c r="T19" s="387">
        <v>94</v>
      </c>
      <c r="U19" s="387">
        <v>44</v>
      </c>
      <c r="V19" s="387">
        <f t="shared" si="1"/>
        <v>138</v>
      </c>
    </row>
    <row r="20" spans="1:22" ht="20.25" customHeight="1">
      <c r="A20" s="253" t="s">
        <v>30</v>
      </c>
      <c r="B20" s="263">
        <v>10749</v>
      </c>
      <c r="C20" s="263">
        <v>3923</v>
      </c>
      <c r="D20" s="263">
        <v>14672</v>
      </c>
      <c r="E20" s="263">
        <v>10712</v>
      </c>
      <c r="F20" s="263">
        <v>4797</v>
      </c>
      <c r="G20" s="263">
        <v>15509</v>
      </c>
      <c r="H20" s="263">
        <v>30478</v>
      </c>
      <c r="I20" s="263">
        <v>23706</v>
      </c>
      <c r="J20" s="263">
        <v>54184</v>
      </c>
      <c r="K20" s="263">
        <v>4244</v>
      </c>
      <c r="L20" s="263">
        <v>4301</v>
      </c>
      <c r="M20" s="263">
        <v>8545</v>
      </c>
      <c r="N20" s="263">
        <v>4355</v>
      </c>
      <c r="O20" s="263">
        <v>3474</v>
      </c>
      <c r="P20" s="263">
        <f t="shared" si="2"/>
        <v>7829</v>
      </c>
      <c r="Q20" s="263">
        <f t="shared" ref="Q20:S38" si="3">B20+E20+H20+K20+N20</f>
        <v>60538</v>
      </c>
      <c r="R20" s="263">
        <f t="shared" si="3"/>
        <v>40201</v>
      </c>
      <c r="S20" s="263">
        <f t="shared" si="3"/>
        <v>100739</v>
      </c>
      <c r="T20" s="387">
        <v>676</v>
      </c>
      <c r="U20" s="387">
        <v>381</v>
      </c>
      <c r="V20" s="387">
        <f t="shared" si="1"/>
        <v>1057</v>
      </c>
    </row>
    <row r="21" spans="1:22" ht="20.25" customHeight="1">
      <c r="A21" s="253" t="s">
        <v>31</v>
      </c>
      <c r="B21" s="263">
        <v>2065</v>
      </c>
      <c r="C21" s="263">
        <v>900</v>
      </c>
      <c r="D21" s="263">
        <v>2965</v>
      </c>
      <c r="E21" s="263">
        <v>4653</v>
      </c>
      <c r="F21" s="263">
        <v>3815</v>
      </c>
      <c r="G21" s="263">
        <v>8468</v>
      </c>
      <c r="H21" s="263">
        <v>10578</v>
      </c>
      <c r="I21" s="263">
        <v>14244</v>
      </c>
      <c r="J21" s="263">
        <v>24822</v>
      </c>
      <c r="K21" s="263">
        <v>407</v>
      </c>
      <c r="L21" s="263">
        <v>509</v>
      </c>
      <c r="M21" s="263">
        <v>916</v>
      </c>
      <c r="N21" s="263">
        <v>795</v>
      </c>
      <c r="O21" s="263">
        <v>1847</v>
      </c>
      <c r="P21" s="263">
        <f t="shared" si="2"/>
        <v>2642</v>
      </c>
      <c r="Q21" s="263">
        <f t="shared" si="3"/>
        <v>18498</v>
      </c>
      <c r="R21" s="263">
        <f t="shared" si="3"/>
        <v>21315</v>
      </c>
      <c r="S21" s="263">
        <f t="shared" si="3"/>
        <v>39813</v>
      </c>
      <c r="T21" s="387">
        <v>51</v>
      </c>
      <c r="U21" s="387">
        <v>68</v>
      </c>
      <c r="V21" s="387">
        <f t="shared" si="1"/>
        <v>119</v>
      </c>
    </row>
    <row r="22" spans="1:22" ht="20.25" customHeight="1">
      <c r="A22" s="253" t="s">
        <v>32</v>
      </c>
      <c r="B22" s="263">
        <v>2</v>
      </c>
      <c r="C22" s="263">
        <v>1</v>
      </c>
      <c r="D22" s="263">
        <v>3</v>
      </c>
      <c r="E22" s="263">
        <v>0</v>
      </c>
      <c r="F22" s="263">
        <v>0</v>
      </c>
      <c r="G22" s="263">
        <v>0</v>
      </c>
      <c r="H22" s="263">
        <v>14</v>
      </c>
      <c r="I22" s="263">
        <v>10</v>
      </c>
      <c r="J22" s="263">
        <v>24</v>
      </c>
      <c r="K22" s="263">
        <v>0</v>
      </c>
      <c r="L22" s="263">
        <v>0</v>
      </c>
      <c r="M22" s="263">
        <v>0</v>
      </c>
      <c r="N22" s="263">
        <v>19</v>
      </c>
      <c r="O22" s="263">
        <v>13</v>
      </c>
      <c r="P22" s="263">
        <f t="shared" si="2"/>
        <v>32</v>
      </c>
      <c r="Q22" s="263">
        <f t="shared" si="3"/>
        <v>35</v>
      </c>
      <c r="R22" s="263">
        <f t="shared" si="3"/>
        <v>24</v>
      </c>
      <c r="S22" s="263">
        <f t="shared" si="3"/>
        <v>59</v>
      </c>
      <c r="T22" s="387">
        <v>0</v>
      </c>
      <c r="U22" s="387">
        <v>0</v>
      </c>
      <c r="V22" s="387">
        <f t="shared" si="1"/>
        <v>0</v>
      </c>
    </row>
    <row r="23" spans="1:22" ht="20.25" customHeight="1">
      <c r="A23" s="253" t="s">
        <v>33</v>
      </c>
      <c r="B23" s="263">
        <v>3202</v>
      </c>
      <c r="C23" s="263">
        <v>1686</v>
      </c>
      <c r="D23" s="263">
        <v>4888</v>
      </c>
      <c r="E23" s="263">
        <v>4437</v>
      </c>
      <c r="F23" s="263">
        <v>1825</v>
      </c>
      <c r="G23" s="263">
        <v>6262</v>
      </c>
      <c r="H23" s="263">
        <v>25425</v>
      </c>
      <c r="I23" s="263">
        <v>16828</v>
      </c>
      <c r="J23" s="263">
        <v>42253</v>
      </c>
      <c r="K23" s="263">
        <v>988</v>
      </c>
      <c r="L23" s="263">
        <v>925</v>
      </c>
      <c r="M23" s="263">
        <v>1913</v>
      </c>
      <c r="N23" s="263">
        <v>1069</v>
      </c>
      <c r="O23" s="263">
        <v>884</v>
      </c>
      <c r="P23" s="263">
        <f t="shared" si="2"/>
        <v>1953</v>
      </c>
      <c r="Q23" s="263">
        <f t="shared" si="3"/>
        <v>35121</v>
      </c>
      <c r="R23" s="263">
        <f t="shared" si="3"/>
        <v>22148</v>
      </c>
      <c r="S23" s="263">
        <f t="shared" si="3"/>
        <v>57269</v>
      </c>
      <c r="T23" s="387">
        <v>255</v>
      </c>
      <c r="U23" s="387">
        <v>230</v>
      </c>
      <c r="V23" s="387">
        <f t="shared" si="1"/>
        <v>485</v>
      </c>
    </row>
    <row r="24" spans="1:22" ht="20.25" customHeight="1">
      <c r="A24" s="253" t="s">
        <v>34</v>
      </c>
      <c r="B24" s="263">
        <v>6558</v>
      </c>
      <c r="C24" s="263">
        <v>2140</v>
      </c>
      <c r="D24" s="263">
        <v>8698</v>
      </c>
      <c r="E24" s="263">
        <v>17667</v>
      </c>
      <c r="F24" s="263">
        <v>7374</v>
      </c>
      <c r="G24" s="263">
        <v>25041</v>
      </c>
      <c r="H24" s="263">
        <v>51312</v>
      </c>
      <c r="I24" s="263">
        <v>31357</v>
      </c>
      <c r="J24" s="263">
        <v>82669</v>
      </c>
      <c r="K24" s="263">
        <v>1656</v>
      </c>
      <c r="L24" s="263">
        <v>1463</v>
      </c>
      <c r="M24" s="263">
        <v>3119</v>
      </c>
      <c r="N24" s="263">
        <v>3798</v>
      </c>
      <c r="O24" s="263">
        <v>3734</v>
      </c>
      <c r="P24" s="263">
        <f t="shared" si="2"/>
        <v>7532</v>
      </c>
      <c r="Q24" s="263">
        <f t="shared" si="3"/>
        <v>80991</v>
      </c>
      <c r="R24" s="263">
        <f t="shared" si="3"/>
        <v>46068</v>
      </c>
      <c r="S24" s="263">
        <f t="shared" si="3"/>
        <v>127059</v>
      </c>
      <c r="T24" s="387">
        <v>1700</v>
      </c>
      <c r="U24" s="387">
        <v>1138</v>
      </c>
      <c r="V24" s="387">
        <f t="shared" si="1"/>
        <v>2838</v>
      </c>
    </row>
    <row r="25" spans="1:22" ht="20.25" customHeight="1">
      <c r="A25" s="253" t="s">
        <v>35</v>
      </c>
      <c r="B25" s="263">
        <v>107</v>
      </c>
      <c r="C25" s="263">
        <v>40</v>
      </c>
      <c r="D25" s="263">
        <v>147</v>
      </c>
      <c r="E25" s="263">
        <v>852</v>
      </c>
      <c r="F25" s="263">
        <v>528</v>
      </c>
      <c r="G25" s="263">
        <v>1380</v>
      </c>
      <c r="H25" s="263">
        <v>1487</v>
      </c>
      <c r="I25" s="263">
        <v>1196</v>
      </c>
      <c r="J25" s="263">
        <v>2683</v>
      </c>
      <c r="K25" s="263">
        <v>72</v>
      </c>
      <c r="L25" s="263">
        <v>52</v>
      </c>
      <c r="M25" s="263">
        <v>124</v>
      </c>
      <c r="N25" s="263">
        <v>199</v>
      </c>
      <c r="O25" s="263">
        <v>266</v>
      </c>
      <c r="P25" s="263">
        <f t="shared" si="2"/>
        <v>465</v>
      </c>
      <c r="Q25" s="263">
        <f t="shared" si="3"/>
        <v>2717</v>
      </c>
      <c r="R25" s="263">
        <f t="shared" si="3"/>
        <v>2082</v>
      </c>
      <c r="S25" s="263">
        <f t="shared" si="3"/>
        <v>4799</v>
      </c>
      <c r="T25" s="387">
        <v>3</v>
      </c>
      <c r="U25" s="387">
        <v>7</v>
      </c>
      <c r="V25" s="387">
        <f t="shared" si="1"/>
        <v>10</v>
      </c>
    </row>
    <row r="26" spans="1:22" ht="20.25" customHeight="1">
      <c r="A26" s="253" t="s">
        <v>36</v>
      </c>
      <c r="B26" s="263">
        <v>73</v>
      </c>
      <c r="C26" s="263">
        <v>28</v>
      </c>
      <c r="D26" s="263">
        <v>101</v>
      </c>
      <c r="E26" s="263">
        <v>169</v>
      </c>
      <c r="F26" s="263">
        <v>175</v>
      </c>
      <c r="G26" s="263">
        <v>344</v>
      </c>
      <c r="H26" s="263">
        <v>899</v>
      </c>
      <c r="I26" s="263">
        <v>1466</v>
      </c>
      <c r="J26" s="263">
        <v>2365</v>
      </c>
      <c r="K26" s="263">
        <v>5</v>
      </c>
      <c r="L26" s="263">
        <v>16</v>
      </c>
      <c r="M26" s="263">
        <v>21</v>
      </c>
      <c r="N26" s="263">
        <v>36</v>
      </c>
      <c r="O26" s="263">
        <v>47</v>
      </c>
      <c r="P26" s="263">
        <f t="shared" si="2"/>
        <v>83</v>
      </c>
      <c r="Q26" s="263">
        <f t="shared" si="3"/>
        <v>1182</v>
      </c>
      <c r="R26" s="263">
        <f t="shared" si="3"/>
        <v>1732</v>
      </c>
      <c r="S26" s="263">
        <f t="shared" si="3"/>
        <v>2914</v>
      </c>
      <c r="T26" s="387">
        <v>0</v>
      </c>
      <c r="U26" s="387">
        <v>0</v>
      </c>
      <c r="V26" s="387">
        <f t="shared" si="1"/>
        <v>0</v>
      </c>
    </row>
    <row r="27" spans="1:22" ht="20.25" customHeight="1">
      <c r="A27" s="253" t="s">
        <v>37</v>
      </c>
      <c r="B27" s="263">
        <v>57</v>
      </c>
      <c r="C27" s="263">
        <v>7</v>
      </c>
      <c r="D27" s="263">
        <v>64</v>
      </c>
      <c r="E27" s="263">
        <v>295</v>
      </c>
      <c r="F27" s="263">
        <v>160</v>
      </c>
      <c r="G27" s="263">
        <v>455</v>
      </c>
      <c r="H27" s="263">
        <v>249</v>
      </c>
      <c r="I27" s="263">
        <v>222</v>
      </c>
      <c r="J27" s="263">
        <v>471</v>
      </c>
      <c r="K27" s="263">
        <v>12</v>
      </c>
      <c r="L27" s="263">
        <v>27</v>
      </c>
      <c r="M27" s="263">
        <v>39</v>
      </c>
      <c r="N27" s="263">
        <v>110</v>
      </c>
      <c r="O27" s="263">
        <v>107</v>
      </c>
      <c r="P27" s="263">
        <f t="shared" si="2"/>
        <v>217</v>
      </c>
      <c r="Q27" s="263">
        <f t="shared" si="3"/>
        <v>723</v>
      </c>
      <c r="R27" s="263">
        <f t="shared" si="3"/>
        <v>523</v>
      </c>
      <c r="S27" s="263">
        <f t="shared" si="3"/>
        <v>1246</v>
      </c>
      <c r="T27" s="387">
        <v>2</v>
      </c>
      <c r="U27" s="387">
        <v>5</v>
      </c>
      <c r="V27" s="387">
        <f t="shared" si="1"/>
        <v>7</v>
      </c>
    </row>
    <row r="28" spans="1:22" ht="20.25" customHeight="1">
      <c r="A28" s="253" t="s">
        <v>38</v>
      </c>
      <c r="B28" s="263">
        <v>84</v>
      </c>
      <c r="C28" s="263">
        <v>18</v>
      </c>
      <c r="D28" s="263">
        <v>102</v>
      </c>
      <c r="E28" s="263">
        <v>130</v>
      </c>
      <c r="F28" s="263">
        <v>93</v>
      </c>
      <c r="G28" s="263">
        <v>223</v>
      </c>
      <c r="H28" s="263">
        <v>604</v>
      </c>
      <c r="I28" s="263">
        <v>689</v>
      </c>
      <c r="J28" s="263">
        <v>1293</v>
      </c>
      <c r="K28" s="263">
        <v>9</v>
      </c>
      <c r="L28" s="263">
        <v>8</v>
      </c>
      <c r="M28" s="263">
        <v>17</v>
      </c>
      <c r="N28" s="263">
        <v>20</v>
      </c>
      <c r="O28" s="263">
        <v>16</v>
      </c>
      <c r="P28" s="263">
        <f t="shared" si="2"/>
        <v>36</v>
      </c>
      <c r="Q28" s="263">
        <f t="shared" si="3"/>
        <v>847</v>
      </c>
      <c r="R28" s="263">
        <f t="shared" si="3"/>
        <v>824</v>
      </c>
      <c r="S28" s="263">
        <f t="shared" si="3"/>
        <v>1671</v>
      </c>
      <c r="T28" s="387">
        <v>10</v>
      </c>
      <c r="U28" s="387">
        <v>2</v>
      </c>
      <c r="V28" s="387">
        <f t="shared" si="1"/>
        <v>12</v>
      </c>
    </row>
    <row r="29" spans="1:22" ht="20.25" customHeight="1">
      <c r="A29" s="253" t="s">
        <v>39</v>
      </c>
      <c r="B29" s="263">
        <v>1343</v>
      </c>
      <c r="C29" s="263">
        <v>242</v>
      </c>
      <c r="D29" s="263">
        <v>1585</v>
      </c>
      <c r="E29" s="263">
        <v>3865</v>
      </c>
      <c r="F29" s="263">
        <v>1798</v>
      </c>
      <c r="G29" s="263">
        <v>5663</v>
      </c>
      <c r="H29" s="263">
        <v>15634</v>
      </c>
      <c r="I29" s="263">
        <v>6998</v>
      </c>
      <c r="J29" s="263">
        <v>22632</v>
      </c>
      <c r="K29" s="263">
        <v>614</v>
      </c>
      <c r="L29" s="263">
        <v>168</v>
      </c>
      <c r="M29" s="263">
        <v>782</v>
      </c>
      <c r="N29" s="263">
        <v>396</v>
      </c>
      <c r="O29" s="263">
        <v>317</v>
      </c>
      <c r="P29" s="263">
        <f t="shared" si="2"/>
        <v>713</v>
      </c>
      <c r="Q29" s="263">
        <f t="shared" si="3"/>
        <v>21852</v>
      </c>
      <c r="R29" s="263">
        <f t="shared" si="3"/>
        <v>9523</v>
      </c>
      <c r="S29" s="263">
        <f t="shared" si="3"/>
        <v>31375</v>
      </c>
      <c r="T29" s="387">
        <v>99</v>
      </c>
      <c r="U29" s="387">
        <v>26</v>
      </c>
      <c r="V29" s="387">
        <f t="shared" si="1"/>
        <v>125</v>
      </c>
    </row>
    <row r="30" spans="1:22" ht="20.25" customHeight="1">
      <c r="A30" s="253" t="s">
        <v>40</v>
      </c>
      <c r="B30" s="263">
        <v>615</v>
      </c>
      <c r="C30" s="263">
        <v>250</v>
      </c>
      <c r="D30" s="263">
        <v>865</v>
      </c>
      <c r="E30" s="263">
        <v>598</v>
      </c>
      <c r="F30" s="263">
        <v>291</v>
      </c>
      <c r="G30" s="263">
        <v>889</v>
      </c>
      <c r="H30" s="263">
        <v>1626</v>
      </c>
      <c r="I30" s="263">
        <v>1212</v>
      </c>
      <c r="J30" s="263">
        <v>2838</v>
      </c>
      <c r="K30" s="263">
        <v>384</v>
      </c>
      <c r="L30" s="263">
        <v>269</v>
      </c>
      <c r="M30" s="263">
        <v>653</v>
      </c>
      <c r="N30" s="263">
        <v>42</v>
      </c>
      <c r="O30" s="263">
        <v>40</v>
      </c>
      <c r="P30" s="263">
        <f t="shared" si="2"/>
        <v>82</v>
      </c>
      <c r="Q30" s="263">
        <f t="shared" si="3"/>
        <v>3265</v>
      </c>
      <c r="R30" s="263">
        <f t="shared" si="3"/>
        <v>2062</v>
      </c>
      <c r="S30" s="263">
        <f t="shared" si="3"/>
        <v>5327</v>
      </c>
      <c r="T30" s="387">
        <v>9</v>
      </c>
      <c r="U30" s="387">
        <v>2</v>
      </c>
      <c r="V30" s="387">
        <f t="shared" si="1"/>
        <v>11</v>
      </c>
    </row>
    <row r="31" spans="1:22" ht="20.25" customHeight="1">
      <c r="A31" s="253" t="s">
        <v>41</v>
      </c>
      <c r="B31" s="263">
        <v>1247</v>
      </c>
      <c r="C31" s="263">
        <v>478</v>
      </c>
      <c r="D31" s="263">
        <v>1725</v>
      </c>
      <c r="E31" s="263">
        <v>2877</v>
      </c>
      <c r="F31" s="263">
        <v>2877</v>
      </c>
      <c r="G31" s="263">
        <v>5754</v>
      </c>
      <c r="H31" s="263">
        <v>9696</v>
      </c>
      <c r="I31" s="263">
        <v>12417</v>
      </c>
      <c r="J31" s="263">
        <v>22113</v>
      </c>
      <c r="K31" s="263">
        <v>497</v>
      </c>
      <c r="L31" s="263">
        <v>762</v>
      </c>
      <c r="M31" s="263">
        <v>1259</v>
      </c>
      <c r="N31" s="263">
        <v>455</v>
      </c>
      <c r="O31" s="263">
        <v>1037</v>
      </c>
      <c r="P31" s="263">
        <f t="shared" si="2"/>
        <v>1492</v>
      </c>
      <c r="Q31" s="263">
        <f t="shared" si="3"/>
        <v>14772</v>
      </c>
      <c r="R31" s="263">
        <f t="shared" si="3"/>
        <v>17571</v>
      </c>
      <c r="S31" s="263">
        <f t="shared" si="3"/>
        <v>32343</v>
      </c>
      <c r="T31" s="387">
        <v>112</v>
      </c>
      <c r="U31" s="387">
        <v>183</v>
      </c>
      <c r="V31" s="387">
        <f t="shared" si="1"/>
        <v>295</v>
      </c>
    </row>
    <row r="32" spans="1:22" ht="20.25" customHeight="1">
      <c r="A32" s="253" t="s">
        <v>42</v>
      </c>
      <c r="B32" s="263">
        <v>2487</v>
      </c>
      <c r="C32" s="263">
        <v>750</v>
      </c>
      <c r="D32" s="263">
        <v>3237</v>
      </c>
      <c r="E32" s="263">
        <v>3194</v>
      </c>
      <c r="F32" s="263">
        <v>1371</v>
      </c>
      <c r="G32" s="263">
        <v>4565</v>
      </c>
      <c r="H32" s="263">
        <v>28360</v>
      </c>
      <c r="I32" s="263">
        <v>17611</v>
      </c>
      <c r="J32" s="263">
        <v>45971</v>
      </c>
      <c r="K32" s="263">
        <v>306</v>
      </c>
      <c r="L32" s="263">
        <v>114</v>
      </c>
      <c r="M32" s="263">
        <v>420</v>
      </c>
      <c r="N32" s="263">
        <v>457</v>
      </c>
      <c r="O32" s="263">
        <v>368</v>
      </c>
      <c r="P32" s="263">
        <f t="shared" si="2"/>
        <v>825</v>
      </c>
      <c r="Q32" s="263">
        <f t="shared" si="3"/>
        <v>34804</v>
      </c>
      <c r="R32" s="263">
        <f t="shared" si="3"/>
        <v>20214</v>
      </c>
      <c r="S32" s="263">
        <f t="shared" si="3"/>
        <v>55018</v>
      </c>
      <c r="T32" s="387">
        <v>157</v>
      </c>
      <c r="U32" s="387">
        <v>102</v>
      </c>
      <c r="V32" s="387">
        <f t="shared" si="1"/>
        <v>259</v>
      </c>
    </row>
    <row r="33" spans="1:22" ht="20.25" customHeight="1">
      <c r="A33" s="253" t="s">
        <v>43</v>
      </c>
      <c r="B33" s="263">
        <v>60</v>
      </c>
      <c r="C33" s="263">
        <v>11</v>
      </c>
      <c r="D33" s="263">
        <v>71</v>
      </c>
      <c r="E33" s="263">
        <v>62</v>
      </c>
      <c r="F33" s="263">
        <v>29</v>
      </c>
      <c r="G33" s="263">
        <v>91</v>
      </c>
      <c r="H33" s="263">
        <v>460</v>
      </c>
      <c r="I33" s="263">
        <v>333</v>
      </c>
      <c r="J33" s="263">
        <v>793</v>
      </c>
      <c r="K33" s="263">
        <v>28</v>
      </c>
      <c r="L33" s="263">
        <v>33</v>
      </c>
      <c r="M33" s="263">
        <v>61</v>
      </c>
      <c r="N33" s="263">
        <v>36</v>
      </c>
      <c r="O33" s="263">
        <v>45</v>
      </c>
      <c r="P33" s="263">
        <f t="shared" si="2"/>
        <v>81</v>
      </c>
      <c r="Q33" s="263">
        <f t="shared" si="3"/>
        <v>646</v>
      </c>
      <c r="R33" s="263">
        <f t="shared" si="3"/>
        <v>451</v>
      </c>
      <c r="S33" s="263">
        <f t="shared" si="3"/>
        <v>1097</v>
      </c>
      <c r="T33" s="387">
        <v>1</v>
      </c>
      <c r="U33" s="387">
        <v>1</v>
      </c>
      <c r="V33" s="387">
        <f t="shared" si="1"/>
        <v>2</v>
      </c>
    </row>
    <row r="34" spans="1:22" ht="20.25" customHeight="1">
      <c r="A34" s="253" t="s">
        <v>44</v>
      </c>
      <c r="B34" s="263">
        <v>9577</v>
      </c>
      <c r="C34" s="263">
        <v>3900</v>
      </c>
      <c r="D34" s="263">
        <v>13477</v>
      </c>
      <c r="E34" s="263">
        <v>9804</v>
      </c>
      <c r="F34" s="263">
        <v>7124</v>
      </c>
      <c r="G34" s="263">
        <v>16928</v>
      </c>
      <c r="H34" s="263">
        <v>50240</v>
      </c>
      <c r="I34" s="263">
        <v>53869</v>
      </c>
      <c r="J34" s="263">
        <v>104109</v>
      </c>
      <c r="K34" s="263">
        <v>1815</v>
      </c>
      <c r="L34" s="263">
        <v>3296</v>
      </c>
      <c r="M34" s="263">
        <v>5111</v>
      </c>
      <c r="N34" s="263">
        <v>1373</v>
      </c>
      <c r="O34" s="263">
        <v>1707</v>
      </c>
      <c r="P34" s="263">
        <f t="shared" si="2"/>
        <v>3080</v>
      </c>
      <c r="Q34" s="263">
        <f t="shared" si="3"/>
        <v>72809</v>
      </c>
      <c r="R34" s="263">
        <f t="shared" si="3"/>
        <v>69896</v>
      </c>
      <c r="S34" s="263">
        <f t="shared" si="3"/>
        <v>142705</v>
      </c>
      <c r="T34" s="387">
        <v>194</v>
      </c>
      <c r="U34" s="387">
        <v>77</v>
      </c>
      <c r="V34" s="387">
        <f t="shared" si="1"/>
        <v>271</v>
      </c>
    </row>
    <row r="35" spans="1:22" ht="20.25" customHeight="1">
      <c r="A35" s="253" t="s">
        <v>45</v>
      </c>
      <c r="B35" s="263">
        <v>139</v>
      </c>
      <c r="C35" s="263">
        <v>31</v>
      </c>
      <c r="D35" s="263">
        <v>170</v>
      </c>
      <c r="E35" s="263">
        <v>221</v>
      </c>
      <c r="F35" s="263">
        <v>67</v>
      </c>
      <c r="G35" s="263">
        <v>288</v>
      </c>
      <c r="H35" s="263">
        <v>766</v>
      </c>
      <c r="I35" s="263">
        <v>303</v>
      </c>
      <c r="J35" s="263">
        <v>1069</v>
      </c>
      <c r="K35" s="263">
        <v>204</v>
      </c>
      <c r="L35" s="263">
        <v>126</v>
      </c>
      <c r="M35" s="263">
        <v>330</v>
      </c>
      <c r="N35" s="263">
        <v>72</v>
      </c>
      <c r="O35" s="263">
        <v>58</v>
      </c>
      <c r="P35" s="263">
        <f t="shared" si="2"/>
        <v>130</v>
      </c>
      <c r="Q35" s="263">
        <f t="shared" si="3"/>
        <v>1402</v>
      </c>
      <c r="R35" s="263">
        <f t="shared" si="3"/>
        <v>585</v>
      </c>
      <c r="S35" s="263">
        <f t="shared" si="3"/>
        <v>1987</v>
      </c>
      <c r="T35" s="387">
        <v>69</v>
      </c>
      <c r="U35" s="387">
        <v>38</v>
      </c>
      <c r="V35" s="387">
        <f t="shared" si="1"/>
        <v>107</v>
      </c>
    </row>
    <row r="36" spans="1:22" ht="20.25" customHeight="1">
      <c r="A36" s="253" t="s">
        <v>47</v>
      </c>
      <c r="B36" s="263">
        <v>5671</v>
      </c>
      <c r="C36" s="263">
        <v>1614</v>
      </c>
      <c r="D36" s="263">
        <v>7285</v>
      </c>
      <c r="E36" s="263">
        <v>12990</v>
      </c>
      <c r="F36" s="263">
        <v>5429</v>
      </c>
      <c r="G36" s="263">
        <v>18419</v>
      </c>
      <c r="H36" s="263">
        <v>63861</v>
      </c>
      <c r="I36" s="263">
        <v>31543</v>
      </c>
      <c r="J36" s="263">
        <v>95404</v>
      </c>
      <c r="K36" s="263">
        <v>649</v>
      </c>
      <c r="L36" s="263">
        <v>577</v>
      </c>
      <c r="M36" s="263">
        <v>1226</v>
      </c>
      <c r="N36" s="263">
        <v>3177</v>
      </c>
      <c r="O36" s="263">
        <v>1770</v>
      </c>
      <c r="P36" s="263">
        <f t="shared" si="2"/>
        <v>4947</v>
      </c>
      <c r="Q36" s="263">
        <f t="shared" si="3"/>
        <v>86348</v>
      </c>
      <c r="R36" s="263">
        <f t="shared" si="3"/>
        <v>40933</v>
      </c>
      <c r="S36" s="263">
        <f t="shared" si="3"/>
        <v>127281</v>
      </c>
      <c r="T36" s="387">
        <v>208</v>
      </c>
      <c r="U36" s="387">
        <v>77</v>
      </c>
      <c r="V36" s="387">
        <f t="shared" si="1"/>
        <v>285</v>
      </c>
    </row>
    <row r="37" spans="1:22" ht="20.25" customHeight="1">
      <c r="A37" s="253" t="s">
        <v>58</v>
      </c>
      <c r="B37" s="263">
        <v>1083</v>
      </c>
      <c r="C37" s="263">
        <v>272</v>
      </c>
      <c r="D37" s="263">
        <v>1355</v>
      </c>
      <c r="E37" s="263">
        <v>963</v>
      </c>
      <c r="F37" s="263">
        <v>460</v>
      </c>
      <c r="G37" s="263">
        <v>1423</v>
      </c>
      <c r="H37" s="263">
        <v>4372</v>
      </c>
      <c r="I37" s="263">
        <v>2533</v>
      </c>
      <c r="J37" s="263">
        <v>6905</v>
      </c>
      <c r="K37" s="263">
        <v>221</v>
      </c>
      <c r="L37" s="263">
        <v>223</v>
      </c>
      <c r="M37" s="263">
        <v>444</v>
      </c>
      <c r="N37" s="263">
        <v>648</v>
      </c>
      <c r="O37" s="263">
        <v>422</v>
      </c>
      <c r="P37" s="263">
        <f t="shared" si="2"/>
        <v>1070</v>
      </c>
      <c r="Q37" s="263">
        <f t="shared" si="3"/>
        <v>7287</v>
      </c>
      <c r="R37" s="263">
        <f t="shared" si="3"/>
        <v>3910</v>
      </c>
      <c r="S37" s="263">
        <f t="shared" si="3"/>
        <v>11197</v>
      </c>
      <c r="T37" s="387">
        <v>50</v>
      </c>
      <c r="U37" s="387">
        <v>23</v>
      </c>
      <c r="V37" s="387">
        <f t="shared" si="1"/>
        <v>73</v>
      </c>
    </row>
    <row r="38" spans="1:22" ht="20.25" customHeight="1">
      <c r="A38" s="253" t="s">
        <v>48</v>
      </c>
      <c r="B38" s="263">
        <v>3108</v>
      </c>
      <c r="C38" s="263">
        <v>559</v>
      </c>
      <c r="D38" s="263">
        <v>3667</v>
      </c>
      <c r="E38" s="263">
        <v>4164</v>
      </c>
      <c r="F38" s="263">
        <v>1991</v>
      </c>
      <c r="G38" s="263">
        <v>6155</v>
      </c>
      <c r="H38" s="263">
        <v>11368</v>
      </c>
      <c r="I38" s="263">
        <v>5433</v>
      </c>
      <c r="J38" s="263">
        <v>16801</v>
      </c>
      <c r="K38" s="263">
        <v>1027</v>
      </c>
      <c r="L38" s="263">
        <v>457</v>
      </c>
      <c r="M38" s="263">
        <v>1484</v>
      </c>
      <c r="N38" s="263">
        <v>5614</v>
      </c>
      <c r="O38" s="263">
        <v>4452</v>
      </c>
      <c r="P38" s="263">
        <f t="shared" si="2"/>
        <v>10066</v>
      </c>
      <c r="Q38" s="263">
        <f t="shared" si="3"/>
        <v>25281</v>
      </c>
      <c r="R38" s="263">
        <f t="shared" si="3"/>
        <v>12892</v>
      </c>
      <c r="S38" s="263">
        <f t="shared" si="3"/>
        <v>38173</v>
      </c>
      <c r="T38" s="387">
        <v>1120</v>
      </c>
      <c r="U38" s="387">
        <v>734</v>
      </c>
      <c r="V38" s="387">
        <f t="shared" si="1"/>
        <v>1854</v>
      </c>
    </row>
    <row r="39" spans="1:22" s="398" customFormat="1" ht="20.25" customHeight="1">
      <c r="A39" s="361" t="s">
        <v>49</v>
      </c>
      <c r="B39" s="257">
        <f>SUM(B4:B38)</f>
        <v>70463</v>
      </c>
      <c r="C39" s="257">
        <f t="shared" ref="C39:R39" si="4">SUM(C4:C38)</f>
        <v>22758</v>
      </c>
      <c r="D39" s="257">
        <f t="shared" si="4"/>
        <v>93221</v>
      </c>
      <c r="E39" s="257">
        <f t="shared" si="4"/>
        <v>114295</v>
      </c>
      <c r="F39" s="257">
        <f t="shared" si="4"/>
        <v>58362</v>
      </c>
      <c r="G39" s="257">
        <f t="shared" si="4"/>
        <v>172657</v>
      </c>
      <c r="H39" s="257">
        <f t="shared" si="4"/>
        <v>452936</v>
      </c>
      <c r="I39" s="257">
        <f t="shared" si="4"/>
        <v>309603</v>
      </c>
      <c r="J39" s="257">
        <f t="shared" si="4"/>
        <v>762539</v>
      </c>
      <c r="K39" s="257">
        <f t="shared" si="4"/>
        <v>16278</v>
      </c>
      <c r="L39" s="257">
        <f t="shared" si="4"/>
        <v>16625</v>
      </c>
      <c r="M39" s="257">
        <f t="shared" si="4"/>
        <v>32903</v>
      </c>
      <c r="N39" s="257">
        <f t="shared" si="4"/>
        <v>32461</v>
      </c>
      <c r="O39" s="257">
        <f t="shared" si="4"/>
        <v>29140</v>
      </c>
      <c r="P39" s="257">
        <f t="shared" si="4"/>
        <v>61601</v>
      </c>
      <c r="Q39" s="257">
        <f t="shared" si="4"/>
        <v>686433</v>
      </c>
      <c r="R39" s="257">
        <f t="shared" si="4"/>
        <v>436488</v>
      </c>
      <c r="S39" s="257">
        <f>Q39+R39</f>
        <v>1122921</v>
      </c>
      <c r="T39" s="388">
        <f>SUM(T4:T38)</f>
        <v>7717</v>
      </c>
      <c r="U39" s="388">
        <f t="shared" ref="U39" si="5">SUM(U4:U38)</f>
        <v>4595</v>
      </c>
      <c r="V39" s="388">
        <f>T39+U39</f>
        <v>12312</v>
      </c>
    </row>
    <row r="40" spans="1:22" ht="15" customHeight="1">
      <c r="A40" s="264"/>
      <c r="B40" s="260"/>
      <c r="C40" s="260"/>
      <c r="D40" s="260"/>
      <c r="E40" s="260"/>
      <c r="F40" s="260"/>
      <c r="G40" s="260"/>
      <c r="H40" s="260"/>
      <c r="I40" s="260"/>
      <c r="J40" s="260"/>
      <c r="K40" s="260"/>
      <c r="L40" s="260"/>
      <c r="M40" s="260"/>
      <c r="N40" s="260"/>
      <c r="O40" s="260"/>
      <c r="P40" s="260"/>
      <c r="Q40" s="260"/>
      <c r="R40" s="260"/>
      <c r="S40" s="260"/>
    </row>
    <row r="41" spans="1:22">
      <c r="P41" s="265"/>
      <c r="Q41" s="265"/>
      <c r="R41" s="265"/>
      <c r="S41" s="265"/>
    </row>
  </sheetData>
  <mergeCells count="8">
    <mergeCell ref="T2:V2"/>
    <mergeCell ref="A2:A3"/>
    <mergeCell ref="B2:D2"/>
    <mergeCell ref="E2:G2"/>
    <mergeCell ref="H2:J2"/>
    <mergeCell ref="K2:M2"/>
    <mergeCell ref="N2:P2"/>
    <mergeCell ref="Q2:S2"/>
  </mergeCells>
  <printOptions horizontalCentered="1"/>
  <pageMargins left="0.61" right="0.49" top="0.65" bottom="0.4" header="0.23" footer="0.24"/>
  <pageSetup paperSize="9" scale="95" firstPageNumber="82" pageOrder="overThenDown" orientation="portrait" useFirstPageNumber="1" horizontalDpi="300" verticalDpi="300" r:id="rId1"/>
  <headerFooter alignWithMargins="0">
    <oddFooter>&amp;L&amp;"Arial,Italic"&amp;9AISHE 2011-12&amp;CT-&amp;P</oddFooter>
  </headerFooter>
  <colBreaks count="2" manualBreakCount="2">
    <brk id="7" max="38" man="1"/>
    <brk id="13" max="38" man="1"/>
  </colBreaks>
</worksheet>
</file>

<file path=xl/worksheets/sheet27.xml><?xml version="1.0" encoding="utf-8"?>
<worksheet xmlns="http://schemas.openxmlformats.org/spreadsheetml/2006/main" xmlns:r="http://schemas.openxmlformats.org/officeDocument/2006/relationships">
  <dimension ref="A1:V41"/>
  <sheetViews>
    <sheetView view="pageBreakPreview" zoomScaleSheetLayoutView="100" workbookViewId="0">
      <selection activeCell="H11" sqref="A1:V39"/>
    </sheetView>
  </sheetViews>
  <sheetFormatPr defaultRowHeight="14.25"/>
  <cols>
    <col min="1" max="1" width="20.140625" style="395" customWidth="1"/>
    <col min="2" max="10" width="8.7109375" style="261" customWidth="1"/>
    <col min="11" max="11" width="6.5703125" style="261" customWidth="1"/>
    <col min="12" max="12" width="7.28515625" style="261" customWidth="1"/>
    <col min="13" max="13" width="6.5703125" style="261" customWidth="1"/>
    <col min="14" max="14" width="6.42578125" style="261" customWidth="1"/>
    <col min="15" max="15" width="7.28515625" style="261" customWidth="1"/>
    <col min="16" max="16" width="6.7109375" style="261" customWidth="1"/>
    <col min="17" max="17" width="8.140625" style="261" customWidth="1"/>
    <col min="18" max="18" width="7.42578125" style="261" customWidth="1"/>
    <col min="19" max="19" width="8.7109375" style="261" customWidth="1"/>
    <col min="20" max="20" width="6.140625" style="261" customWidth="1"/>
    <col min="21" max="21" width="7.28515625" style="261" customWidth="1"/>
    <col min="22" max="22" width="6.5703125" style="261" customWidth="1"/>
    <col min="23" max="16384" width="9.140625" style="395"/>
  </cols>
  <sheetData>
    <row r="1" spans="1:22" s="394" customFormat="1" ht="38.25" customHeight="1">
      <c r="A1" s="108" t="s">
        <v>747</v>
      </c>
      <c r="B1" s="587" t="s">
        <v>748</v>
      </c>
      <c r="C1" s="587"/>
      <c r="D1" s="587"/>
      <c r="E1" s="587"/>
      <c r="F1" s="587"/>
      <c r="G1" s="587"/>
      <c r="H1" s="587"/>
      <c r="I1" s="587"/>
      <c r="J1" s="587"/>
      <c r="K1" s="587" t="s">
        <v>748</v>
      </c>
      <c r="L1" s="587"/>
      <c r="M1" s="587"/>
      <c r="N1" s="587"/>
      <c r="O1" s="587"/>
      <c r="P1" s="587"/>
      <c r="Q1" s="587"/>
      <c r="R1" s="587"/>
      <c r="S1" s="587"/>
      <c r="T1" s="587"/>
      <c r="U1" s="587"/>
      <c r="V1" s="587"/>
    </row>
    <row r="2" spans="1:22" ht="31.5" customHeight="1">
      <c r="A2" s="621" t="s">
        <v>2</v>
      </c>
      <c r="B2" s="614" t="s">
        <v>549</v>
      </c>
      <c r="C2" s="614"/>
      <c r="D2" s="614"/>
      <c r="E2" s="614" t="s">
        <v>550</v>
      </c>
      <c r="F2" s="615"/>
      <c r="G2" s="615"/>
      <c r="H2" s="614" t="s">
        <v>551</v>
      </c>
      <c r="I2" s="615"/>
      <c r="J2" s="615"/>
      <c r="K2" s="614" t="s">
        <v>552</v>
      </c>
      <c r="L2" s="615"/>
      <c r="M2" s="615"/>
      <c r="N2" s="614" t="s">
        <v>553</v>
      </c>
      <c r="O2" s="615"/>
      <c r="P2" s="615"/>
      <c r="Q2" s="616" t="s">
        <v>60</v>
      </c>
      <c r="R2" s="617"/>
      <c r="S2" s="618"/>
      <c r="T2" s="612" t="s">
        <v>743</v>
      </c>
      <c r="U2" s="613"/>
      <c r="V2" s="613"/>
    </row>
    <row r="3" spans="1:22" ht="19.5" customHeight="1">
      <c r="A3" s="622"/>
      <c r="B3" s="262" t="s">
        <v>102</v>
      </c>
      <c r="C3" s="262" t="s">
        <v>103</v>
      </c>
      <c r="D3" s="262" t="s">
        <v>12</v>
      </c>
      <c r="E3" s="262" t="s">
        <v>102</v>
      </c>
      <c r="F3" s="262" t="s">
        <v>103</v>
      </c>
      <c r="G3" s="262" t="s">
        <v>12</v>
      </c>
      <c r="H3" s="262" t="s">
        <v>102</v>
      </c>
      <c r="I3" s="262" t="s">
        <v>103</v>
      </c>
      <c r="J3" s="262" t="s">
        <v>12</v>
      </c>
      <c r="K3" s="262" t="s">
        <v>102</v>
      </c>
      <c r="L3" s="262" t="s">
        <v>103</v>
      </c>
      <c r="M3" s="262" t="s">
        <v>12</v>
      </c>
      <c r="N3" s="262" t="s">
        <v>102</v>
      </c>
      <c r="O3" s="262" t="s">
        <v>103</v>
      </c>
      <c r="P3" s="262" t="s">
        <v>12</v>
      </c>
      <c r="Q3" s="262" t="s">
        <v>102</v>
      </c>
      <c r="R3" s="262" t="s">
        <v>103</v>
      </c>
      <c r="S3" s="262" t="s">
        <v>12</v>
      </c>
      <c r="T3" s="386" t="s">
        <v>102</v>
      </c>
      <c r="U3" s="386" t="s">
        <v>103</v>
      </c>
      <c r="V3" s="386" t="s">
        <v>12</v>
      </c>
    </row>
    <row r="4" spans="1:22" ht="30" customHeight="1">
      <c r="A4" s="396" t="s">
        <v>55</v>
      </c>
      <c r="B4" s="263">
        <v>0</v>
      </c>
      <c r="C4" s="263">
        <v>0</v>
      </c>
      <c r="D4" s="263">
        <v>0</v>
      </c>
      <c r="E4" s="263">
        <v>0</v>
      </c>
      <c r="F4" s="263">
        <v>0</v>
      </c>
      <c r="G4" s="263">
        <v>0</v>
      </c>
      <c r="H4" s="263">
        <v>0</v>
      </c>
      <c r="I4" s="263">
        <v>0</v>
      </c>
      <c r="J4" s="263">
        <v>0</v>
      </c>
      <c r="K4" s="263">
        <v>0</v>
      </c>
      <c r="L4" s="263">
        <v>0</v>
      </c>
      <c r="M4" s="263">
        <v>0</v>
      </c>
      <c r="N4" s="263">
        <v>0</v>
      </c>
      <c r="O4" s="263">
        <v>0</v>
      </c>
      <c r="P4" s="263">
        <v>0</v>
      </c>
      <c r="Q4" s="263">
        <v>0</v>
      </c>
      <c r="R4" s="263">
        <v>0</v>
      </c>
      <c r="S4" s="263">
        <v>0</v>
      </c>
      <c r="T4" s="387">
        <v>0</v>
      </c>
      <c r="U4" s="387">
        <v>0</v>
      </c>
      <c r="V4" s="387">
        <v>0</v>
      </c>
    </row>
    <row r="5" spans="1:22" ht="20.25" customHeight="1">
      <c r="A5" s="396" t="s">
        <v>15</v>
      </c>
      <c r="B5" s="263">
        <v>1509</v>
      </c>
      <c r="C5" s="263">
        <v>370</v>
      </c>
      <c r="D5" s="263">
        <v>1879</v>
      </c>
      <c r="E5" s="263">
        <v>1282</v>
      </c>
      <c r="F5" s="263">
        <v>545</v>
      </c>
      <c r="G5" s="263">
        <v>1827</v>
      </c>
      <c r="H5" s="263">
        <v>1669</v>
      </c>
      <c r="I5" s="263">
        <v>913</v>
      </c>
      <c r="J5" s="263">
        <v>2582</v>
      </c>
      <c r="K5" s="263">
        <v>5</v>
      </c>
      <c r="L5" s="263">
        <v>11</v>
      </c>
      <c r="M5" s="263">
        <v>16</v>
      </c>
      <c r="N5" s="263">
        <v>550</v>
      </c>
      <c r="O5" s="263">
        <v>364</v>
      </c>
      <c r="P5" s="263">
        <v>914</v>
      </c>
      <c r="Q5" s="263">
        <v>5015</v>
      </c>
      <c r="R5" s="263">
        <v>2203</v>
      </c>
      <c r="S5" s="263">
        <v>7218</v>
      </c>
      <c r="T5" s="387">
        <v>68</v>
      </c>
      <c r="U5" s="387">
        <v>21</v>
      </c>
      <c r="V5" s="387">
        <v>89</v>
      </c>
    </row>
    <row r="6" spans="1:22" ht="20.25" customHeight="1">
      <c r="A6" s="396" t="s">
        <v>16</v>
      </c>
      <c r="B6" s="263">
        <v>47</v>
      </c>
      <c r="C6" s="263">
        <v>1</v>
      </c>
      <c r="D6" s="263">
        <v>48</v>
      </c>
      <c r="E6" s="263">
        <v>29</v>
      </c>
      <c r="F6" s="263">
        <v>5</v>
      </c>
      <c r="G6" s="263">
        <v>34</v>
      </c>
      <c r="H6" s="263">
        <v>126</v>
      </c>
      <c r="I6" s="263">
        <v>36</v>
      </c>
      <c r="J6" s="263">
        <v>162</v>
      </c>
      <c r="K6" s="263">
        <v>0</v>
      </c>
      <c r="L6" s="263">
        <v>0</v>
      </c>
      <c r="M6" s="263">
        <v>0</v>
      </c>
      <c r="N6" s="263">
        <v>0</v>
      </c>
      <c r="O6" s="263">
        <v>0</v>
      </c>
      <c r="P6" s="263">
        <v>0</v>
      </c>
      <c r="Q6" s="263">
        <v>202</v>
      </c>
      <c r="R6" s="263">
        <v>42</v>
      </c>
      <c r="S6" s="263">
        <v>244</v>
      </c>
      <c r="T6" s="387">
        <v>0</v>
      </c>
      <c r="U6" s="387">
        <v>0</v>
      </c>
      <c r="V6" s="387">
        <v>0</v>
      </c>
    </row>
    <row r="7" spans="1:22" ht="20.25" customHeight="1">
      <c r="A7" s="396" t="s">
        <v>17</v>
      </c>
      <c r="B7" s="263">
        <v>431</v>
      </c>
      <c r="C7" s="263">
        <v>153</v>
      </c>
      <c r="D7" s="263">
        <v>584</v>
      </c>
      <c r="E7" s="263">
        <v>419</v>
      </c>
      <c r="F7" s="263">
        <v>131</v>
      </c>
      <c r="G7" s="263">
        <v>550</v>
      </c>
      <c r="H7" s="263">
        <v>791</v>
      </c>
      <c r="I7" s="263">
        <v>290</v>
      </c>
      <c r="J7" s="263">
        <v>1081</v>
      </c>
      <c r="K7" s="263">
        <v>0</v>
      </c>
      <c r="L7" s="263">
        <v>0</v>
      </c>
      <c r="M7" s="263">
        <v>0</v>
      </c>
      <c r="N7" s="263">
        <v>77</v>
      </c>
      <c r="O7" s="263">
        <v>80</v>
      </c>
      <c r="P7" s="263">
        <v>157</v>
      </c>
      <c r="Q7" s="263">
        <v>1718</v>
      </c>
      <c r="R7" s="263">
        <v>654</v>
      </c>
      <c r="S7" s="263">
        <v>2372</v>
      </c>
      <c r="T7" s="387">
        <v>22</v>
      </c>
      <c r="U7" s="387">
        <v>7</v>
      </c>
      <c r="V7" s="387">
        <v>29</v>
      </c>
    </row>
    <row r="8" spans="1:22" ht="20.25" customHeight="1">
      <c r="A8" s="396" t="s">
        <v>18</v>
      </c>
      <c r="B8" s="263">
        <v>554</v>
      </c>
      <c r="C8" s="263">
        <v>44</v>
      </c>
      <c r="D8" s="263">
        <v>598</v>
      </c>
      <c r="E8" s="263">
        <v>449</v>
      </c>
      <c r="F8" s="263">
        <v>52</v>
      </c>
      <c r="G8" s="263">
        <v>501</v>
      </c>
      <c r="H8" s="263">
        <v>644</v>
      </c>
      <c r="I8" s="263">
        <v>61</v>
      </c>
      <c r="J8" s="263">
        <v>705</v>
      </c>
      <c r="K8" s="263">
        <v>24</v>
      </c>
      <c r="L8" s="263">
        <v>3</v>
      </c>
      <c r="M8" s="263">
        <v>27</v>
      </c>
      <c r="N8" s="263">
        <v>68</v>
      </c>
      <c r="O8" s="263">
        <v>9</v>
      </c>
      <c r="P8" s="263">
        <v>77</v>
      </c>
      <c r="Q8" s="263">
        <v>1739</v>
      </c>
      <c r="R8" s="263">
        <v>169</v>
      </c>
      <c r="S8" s="263">
        <v>1908</v>
      </c>
      <c r="T8" s="387">
        <v>402</v>
      </c>
      <c r="U8" s="387">
        <v>99</v>
      </c>
      <c r="V8" s="387">
        <v>501</v>
      </c>
    </row>
    <row r="9" spans="1:22" ht="20.25" customHeight="1">
      <c r="A9" s="396" t="s">
        <v>19</v>
      </c>
      <c r="B9" s="263">
        <v>119</v>
      </c>
      <c r="C9" s="263">
        <v>60</v>
      </c>
      <c r="D9" s="263">
        <v>179</v>
      </c>
      <c r="E9" s="263">
        <v>99</v>
      </c>
      <c r="F9" s="263">
        <v>100</v>
      </c>
      <c r="G9" s="263">
        <v>199</v>
      </c>
      <c r="H9" s="263">
        <v>203</v>
      </c>
      <c r="I9" s="263">
        <v>227</v>
      </c>
      <c r="J9" s="263">
        <v>430</v>
      </c>
      <c r="K9" s="263">
        <v>1</v>
      </c>
      <c r="L9" s="263">
        <v>0</v>
      </c>
      <c r="M9" s="263">
        <v>1</v>
      </c>
      <c r="N9" s="263">
        <v>79</v>
      </c>
      <c r="O9" s="263">
        <v>92</v>
      </c>
      <c r="P9" s="263">
        <v>171</v>
      </c>
      <c r="Q9" s="263">
        <v>501</v>
      </c>
      <c r="R9" s="263">
        <v>479</v>
      </c>
      <c r="S9" s="263">
        <v>980</v>
      </c>
      <c r="T9" s="387">
        <v>0</v>
      </c>
      <c r="U9" s="387">
        <v>0</v>
      </c>
      <c r="V9" s="387">
        <v>0</v>
      </c>
    </row>
    <row r="10" spans="1:22" ht="20.25" customHeight="1">
      <c r="A10" s="396" t="s">
        <v>56</v>
      </c>
      <c r="B10" s="263">
        <v>251</v>
      </c>
      <c r="C10" s="263">
        <v>132</v>
      </c>
      <c r="D10" s="263">
        <v>383</v>
      </c>
      <c r="E10" s="263">
        <v>272</v>
      </c>
      <c r="F10" s="263">
        <v>92</v>
      </c>
      <c r="G10" s="263">
        <v>364</v>
      </c>
      <c r="H10" s="263">
        <v>790</v>
      </c>
      <c r="I10" s="263">
        <v>464</v>
      </c>
      <c r="J10" s="263">
        <v>1254</v>
      </c>
      <c r="K10" s="263">
        <v>111</v>
      </c>
      <c r="L10" s="263">
        <v>537</v>
      </c>
      <c r="M10" s="263">
        <v>648</v>
      </c>
      <c r="N10" s="263">
        <v>119</v>
      </c>
      <c r="O10" s="263">
        <v>38</v>
      </c>
      <c r="P10" s="263">
        <v>157</v>
      </c>
      <c r="Q10" s="263">
        <v>1543</v>
      </c>
      <c r="R10" s="263">
        <v>1263</v>
      </c>
      <c r="S10" s="263">
        <v>2806</v>
      </c>
      <c r="T10" s="387">
        <v>73</v>
      </c>
      <c r="U10" s="387">
        <v>38</v>
      </c>
      <c r="V10" s="387">
        <v>111</v>
      </c>
    </row>
    <row r="11" spans="1:22" ht="20.25" customHeight="1">
      <c r="A11" s="396" t="s">
        <v>21</v>
      </c>
      <c r="B11" s="263">
        <v>0</v>
      </c>
      <c r="C11" s="263">
        <v>1</v>
      </c>
      <c r="D11" s="263">
        <v>1</v>
      </c>
      <c r="E11" s="263">
        <v>0</v>
      </c>
      <c r="F11" s="263">
        <v>0</v>
      </c>
      <c r="G11" s="263">
        <v>0</v>
      </c>
      <c r="H11" s="263">
        <v>4</v>
      </c>
      <c r="I11" s="263">
        <v>3</v>
      </c>
      <c r="J11" s="263">
        <v>7</v>
      </c>
      <c r="K11" s="263">
        <v>0</v>
      </c>
      <c r="L11" s="263">
        <v>0</v>
      </c>
      <c r="M11" s="263">
        <v>0</v>
      </c>
      <c r="N11" s="263">
        <v>0</v>
      </c>
      <c r="O11" s="263">
        <v>0</v>
      </c>
      <c r="P11" s="263">
        <v>0</v>
      </c>
      <c r="Q11" s="263">
        <v>4</v>
      </c>
      <c r="R11" s="263">
        <v>4</v>
      </c>
      <c r="S11" s="263">
        <v>8</v>
      </c>
      <c r="T11" s="387">
        <v>0</v>
      </c>
      <c r="U11" s="387">
        <v>0</v>
      </c>
      <c r="V11" s="387">
        <v>0</v>
      </c>
    </row>
    <row r="12" spans="1:22" ht="20.25" customHeight="1">
      <c r="A12" s="396" t="s">
        <v>22</v>
      </c>
      <c r="B12" s="263">
        <v>0</v>
      </c>
      <c r="C12" s="263">
        <v>0</v>
      </c>
      <c r="D12" s="263">
        <v>0</v>
      </c>
      <c r="E12" s="263">
        <v>0</v>
      </c>
      <c r="F12" s="263">
        <v>0</v>
      </c>
      <c r="G12" s="263">
        <v>0</v>
      </c>
      <c r="H12" s="263">
        <v>0</v>
      </c>
      <c r="I12" s="263">
        <v>0</v>
      </c>
      <c r="J12" s="263">
        <v>0</v>
      </c>
      <c r="K12" s="263">
        <v>0</v>
      </c>
      <c r="L12" s="263">
        <v>0</v>
      </c>
      <c r="M12" s="263">
        <v>0</v>
      </c>
      <c r="N12" s="263">
        <v>0</v>
      </c>
      <c r="O12" s="263">
        <v>0</v>
      </c>
      <c r="P12" s="263">
        <v>0</v>
      </c>
      <c r="Q12" s="263">
        <v>0</v>
      </c>
      <c r="R12" s="263">
        <v>0</v>
      </c>
      <c r="S12" s="263">
        <v>0</v>
      </c>
      <c r="T12" s="387">
        <v>0</v>
      </c>
      <c r="U12" s="387">
        <v>0</v>
      </c>
      <c r="V12" s="387">
        <v>0</v>
      </c>
    </row>
    <row r="13" spans="1:22" ht="20.25" customHeight="1">
      <c r="A13" s="396" t="s">
        <v>23</v>
      </c>
      <c r="B13" s="263">
        <v>1444</v>
      </c>
      <c r="C13" s="263">
        <v>476</v>
      </c>
      <c r="D13" s="263">
        <v>1920</v>
      </c>
      <c r="E13" s="263">
        <v>808</v>
      </c>
      <c r="F13" s="263">
        <v>426</v>
      </c>
      <c r="G13" s="263">
        <v>1234</v>
      </c>
      <c r="H13" s="263">
        <v>1216</v>
      </c>
      <c r="I13" s="263">
        <v>841</v>
      </c>
      <c r="J13" s="263">
        <v>2057</v>
      </c>
      <c r="K13" s="263">
        <v>5</v>
      </c>
      <c r="L13" s="263">
        <v>19</v>
      </c>
      <c r="M13" s="263">
        <v>24</v>
      </c>
      <c r="N13" s="263">
        <v>16</v>
      </c>
      <c r="O13" s="263">
        <v>12</v>
      </c>
      <c r="P13" s="263">
        <v>28</v>
      </c>
      <c r="Q13" s="263">
        <v>3489</v>
      </c>
      <c r="R13" s="263">
        <v>1774</v>
      </c>
      <c r="S13" s="263">
        <v>5263</v>
      </c>
      <c r="T13" s="387">
        <v>0</v>
      </c>
      <c r="U13" s="387">
        <v>0</v>
      </c>
      <c r="V13" s="387">
        <v>0</v>
      </c>
    </row>
    <row r="14" spans="1:22" ht="20.25" customHeight="1">
      <c r="A14" s="396" t="s">
        <v>24</v>
      </c>
      <c r="B14" s="263">
        <v>31</v>
      </c>
      <c r="C14" s="263">
        <v>4</v>
      </c>
      <c r="D14" s="263">
        <v>35</v>
      </c>
      <c r="E14" s="263">
        <v>32</v>
      </c>
      <c r="F14" s="263">
        <v>24</v>
      </c>
      <c r="G14" s="263">
        <v>56</v>
      </c>
      <c r="H14" s="263">
        <v>19</v>
      </c>
      <c r="I14" s="263">
        <v>5</v>
      </c>
      <c r="J14" s="263">
        <v>24</v>
      </c>
      <c r="K14" s="263">
        <v>0</v>
      </c>
      <c r="L14" s="263">
        <v>0</v>
      </c>
      <c r="M14" s="263">
        <v>0</v>
      </c>
      <c r="N14" s="263">
        <v>0</v>
      </c>
      <c r="O14" s="263">
        <v>0</v>
      </c>
      <c r="P14" s="263">
        <v>0</v>
      </c>
      <c r="Q14" s="263">
        <v>82</v>
      </c>
      <c r="R14" s="263">
        <v>33</v>
      </c>
      <c r="S14" s="263">
        <v>115</v>
      </c>
      <c r="T14" s="387">
        <v>0</v>
      </c>
      <c r="U14" s="387">
        <v>0</v>
      </c>
      <c r="V14" s="387">
        <v>0</v>
      </c>
    </row>
    <row r="15" spans="1:22" ht="20.25" customHeight="1">
      <c r="A15" s="396" t="s">
        <v>25</v>
      </c>
      <c r="B15" s="263">
        <v>624</v>
      </c>
      <c r="C15" s="263">
        <v>119</v>
      </c>
      <c r="D15" s="263">
        <v>743</v>
      </c>
      <c r="E15" s="263">
        <v>831</v>
      </c>
      <c r="F15" s="263">
        <v>187</v>
      </c>
      <c r="G15" s="263">
        <v>1018</v>
      </c>
      <c r="H15" s="263">
        <v>2372</v>
      </c>
      <c r="I15" s="263">
        <v>1204</v>
      </c>
      <c r="J15" s="263">
        <v>3576</v>
      </c>
      <c r="K15" s="263">
        <v>67</v>
      </c>
      <c r="L15" s="263">
        <v>113</v>
      </c>
      <c r="M15" s="263">
        <v>180</v>
      </c>
      <c r="N15" s="263">
        <v>101</v>
      </c>
      <c r="O15" s="263">
        <v>96</v>
      </c>
      <c r="P15" s="263">
        <v>197</v>
      </c>
      <c r="Q15" s="263">
        <v>3995</v>
      </c>
      <c r="R15" s="263">
        <v>1719</v>
      </c>
      <c r="S15" s="263">
        <v>5714</v>
      </c>
      <c r="T15" s="387">
        <v>138</v>
      </c>
      <c r="U15" s="387">
        <v>98</v>
      </c>
      <c r="V15" s="387">
        <v>236</v>
      </c>
    </row>
    <row r="16" spans="1:22" ht="20.25" customHeight="1">
      <c r="A16" s="396" t="s">
        <v>26</v>
      </c>
      <c r="B16" s="263">
        <v>809</v>
      </c>
      <c r="C16" s="263">
        <v>143</v>
      </c>
      <c r="D16" s="263">
        <v>952</v>
      </c>
      <c r="E16" s="263">
        <v>771</v>
      </c>
      <c r="F16" s="263">
        <v>192</v>
      </c>
      <c r="G16" s="263">
        <v>963</v>
      </c>
      <c r="H16" s="263">
        <v>1223</v>
      </c>
      <c r="I16" s="263">
        <v>984</v>
      </c>
      <c r="J16" s="263">
        <v>2207</v>
      </c>
      <c r="K16" s="263">
        <v>285</v>
      </c>
      <c r="L16" s="263">
        <v>94</v>
      </c>
      <c r="M16" s="263">
        <v>379</v>
      </c>
      <c r="N16" s="263">
        <v>67</v>
      </c>
      <c r="O16" s="263">
        <v>75</v>
      </c>
      <c r="P16" s="263">
        <v>142</v>
      </c>
      <c r="Q16" s="263">
        <v>3155</v>
      </c>
      <c r="R16" s="263">
        <v>1488</v>
      </c>
      <c r="S16" s="263">
        <v>4643</v>
      </c>
      <c r="T16" s="387">
        <v>1</v>
      </c>
      <c r="U16" s="387">
        <v>2</v>
      </c>
      <c r="V16" s="387">
        <v>3</v>
      </c>
    </row>
    <row r="17" spans="1:22" ht="20.25" customHeight="1">
      <c r="A17" s="396" t="s">
        <v>27</v>
      </c>
      <c r="B17" s="263">
        <v>320</v>
      </c>
      <c r="C17" s="263">
        <v>41</v>
      </c>
      <c r="D17" s="263">
        <v>361</v>
      </c>
      <c r="E17" s="263">
        <v>232</v>
      </c>
      <c r="F17" s="263">
        <v>41</v>
      </c>
      <c r="G17" s="263">
        <v>273</v>
      </c>
      <c r="H17" s="263">
        <v>776</v>
      </c>
      <c r="I17" s="263">
        <v>504</v>
      </c>
      <c r="J17" s="263">
        <v>1280</v>
      </c>
      <c r="K17" s="263">
        <v>5</v>
      </c>
      <c r="L17" s="263">
        <v>16</v>
      </c>
      <c r="M17" s="263">
        <v>21</v>
      </c>
      <c r="N17" s="263">
        <v>49</v>
      </c>
      <c r="O17" s="263">
        <v>18</v>
      </c>
      <c r="P17" s="263">
        <v>67</v>
      </c>
      <c r="Q17" s="263">
        <v>1382</v>
      </c>
      <c r="R17" s="263">
        <v>620</v>
      </c>
      <c r="S17" s="263">
        <v>2002</v>
      </c>
      <c r="T17" s="387">
        <v>27</v>
      </c>
      <c r="U17" s="387">
        <v>3</v>
      </c>
      <c r="V17" s="387">
        <v>30</v>
      </c>
    </row>
    <row r="18" spans="1:22" ht="20.25" customHeight="1">
      <c r="A18" s="396" t="s">
        <v>57</v>
      </c>
      <c r="B18" s="263">
        <v>202</v>
      </c>
      <c r="C18" s="263">
        <v>50</v>
      </c>
      <c r="D18" s="263">
        <v>252</v>
      </c>
      <c r="E18" s="263">
        <v>166</v>
      </c>
      <c r="F18" s="263">
        <v>51</v>
      </c>
      <c r="G18" s="263">
        <v>217</v>
      </c>
      <c r="H18" s="263">
        <v>441</v>
      </c>
      <c r="I18" s="263">
        <v>145</v>
      </c>
      <c r="J18" s="263">
        <v>586</v>
      </c>
      <c r="K18" s="263">
        <v>2</v>
      </c>
      <c r="L18" s="263">
        <v>0</v>
      </c>
      <c r="M18" s="263">
        <v>2</v>
      </c>
      <c r="N18" s="263">
        <v>178</v>
      </c>
      <c r="O18" s="263">
        <v>116</v>
      </c>
      <c r="P18" s="263">
        <v>294</v>
      </c>
      <c r="Q18" s="263">
        <v>989</v>
      </c>
      <c r="R18" s="263">
        <v>362</v>
      </c>
      <c r="S18" s="263">
        <v>1351</v>
      </c>
      <c r="T18" s="387">
        <v>28</v>
      </c>
      <c r="U18" s="387">
        <v>0</v>
      </c>
      <c r="V18" s="387">
        <v>28</v>
      </c>
    </row>
    <row r="19" spans="1:22" ht="20.25" customHeight="1">
      <c r="A19" s="396" t="s">
        <v>29</v>
      </c>
      <c r="B19" s="263">
        <v>257</v>
      </c>
      <c r="C19" s="263">
        <v>12</v>
      </c>
      <c r="D19" s="263">
        <v>269</v>
      </c>
      <c r="E19" s="263">
        <v>285</v>
      </c>
      <c r="F19" s="263">
        <v>55</v>
      </c>
      <c r="G19" s="263">
        <v>340</v>
      </c>
      <c r="H19" s="263">
        <v>420</v>
      </c>
      <c r="I19" s="263">
        <v>103</v>
      </c>
      <c r="J19" s="263">
        <v>523</v>
      </c>
      <c r="K19" s="263">
        <v>4</v>
      </c>
      <c r="L19" s="263">
        <v>0</v>
      </c>
      <c r="M19" s="263">
        <v>4</v>
      </c>
      <c r="N19" s="263">
        <v>7</v>
      </c>
      <c r="O19" s="263">
        <v>3</v>
      </c>
      <c r="P19" s="263">
        <v>10</v>
      </c>
      <c r="Q19" s="263">
        <v>973</v>
      </c>
      <c r="R19" s="263">
        <v>173</v>
      </c>
      <c r="S19" s="263">
        <v>1146</v>
      </c>
      <c r="T19" s="387">
        <v>4</v>
      </c>
      <c r="U19" s="387">
        <v>1</v>
      </c>
      <c r="V19" s="387">
        <v>5</v>
      </c>
    </row>
    <row r="20" spans="1:22" ht="20.25" customHeight="1">
      <c r="A20" s="396" t="s">
        <v>30</v>
      </c>
      <c r="B20" s="263">
        <v>2313</v>
      </c>
      <c r="C20" s="263">
        <v>523</v>
      </c>
      <c r="D20" s="263">
        <v>2836</v>
      </c>
      <c r="E20" s="263">
        <v>1679</v>
      </c>
      <c r="F20" s="263">
        <v>595</v>
      </c>
      <c r="G20" s="263">
        <v>2274</v>
      </c>
      <c r="H20" s="263">
        <v>3213</v>
      </c>
      <c r="I20" s="263">
        <v>1833</v>
      </c>
      <c r="J20" s="263">
        <v>5046</v>
      </c>
      <c r="K20" s="263">
        <v>942</v>
      </c>
      <c r="L20" s="263">
        <v>694</v>
      </c>
      <c r="M20" s="263">
        <v>1636</v>
      </c>
      <c r="N20" s="263">
        <v>425</v>
      </c>
      <c r="O20" s="263">
        <v>230</v>
      </c>
      <c r="P20" s="263">
        <v>655</v>
      </c>
      <c r="Q20" s="263">
        <v>8572</v>
      </c>
      <c r="R20" s="263">
        <v>3875</v>
      </c>
      <c r="S20" s="263">
        <v>12447</v>
      </c>
      <c r="T20" s="387">
        <v>228</v>
      </c>
      <c r="U20" s="387">
        <v>72</v>
      </c>
      <c r="V20" s="387">
        <v>300</v>
      </c>
    </row>
    <row r="21" spans="1:22" ht="20.25" customHeight="1">
      <c r="A21" s="396" t="s">
        <v>31</v>
      </c>
      <c r="B21" s="263">
        <v>448</v>
      </c>
      <c r="C21" s="263">
        <v>202</v>
      </c>
      <c r="D21" s="263">
        <v>650</v>
      </c>
      <c r="E21" s="263">
        <v>405</v>
      </c>
      <c r="F21" s="263">
        <v>251</v>
      </c>
      <c r="G21" s="263">
        <v>656</v>
      </c>
      <c r="H21" s="263">
        <v>909</v>
      </c>
      <c r="I21" s="263">
        <v>953</v>
      </c>
      <c r="J21" s="263">
        <v>1862</v>
      </c>
      <c r="K21" s="263">
        <v>32</v>
      </c>
      <c r="L21" s="263">
        <v>23</v>
      </c>
      <c r="M21" s="263">
        <v>55</v>
      </c>
      <c r="N21" s="263">
        <v>193</v>
      </c>
      <c r="O21" s="263">
        <v>313</v>
      </c>
      <c r="P21" s="263">
        <v>506</v>
      </c>
      <c r="Q21" s="263">
        <v>1987</v>
      </c>
      <c r="R21" s="263">
        <v>1742</v>
      </c>
      <c r="S21" s="263">
        <v>3729</v>
      </c>
      <c r="T21" s="387">
        <v>14</v>
      </c>
      <c r="U21" s="387">
        <v>2</v>
      </c>
      <c r="V21" s="387">
        <v>16</v>
      </c>
    </row>
    <row r="22" spans="1:22" ht="20.25" customHeight="1">
      <c r="A22" s="396" t="s">
        <v>32</v>
      </c>
      <c r="B22" s="263">
        <v>2</v>
      </c>
      <c r="C22" s="263">
        <v>1</v>
      </c>
      <c r="D22" s="263">
        <v>3</v>
      </c>
      <c r="E22" s="263">
        <v>0</v>
      </c>
      <c r="F22" s="263">
        <v>0</v>
      </c>
      <c r="G22" s="263">
        <v>0</v>
      </c>
      <c r="H22" s="263">
        <v>14</v>
      </c>
      <c r="I22" s="263">
        <v>10</v>
      </c>
      <c r="J22" s="263">
        <v>24</v>
      </c>
      <c r="K22" s="263">
        <v>0</v>
      </c>
      <c r="L22" s="263">
        <v>0</v>
      </c>
      <c r="M22" s="263">
        <v>0</v>
      </c>
      <c r="N22" s="263">
        <v>19</v>
      </c>
      <c r="O22" s="263">
        <v>13</v>
      </c>
      <c r="P22" s="263">
        <v>32</v>
      </c>
      <c r="Q22" s="263">
        <v>35</v>
      </c>
      <c r="R22" s="263">
        <v>24</v>
      </c>
      <c r="S22" s="263">
        <v>59</v>
      </c>
      <c r="T22" s="387">
        <v>0</v>
      </c>
      <c r="U22" s="387">
        <v>0</v>
      </c>
      <c r="V22" s="387">
        <v>0</v>
      </c>
    </row>
    <row r="23" spans="1:22" ht="20.25" customHeight="1">
      <c r="A23" s="396" t="s">
        <v>33</v>
      </c>
      <c r="B23" s="263">
        <v>455</v>
      </c>
      <c r="C23" s="263">
        <v>100</v>
      </c>
      <c r="D23" s="263">
        <v>555</v>
      </c>
      <c r="E23" s="263">
        <v>400</v>
      </c>
      <c r="F23" s="263">
        <v>130</v>
      </c>
      <c r="G23" s="263">
        <v>530</v>
      </c>
      <c r="H23" s="263">
        <v>1236</v>
      </c>
      <c r="I23" s="263">
        <v>524</v>
      </c>
      <c r="J23" s="263">
        <v>1760</v>
      </c>
      <c r="K23" s="263">
        <v>155</v>
      </c>
      <c r="L23" s="263">
        <v>72</v>
      </c>
      <c r="M23" s="263">
        <v>227</v>
      </c>
      <c r="N23" s="263">
        <v>112</v>
      </c>
      <c r="O23" s="263">
        <v>35</v>
      </c>
      <c r="P23" s="263">
        <v>147</v>
      </c>
      <c r="Q23" s="263">
        <v>2358</v>
      </c>
      <c r="R23" s="263">
        <v>861</v>
      </c>
      <c r="S23" s="263">
        <v>3219</v>
      </c>
      <c r="T23" s="387">
        <v>92</v>
      </c>
      <c r="U23" s="387">
        <v>101</v>
      </c>
      <c r="V23" s="387">
        <v>193</v>
      </c>
    </row>
    <row r="24" spans="1:22" ht="20.25" customHeight="1">
      <c r="A24" s="396" t="s">
        <v>34</v>
      </c>
      <c r="B24" s="263">
        <v>2501</v>
      </c>
      <c r="C24" s="263">
        <v>678</v>
      </c>
      <c r="D24" s="263">
        <v>3179</v>
      </c>
      <c r="E24" s="263">
        <v>2159</v>
      </c>
      <c r="F24" s="263">
        <v>898</v>
      </c>
      <c r="G24" s="263">
        <v>3057</v>
      </c>
      <c r="H24" s="263">
        <v>4453</v>
      </c>
      <c r="I24" s="263">
        <v>3034</v>
      </c>
      <c r="J24" s="263">
        <v>7487</v>
      </c>
      <c r="K24" s="263">
        <v>909</v>
      </c>
      <c r="L24" s="263">
        <v>732</v>
      </c>
      <c r="M24" s="263">
        <v>1641</v>
      </c>
      <c r="N24" s="263">
        <v>247</v>
      </c>
      <c r="O24" s="263">
        <v>139</v>
      </c>
      <c r="P24" s="263">
        <v>386</v>
      </c>
      <c r="Q24" s="263">
        <v>10269</v>
      </c>
      <c r="R24" s="263">
        <v>5481</v>
      </c>
      <c r="S24" s="263">
        <v>15750</v>
      </c>
      <c r="T24" s="387">
        <v>367</v>
      </c>
      <c r="U24" s="387">
        <v>185</v>
      </c>
      <c r="V24" s="387">
        <v>552</v>
      </c>
    </row>
    <row r="25" spans="1:22" ht="20.25" customHeight="1">
      <c r="A25" s="396" t="s">
        <v>35</v>
      </c>
      <c r="B25" s="263">
        <v>30</v>
      </c>
      <c r="C25" s="263">
        <v>0</v>
      </c>
      <c r="D25" s="263">
        <v>30</v>
      </c>
      <c r="E25" s="263">
        <v>89</v>
      </c>
      <c r="F25" s="263">
        <v>16</v>
      </c>
      <c r="G25" s="263">
        <v>105</v>
      </c>
      <c r="H25" s="263">
        <v>181</v>
      </c>
      <c r="I25" s="263">
        <v>68</v>
      </c>
      <c r="J25" s="263">
        <v>249</v>
      </c>
      <c r="K25" s="263">
        <v>0</v>
      </c>
      <c r="L25" s="263">
        <v>0</v>
      </c>
      <c r="M25" s="263">
        <v>0</v>
      </c>
      <c r="N25" s="263">
        <v>5</v>
      </c>
      <c r="O25" s="263">
        <v>3</v>
      </c>
      <c r="P25" s="263">
        <v>8</v>
      </c>
      <c r="Q25" s="263">
        <v>305</v>
      </c>
      <c r="R25" s="263">
        <v>87</v>
      </c>
      <c r="S25" s="263">
        <v>392</v>
      </c>
      <c r="T25" s="387">
        <v>0</v>
      </c>
      <c r="U25" s="387">
        <v>0</v>
      </c>
      <c r="V25" s="387">
        <v>0</v>
      </c>
    </row>
    <row r="26" spans="1:22" ht="20.25" customHeight="1">
      <c r="A26" s="396" t="s">
        <v>36</v>
      </c>
      <c r="B26" s="263">
        <v>53</v>
      </c>
      <c r="C26" s="263">
        <v>12</v>
      </c>
      <c r="D26" s="263">
        <v>65</v>
      </c>
      <c r="E26" s="263">
        <v>89</v>
      </c>
      <c r="F26" s="263">
        <v>27</v>
      </c>
      <c r="G26" s="263">
        <v>116</v>
      </c>
      <c r="H26" s="263">
        <v>168</v>
      </c>
      <c r="I26" s="263">
        <v>137</v>
      </c>
      <c r="J26" s="263">
        <v>305</v>
      </c>
      <c r="K26" s="263">
        <v>0</v>
      </c>
      <c r="L26" s="263">
        <v>1</v>
      </c>
      <c r="M26" s="263">
        <v>1</v>
      </c>
      <c r="N26" s="263">
        <v>0</v>
      </c>
      <c r="O26" s="263">
        <v>0</v>
      </c>
      <c r="P26" s="263">
        <v>0</v>
      </c>
      <c r="Q26" s="263">
        <v>310</v>
      </c>
      <c r="R26" s="263">
        <v>177</v>
      </c>
      <c r="S26" s="263">
        <v>487</v>
      </c>
      <c r="T26" s="387">
        <v>0</v>
      </c>
      <c r="U26" s="387">
        <v>0</v>
      </c>
      <c r="V26" s="387">
        <v>0</v>
      </c>
    </row>
    <row r="27" spans="1:22" ht="20.25" customHeight="1">
      <c r="A27" s="396" t="s">
        <v>37</v>
      </c>
      <c r="B27" s="263">
        <v>33</v>
      </c>
      <c r="C27" s="263">
        <v>3</v>
      </c>
      <c r="D27" s="263">
        <v>36</v>
      </c>
      <c r="E27" s="263">
        <v>28</v>
      </c>
      <c r="F27" s="263">
        <v>9</v>
      </c>
      <c r="G27" s="263">
        <v>37</v>
      </c>
      <c r="H27" s="263">
        <v>61</v>
      </c>
      <c r="I27" s="263">
        <v>37</v>
      </c>
      <c r="J27" s="263">
        <v>98</v>
      </c>
      <c r="K27" s="263">
        <v>0</v>
      </c>
      <c r="L27" s="263">
        <v>0</v>
      </c>
      <c r="M27" s="263">
        <v>0</v>
      </c>
      <c r="N27" s="263">
        <v>0</v>
      </c>
      <c r="O27" s="263">
        <v>1</v>
      </c>
      <c r="P27" s="263">
        <v>1</v>
      </c>
      <c r="Q27" s="263">
        <v>122</v>
      </c>
      <c r="R27" s="263">
        <v>50</v>
      </c>
      <c r="S27" s="263">
        <v>172</v>
      </c>
      <c r="T27" s="387">
        <v>0</v>
      </c>
      <c r="U27" s="387">
        <v>0</v>
      </c>
      <c r="V27" s="387">
        <v>0</v>
      </c>
    </row>
    <row r="28" spans="1:22" ht="20.25" customHeight="1">
      <c r="A28" s="396" t="s">
        <v>38</v>
      </c>
      <c r="B28" s="263">
        <v>40</v>
      </c>
      <c r="C28" s="263">
        <v>1</v>
      </c>
      <c r="D28" s="263">
        <v>41</v>
      </c>
      <c r="E28" s="263">
        <v>44</v>
      </c>
      <c r="F28" s="263">
        <v>6</v>
      </c>
      <c r="G28" s="263">
        <v>50</v>
      </c>
      <c r="H28" s="263">
        <v>86</v>
      </c>
      <c r="I28" s="263">
        <v>26</v>
      </c>
      <c r="J28" s="263">
        <v>112</v>
      </c>
      <c r="K28" s="263">
        <v>0</v>
      </c>
      <c r="L28" s="263">
        <v>0</v>
      </c>
      <c r="M28" s="263">
        <v>0</v>
      </c>
      <c r="N28" s="263">
        <v>6</v>
      </c>
      <c r="O28" s="263">
        <v>4</v>
      </c>
      <c r="P28" s="263">
        <v>10</v>
      </c>
      <c r="Q28" s="263">
        <v>176</v>
      </c>
      <c r="R28" s="263">
        <v>37</v>
      </c>
      <c r="S28" s="263">
        <v>213</v>
      </c>
      <c r="T28" s="387">
        <v>10</v>
      </c>
      <c r="U28" s="387">
        <v>2</v>
      </c>
      <c r="V28" s="387">
        <v>12</v>
      </c>
    </row>
    <row r="29" spans="1:22" ht="20.25" customHeight="1">
      <c r="A29" s="396" t="s">
        <v>39</v>
      </c>
      <c r="B29" s="263">
        <v>472</v>
      </c>
      <c r="C29" s="263">
        <v>121</v>
      </c>
      <c r="D29" s="263">
        <v>593</v>
      </c>
      <c r="E29" s="263">
        <v>426</v>
      </c>
      <c r="F29" s="263">
        <v>146</v>
      </c>
      <c r="G29" s="263">
        <v>572</v>
      </c>
      <c r="H29" s="263">
        <v>1182</v>
      </c>
      <c r="I29" s="263">
        <v>580</v>
      </c>
      <c r="J29" s="263">
        <v>1762</v>
      </c>
      <c r="K29" s="263">
        <v>21</v>
      </c>
      <c r="L29" s="263">
        <v>28</v>
      </c>
      <c r="M29" s="263">
        <v>49</v>
      </c>
      <c r="N29" s="263">
        <v>73</v>
      </c>
      <c r="O29" s="263">
        <v>22</v>
      </c>
      <c r="P29" s="263">
        <v>95</v>
      </c>
      <c r="Q29" s="263">
        <v>2174</v>
      </c>
      <c r="R29" s="263">
        <v>897</v>
      </c>
      <c r="S29" s="263">
        <v>3071</v>
      </c>
      <c r="T29" s="387">
        <v>47</v>
      </c>
      <c r="U29" s="387">
        <v>16</v>
      </c>
      <c r="V29" s="387">
        <v>63</v>
      </c>
    </row>
    <row r="30" spans="1:22" ht="20.25" customHeight="1">
      <c r="A30" s="396" t="s">
        <v>40</v>
      </c>
      <c r="B30" s="263">
        <v>214</v>
      </c>
      <c r="C30" s="263">
        <v>60</v>
      </c>
      <c r="D30" s="263">
        <v>274</v>
      </c>
      <c r="E30" s="263">
        <v>173</v>
      </c>
      <c r="F30" s="263">
        <v>81</v>
      </c>
      <c r="G30" s="263">
        <v>254</v>
      </c>
      <c r="H30" s="263">
        <v>320</v>
      </c>
      <c r="I30" s="263">
        <v>158</v>
      </c>
      <c r="J30" s="263">
        <v>478</v>
      </c>
      <c r="K30" s="263">
        <v>189</v>
      </c>
      <c r="L30" s="263">
        <v>165</v>
      </c>
      <c r="M30" s="263">
        <v>354</v>
      </c>
      <c r="N30" s="263">
        <v>11</v>
      </c>
      <c r="O30" s="263">
        <v>5</v>
      </c>
      <c r="P30" s="263">
        <v>16</v>
      </c>
      <c r="Q30" s="263">
        <v>907</v>
      </c>
      <c r="R30" s="263">
        <v>469</v>
      </c>
      <c r="S30" s="263">
        <v>1376</v>
      </c>
      <c r="T30" s="387">
        <v>9</v>
      </c>
      <c r="U30" s="387">
        <v>2</v>
      </c>
      <c r="V30" s="387">
        <v>11</v>
      </c>
    </row>
    <row r="31" spans="1:22" ht="20.25" customHeight="1">
      <c r="A31" s="396" t="s">
        <v>41</v>
      </c>
      <c r="B31" s="263">
        <v>582</v>
      </c>
      <c r="C31" s="263">
        <v>188</v>
      </c>
      <c r="D31" s="263">
        <v>770</v>
      </c>
      <c r="E31" s="263">
        <v>333</v>
      </c>
      <c r="F31" s="263">
        <v>153</v>
      </c>
      <c r="G31" s="263">
        <v>486</v>
      </c>
      <c r="H31" s="263">
        <v>1709</v>
      </c>
      <c r="I31" s="263">
        <v>1138</v>
      </c>
      <c r="J31" s="263">
        <v>2847</v>
      </c>
      <c r="K31" s="263">
        <v>240</v>
      </c>
      <c r="L31" s="263">
        <v>22</v>
      </c>
      <c r="M31" s="263">
        <v>262</v>
      </c>
      <c r="N31" s="263">
        <v>69</v>
      </c>
      <c r="O31" s="263">
        <v>94</v>
      </c>
      <c r="P31" s="263">
        <v>163</v>
      </c>
      <c r="Q31" s="263">
        <v>2933</v>
      </c>
      <c r="R31" s="263">
        <v>1595</v>
      </c>
      <c r="S31" s="263">
        <v>4528</v>
      </c>
      <c r="T31" s="387">
        <v>4</v>
      </c>
      <c r="U31" s="387">
        <v>0</v>
      </c>
      <c r="V31" s="387">
        <v>4</v>
      </c>
    </row>
    <row r="32" spans="1:22" ht="20.25" customHeight="1">
      <c r="A32" s="396" t="s">
        <v>42</v>
      </c>
      <c r="B32" s="263">
        <v>757</v>
      </c>
      <c r="C32" s="263">
        <v>133</v>
      </c>
      <c r="D32" s="263">
        <v>890</v>
      </c>
      <c r="E32" s="263">
        <v>602</v>
      </c>
      <c r="F32" s="263">
        <v>187</v>
      </c>
      <c r="G32" s="263">
        <v>789</v>
      </c>
      <c r="H32" s="263">
        <v>2504</v>
      </c>
      <c r="I32" s="263">
        <v>1345</v>
      </c>
      <c r="J32" s="263">
        <v>3849</v>
      </c>
      <c r="K32" s="263">
        <v>224</v>
      </c>
      <c r="L32" s="263">
        <v>58</v>
      </c>
      <c r="M32" s="263">
        <v>282</v>
      </c>
      <c r="N32" s="263">
        <v>53</v>
      </c>
      <c r="O32" s="263">
        <v>45</v>
      </c>
      <c r="P32" s="263">
        <v>98</v>
      </c>
      <c r="Q32" s="263">
        <v>4140</v>
      </c>
      <c r="R32" s="263">
        <v>1768</v>
      </c>
      <c r="S32" s="263">
        <v>5908</v>
      </c>
      <c r="T32" s="387">
        <v>127</v>
      </c>
      <c r="U32" s="387">
        <v>69</v>
      </c>
      <c r="V32" s="387">
        <v>196</v>
      </c>
    </row>
    <row r="33" spans="1:22" ht="20.25" customHeight="1">
      <c r="A33" s="396" t="s">
        <v>43</v>
      </c>
      <c r="B33" s="263">
        <v>45</v>
      </c>
      <c r="C33" s="263">
        <v>10</v>
      </c>
      <c r="D33" s="263">
        <v>55</v>
      </c>
      <c r="E33" s="263">
        <v>48</v>
      </c>
      <c r="F33" s="263">
        <v>21</v>
      </c>
      <c r="G33" s="263">
        <v>69</v>
      </c>
      <c r="H33" s="263">
        <v>266</v>
      </c>
      <c r="I33" s="263">
        <v>204</v>
      </c>
      <c r="J33" s="263">
        <v>470</v>
      </c>
      <c r="K33" s="263">
        <v>28</v>
      </c>
      <c r="L33" s="263">
        <v>33</v>
      </c>
      <c r="M33" s="263">
        <v>61</v>
      </c>
      <c r="N33" s="263">
        <v>14</v>
      </c>
      <c r="O33" s="263">
        <v>15</v>
      </c>
      <c r="P33" s="263">
        <v>29</v>
      </c>
      <c r="Q33" s="263">
        <v>401</v>
      </c>
      <c r="R33" s="263">
        <v>283</v>
      </c>
      <c r="S33" s="263">
        <v>684</v>
      </c>
      <c r="T33" s="387">
        <v>1</v>
      </c>
      <c r="U33" s="387">
        <v>1</v>
      </c>
      <c r="V33" s="387">
        <v>2</v>
      </c>
    </row>
    <row r="34" spans="1:22" ht="20.25" customHeight="1">
      <c r="A34" s="396" t="s">
        <v>44</v>
      </c>
      <c r="B34" s="263">
        <v>3228</v>
      </c>
      <c r="C34" s="263">
        <v>1120</v>
      </c>
      <c r="D34" s="263">
        <v>4348</v>
      </c>
      <c r="E34" s="263">
        <v>2228</v>
      </c>
      <c r="F34" s="263">
        <v>1158</v>
      </c>
      <c r="G34" s="263">
        <v>3386</v>
      </c>
      <c r="H34" s="263">
        <v>7986</v>
      </c>
      <c r="I34" s="263">
        <v>5585</v>
      </c>
      <c r="J34" s="263">
        <v>13571</v>
      </c>
      <c r="K34" s="263">
        <v>701</v>
      </c>
      <c r="L34" s="263">
        <v>656</v>
      </c>
      <c r="M34" s="263">
        <v>1357</v>
      </c>
      <c r="N34" s="263">
        <v>234</v>
      </c>
      <c r="O34" s="263">
        <v>287</v>
      </c>
      <c r="P34" s="263">
        <v>521</v>
      </c>
      <c r="Q34" s="263">
        <v>14377</v>
      </c>
      <c r="R34" s="263">
        <v>8806</v>
      </c>
      <c r="S34" s="263">
        <v>23183</v>
      </c>
      <c r="T34" s="387">
        <v>75</v>
      </c>
      <c r="U34" s="387">
        <v>25</v>
      </c>
      <c r="V34" s="387">
        <v>100</v>
      </c>
    </row>
    <row r="35" spans="1:22" ht="20.25" customHeight="1">
      <c r="A35" s="396" t="s">
        <v>45</v>
      </c>
      <c r="B35" s="263">
        <v>60</v>
      </c>
      <c r="C35" s="263">
        <v>14</v>
      </c>
      <c r="D35" s="263">
        <v>74</v>
      </c>
      <c r="E35" s="263">
        <v>68</v>
      </c>
      <c r="F35" s="263">
        <v>15</v>
      </c>
      <c r="G35" s="263">
        <v>83</v>
      </c>
      <c r="H35" s="263">
        <v>153</v>
      </c>
      <c r="I35" s="263">
        <v>34</v>
      </c>
      <c r="J35" s="263">
        <v>187</v>
      </c>
      <c r="K35" s="263">
        <v>0</v>
      </c>
      <c r="L35" s="263">
        <v>0</v>
      </c>
      <c r="M35" s="263">
        <v>0</v>
      </c>
      <c r="N35" s="263">
        <v>14</v>
      </c>
      <c r="O35" s="263">
        <v>3</v>
      </c>
      <c r="P35" s="263">
        <v>17</v>
      </c>
      <c r="Q35" s="263">
        <v>295</v>
      </c>
      <c r="R35" s="263">
        <v>66</v>
      </c>
      <c r="S35" s="263">
        <v>361</v>
      </c>
      <c r="T35" s="387">
        <v>0</v>
      </c>
      <c r="U35" s="387">
        <v>0</v>
      </c>
      <c r="V35" s="387">
        <v>0</v>
      </c>
    </row>
    <row r="36" spans="1:22" ht="20.25" customHeight="1">
      <c r="A36" s="396" t="s">
        <v>47</v>
      </c>
      <c r="B36" s="263">
        <v>2455</v>
      </c>
      <c r="C36" s="263">
        <v>467</v>
      </c>
      <c r="D36" s="263">
        <v>2922</v>
      </c>
      <c r="E36" s="263">
        <v>1844</v>
      </c>
      <c r="F36" s="263">
        <v>560</v>
      </c>
      <c r="G36" s="263">
        <v>2404</v>
      </c>
      <c r="H36" s="263">
        <v>4446</v>
      </c>
      <c r="I36" s="263">
        <v>2416</v>
      </c>
      <c r="J36" s="263">
        <v>6862</v>
      </c>
      <c r="K36" s="263">
        <v>345</v>
      </c>
      <c r="L36" s="263">
        <v>200</v>
      </c>
      <c r="M36" s="263">
        <v>545</v>
      </c>
      <c r="N36" s="263">
        <v>544</v>
      </c>
      <c r="O36" s="263">
        <v>214</v>
      </c>
      <c r="P36" s="263">
        <v>758</v>
      </c>
      <c r="Q36" s="263">
        <v>9634</v>
      </c>
      <c r="R36" s="263">
        <v>3857</v>
      </c>
      <c r="S36" s="263">
        <v>13491</v>
      </c>
      <c r="T36" s="387">
        <v>130</v>
      </c>
      <c r="U36" s="387">
        <v>40</v>
      </c>
      <c r="V36" s="387">
        <v>170</v>
      </c>
    </row>
    <row r="37" spans="1:22" ht="20.25" customHeight="1">
      <c r="A37" s="396" t="s">
        <v>58</v>
      </c>
      <c r="B37" s="263">
        <v>524</v>
      </c>
      <c r="C37" s="263">
        <v>116</v>
      </c>
      <c r="D37" s="263">
        <v>640</v>
      </c>
      <c r="E37" s="263">
        <v>290</v>
      </c>
      <c r="F37" s="263">
        <v>102</v>
      </c>
      <c r="G37" s="263">
        <v>392</v>
      </c>
      <c r="H37" s="263">
        <v>693</v>
      </c>
      <c r="I37" s="263">
        <v>306</v>
      </c>
      <c r="J37" s="263">
        <v>999</v>
      </c>
      <c r="K37" s="263">
        <v>137</v>
      </c>
      <c r="L37" s="263">
        <v>83</v>
      </c>
      <c r="M37" s="263">
        <v>220</v>
      </c>
      <c r="N37" s="263">
        <v>202</v>
      </c>
      <c r="O37" s="263">
        <v>73</v>
      </c>
      <c r="P37" s="263">
        <v>275</v>
      </c>
      <c r="Q37" s="263">
        <v>1846</v>
      </c>
      <c r="R37" s="263">
        <v>680</v>
      </c>
      <c r="S37" s="263">
        <v>2526</v>
      </c>
      <c r="T37" s="387">
        <v>9</v>
      </c>
      <c r="U37" s="387">
        <v>10</v>
      </c>
      <c r="V37" s="387">
        <v>19</v>
      </c>
    </row>
    <row r="38" spans="1:22" ht="20.25" customHeight="1">
      <c r="A38" s="396" t="s">
        <v>48</v>
      </c>
      <c r="B38" s="263">
        <v>1319</v>
      </c>
      <c r="C38" s="263">
        <v>215</v>
      </c>
      <c r="D38" s="263">
        <v>1534</v>
      </c>
      <c r="E38" s="263">
        <v>1116</v>
      </c>
      <c r="F38" s="263">
        <v>302</v>
      </c>
      <c r="G38" s="263">
        <v>1418</v>
      </c>
      <c r="H38" s="263">
        <v>1497</v>
      </c>
      <c r="I38" s="263">
        <v>454</v>
      </c>
      <c r="J38" s="263">
        <v>1951</v>
      </c>
      <c r="K38" s="263">
        <v>18</v>
      </c>
      <c r="L38" s="263">
        <v>1</v>
      </c>
      <c r="M38" s="263">
        <v>19</v>
      </c>
      <c r="N38" s="263">
        <v>176</v>
      </c>
      <c r="O38" s="263">
        <v>65</v>
      </c>
      <c r="P38" s="263">
        <v>241</v>
      </c>
      <c r="Q38" s="263">
        <v>4126</v>
      </c>
      <c r="R38" s="263">
        <v>1037</v>
      </c>
      <c r="S38" s="263">
        <v>5163</v>
      </c>
      <c r="T38" s="387">
        <v>82</v>
      </c>
      <c r="U38" s="387">
        <v>17</v>
      </c>
      <c r="V38" s="387">
        <v>99</v>
      </c>
    </row>
    <row r="39" spans="1:22" s="398" customFormat="1" ht="20.25" customHeight="1">
      <c r="A39" s="397" t="s">
        <v>49</v>
      </c>
      <c r="B39" s="257">
        <v>22129</v>
      </c>
      <c r="C39" s="257">
        <v>5570</v>
      </c>
      <c r="D39" s="257">
        <v>27699</v>
      </c>
      <c r="E39" s="257">
        <v>17696</v>
      </c>
      <c r="F39" s="257">
        <v>6558</v>
      </c>
      <c r="G39" s="257">
        <v>24254</v>
      </c>
      <c r="H39" s="257">
        <v>41771</v>
      </c>
      <c r="I39" s="257">
        <v>24622</v>
      </c>
      <c r="J39" s="257">
        <v>66393</v>
      </c>
      <c r="K39" s="257">
        <v>4450</v>
      </c>
      <c r="L39" s="257">
        <v>3561</v>
      </c>
      <c r="M39" s="257">
        <v>8011</v>
      </c>
      <c r="N39" s="257">
        <v>3708</v>
      </c>
      <c r="O39" s="257">
        <v>2464</v>
      </c>
      <c r="P39" s="257">
        <v>6172</v>
      </c>
      <c r="Q39" s="257">
        <v>89754</v>
      </c>
      <c r="R39" s="257">
        <v>42775</v>
      </c>
      <c r="S39" s="257">
        <v>132529</v>
      </c>
      <c r="T39" s="388">
        <v>1958</v>
      </c>
      <c r="U39" s="388">
        <v>811</v>
      </c>
      <c r="V39" s="388">
        <v>2769</v>
      </c>
    </row>
    <row r="40" spans="1:22" ht="15" customHeight="1">
      <c r="A40" s="399"/>
      <c r="B40" s="260"/>
      <c r="C40" s="260"/>
      <c r="D40" s="260"/>
      <c r="E40" s="260"/>
      <c r="F40" s="260"/>
      <c r="G40" s="260"/>
      <c r="H40" s="260"/>
      <c r="I40" s="260"/>
      <c r="J40" s="260"/>
      <c r="K40" s="260"/>
      <c r="L40" s="260"/>
      <c r="M40" s="260"/>
      <c r="N40" s="260"/>
      <c r="O40" s="260"/>
      <c r="P40" s="260"/>
      <c r="Q40" s="260"/>
      <c r="R40" s="260"/>
      <c r="S40" s="260"/>
    </row>
    <row r="41" spans="1:22">
      <c r="P41" s="265"/>
      <c r="Q41" s="265"/>
      <c r="R41" s="265"/>
      <c r="S41" s="265"/>
    </row>
  </sheetData>
  <mergeCells count="10">
    <mergeCell ref="T2:V2"/>
    <mergeCell ref="K1:V1"/>
    <mergeCell ref="B1:J1"/>
    <mergeCell ref="A2:A3"/>
    <mergeCell ref="B2:D2"/>
    <mergeCell ref="E2:G2"/>
    <mergeCell ref="H2:J2"/>
    <mergeCell ref="K2:M2"/>
    <mergeCell ref="N2:P2"/>
    <mergeCell ref="Q2:S2"/>
  </mergeCells>
  <printOptions horizontalCentered="1"/>
  <pageMargins left="0.61" right="0.27" top="0.65" bottom="0.54" header="0.23" footer="0.24"/>
  <pageSetup paperSize="9" scale="90" firstPageNumber="85" pageOrder="overThenDown" orientation="portrait" useFirstPageNumber="1" horizontalDpi="300" verticalDpi="300" r:id="rId1"/>
  <headerFooter alignWithMargins="0">
    <oddFooter>&amp;L&amp;"Arial,Italic"&amp;9AISHE 2011-12&amp;CT-&amp;P</oddFooter>
  </headerFooter>
  <colBreaks count="1" manualBreakCount="1">
    <brk id="10" max="38" man="1"/>
  </colBreaks>
</worksheet>
</file>

<file path=xl/worksheets/sheet28.xml><?xml version="1.0" encoding="utf-8"?>
<worksheet xmlns="http://schemas.openxmlformats.org/spreadsheetml/2006/main" xmlns:r="http://schemas.openxmlformats.org/officeDocument/2006/relationships">
  <dimension ref="A1:R45"/>
  <sheetViews>
    <sheetView view="pageBreakPreview" zoomScaleSheetLayoutView="100" workbookViewId="0">
      <selection activeCell="L4" sqref="L4"/>
    </sheetView>
  </sheetViews>
  <sheetFormatPr defaultRowHeight="14.25"/>
  <cols>
    <col min="1" max="1" width="23.28515625" style="261" customWidth="1"/>
    <col min="2" max="2" width="8.42578125" style="261" customWidth="1"/>
    <col min="3" max="3" width="8.140625" style="261" customWidth="1"/>
    <col min="4" max="4" width="8.85546875" style="261" customWidth="1"/>
    <col min="5" max="5" width="8.140625" style="261" customWidth="1"/>
    <col min="6" max="6" width="8.28515625" style="261" customWidth="1"/>
    <col min="7" max="7" width="9" style="261" customWidth="1"/>
    <col min="8" max="10" width="8.7109375" style="261" customWidth="1"/>
    <col min="11" max="16" width="11.28515625" style="261" customWidth="1"/>
    <col min="17" max="18" width="8.85546875" style="261" hidden="1" customWidth="1"/>
    <col min="19" max="16384" width="9.140625" style="261"/>
  </cols>
  <sheetData>
    <row r="1" spans="1:17" s="256" customFormat="1" ht="33.75" customHeight="1">
      <c r="A1" s="108" t="s">
        <v>555</v>
      </c>
      <c r="B1" s="587" t="s">
        <v>562</v>
      </c>
      <c r="C1" s="580"/>
      <c r="D1" s="580"/>
      <c r="E1" s="580"/>
      <c r="F1" s="580"/>
      <c r="G1" s="580"/>
      <c r="H1" s="580"/>
      <c r="I1" s="580"/>
      <c r="J1" s="580"/>
      <c r="K1" s="587" t="s">
        <v>562</v>
      </c>
      <c r="L1" s="580"/>
      <c r="M1" s="580"/>
      <c r="N1" s="580"/>
      <c r="O1" s="580"/>
      <c r="P1" s="580"/>
    </row>
    <row r="2" spans="1:17" ht="31.5" customHeight="1">
      <c r="A2" s="619" t="s">
        <v>2</v>
      </c>
      <c r="B2" s="614" t="s">
        <v>563</v>
      </c>
      <c r="C2" s="614"/>
      <c r="D2" s="614"/>
      <c r="E2" s="614" t="s">
        <v>564</v>
      </c>
      <c r="F2" s="615"/>
      <c r="G2" s="615"/>
      <c r="H2" s="614" t="s">
        <v>565</v>
      </c>
      <c r="I2" s="615"/>
      <c r="J2" s="615"/>
      <c r="K2" s="614" t="s">
        <v>566</v>
      </c>
      <c r="L2" s="615"/>
      <c r="M2" s="615"/>
      <c r="N2" s="616" t="s">
        <v>60</v>
      </c>
      <c r="O2" s="617"/>
      <c r="P2" s="618"/>
      <c r="Q2" s="260"/>
    </row>
    <row r="3" spans="1:17" ht="19.5" customHeight="1">
      <c r="A3" s="620"/>
      <c r="B3" s="262" t="s">
        <v>102</v>
      </c>
      <c r="C3" s="262" t="s">
        <v>103</v>
      </c>
      <c r="D3" s="262" t="s">
        <v>12</v>
      </c>
      <c r="E3" s="262" t="s">
        <v>102</v>
      </c>
      <c r="F3" s="262" t="s">
        <v>103</v>
      </c>
      <c r="G3" s="262" t="s">
        <v>12</v>
      </c>
      <c r="H3" s="262" t="s">
        <v>102</v>
      </c>
      <c r="I3" s="262" t="s">
        <v>103</v>
      </c>
      <c r="J3" s="262" t="s">
        <v>12</v>
      </c>
      <c r="K3" s="262" t="s">
        <v>102</v>
      </c>
      <c r="L3" s="262" t="s">
        <v>103</v>
      </c>
      <c r="M3" s="262" t="s">
        <v>12</v>
      </c>
      <c r="N3" s="262" t="s">
        <v>102</v>
      </c>
      <c r="O3" s="262" t="s">
        <v>103</v>
      </c>
      <c r="P3" s="262" t="s">
        <v>12</v>
      </c>
      <c r="Q3" s="260"/>
    </row>
    <row r="4" spans="1:17" ht="30" customHeight="1">
      <c r="A4" s="253" t="s">
        <v>55</v>
      </c>
      <c r="B4" s="263">
        <v>6</v>
      </c>
      <c r="C4" s="263">
        <v>1</v>
      </c>
      <c r="D4" s="263">
        <v>7</v>
      </c>
      <c r="E4" s="263">
        <v>31</v>
      </c>
      <c r="F4" s="263">
        <v>4</v>
      </c>
      <c r="G4" s="263">
        <v>35</v>
      </c>
      <c r="H4" s="263">
        <v>167</v>
      </c>
      <c r="I4" s="263">
        <v>45</v>
      </c>
      <c r="J4" s="263">
        <v>212</v>
      </c>
      <c r="K4" s="263">
        <v>69</v>
      </c>
      <c r="L4" s="263">
        <v>26</v>
      </c>
      <c r="M4" s="263">
        <v>95</v>
      </c>
      <c r="N4" s="263">
        <f>B4+E4+H4+K4</f>
        <v>273</v>
      </c>
      <c r="O4" s="263">
        <f>C4+F4+I4+L4</f>
        <v>76</v>
      </c>
      <c r="P4" s="263">
        <f>N4+O4</f>
        <v>349</v>
      </c>
      <c r="Q4" s="260"/>
    </row>
    <row r="5" spans="1:17" ht="20.25" customHeight="1">
      <c r="A5" s="253" t="s">
        <v>15</v>
      </c>
      <c r="B5" s="263">
        <v>14034</v>
      </c>
      <c r="C5" s="263">
        <v>6742</v>
      </c>
      <c r="D5" s="263">
        <v>20776</v>
      </c>
      <c r="E5" s="263">
        <v>13390</v>
      </c>
      <c r="F5" s="263">
        <v>5886</v>
      </c>
      <c r="G5" s="263">
        <v>19276</v>
      </c>
      <c r="H5" s="263">
        <v>18267</v>
      </c>
      <c r="I5" s="263">
        <v>8193</v>
      </c>
      <c r="J5" s="263">
        <v>26460</v>
      </c>
      <c r="K5" s="263">
        <v>15106</v>
      </c>
      <c r="L5" s="263">
        <v>9925</v>
      </c>
      <c r="M5" s="263">
        <v>25031</v>
      </c>
      <c r="N5" s="263">
        <f t="shared" ref="N5:N38" si="0">B5+E5+H5+K5</f>
        <v>60797</v>
      </c>
      <c r="O5" s="263">
        <f t="shared" ref="O5:O38" si="1">C5+F5+I5+L5</f>
        <v>30746</v>
      </c>
      <c r="P5" s="263">
        <f t="shared" ref="P5:P38" si="2">N5+O5</f>
        <v>91543</v>
      </c>
      <c r="Q5" s="260"/>
    </row>
    <row r="6" spans="1:17" ht="20.25" customHeight="1">
      <c r="A6" s="253" t="s">
        <v>16</v>
      </c>
      <c r="B6" s="263">
        <v>29</v>
      </c>
      <c r="C6" s="263">
        <v>8</v>
      </c>
      <c r="D6" s="263">
        <v>37</v>
      </c>
      <c r="E6" s="263">
        <v>67</v>
      </c>
      <c r="F6" s="263">
        <v>21</v>
      </c>
      <c r="G6" s="263">
        <v>88</v>
      </c>
      <c r="H6" s="263">
        <v>420</v>
      </c>
      <c r="I6" s="263">
        <v>121</v>
      </c>
      <c r="J6" s="263">
        <v>541</v>
      </c>
      <c r="K6" s="263">
        <v>106</v>
      </c>
      <c r="L6" s="263">
        <v>62</v>
      </c>
      <c r="M6" s="263">
        <v>168</v>
      </c>
      <c r="N6" s="263">
        <f t="shared" si="0"/>
        <v>622</v>
      </c>
      <c r="O6" s="263">
        <f t="shared" si="1"/>
        <v>212</v>
      </c>
      <c r="P6" s="263">
        <f t="shared" si="2"/>
        <v>834</v>
      </c>
      <c r="Q6" s="260"/>
    </row>
    <row r="7" spans="1:17" ht="20.25" customHeight="1">
      <c r="A7" s="253" t="s">
        <v>17</v>
      </c>
      <c r="B7" s="263">
        <v>542</v>
      </c>
      <c r="C7" s="263">
        <v>140</v>
      </c>
      <c r="D7" s="263">
        <v>682</v>
      </c>
      <c r="E7" s="263">
        <v>618</v>
      </c>
      <c r="F7" s="263">
        <v>181</v>
      </c>
      <c r="G7" s="263">
        <v>799</v>
      </c>
      <c r="H7" s="263">
        <v>3366</v>
      </c>
      <c r="I7" s="263">
        <v>1032</v>
      </c>
      <c r="J7" s="263">
        <v>4398</v>
      </c>
      <c r="K7" s="263">
        <v>5079</v>
      </c>
      <c r="L7" s="263">
        <v>750</v>
      </c>
      <c r="M7" s="263">
        <v>5829</v>
      </c>
      <c r="N7" s="263">
        <f t="shared" si="0"/>
        <v>9605</v>
      </c>
      <c r="O7" s="263">
        <f t="shared" si="1"/>
        <v>2103</v>
      </c>
      <c r="P7" s="263">
        <f t="shared" si="2"/>
        <v>11708</v>
      </c>
      <c r="Q7" s="260"/>
    </row>
    <row r="8" spans="1:17" ht="20.25" customHeight="1">
      <c r="A8" s="253" t="s">
        <v>18</v>
      </c>
      <c r="B8" s="263">
        <v>607</v>
      </c>
      <c r="C8" s="263">
        <v>174</v>
      </c>
      <c r="D8" s="263">
        <v>781</v>
      </c>
      <c r="E8" s="263">
        <v>1687</v>
      </c>
      <c r="F8" s="263">
        <v>252</v>
      </c>
      <c r="G8" s="263">
        <v>1939</v>
      </c>
      <c r="H8" s="263">
        <v>10995</v>
      </c>
      <c r="I8" s="263">
        <v>1458</v>
      </c>
      <c r="J8" s="263">
        <v>12453</v>
      </c>
      <c r="K8" s="263">
        <v>11808</v>
      </c>
      <c r="L8" s="263">
        <v>1251</v>
      </c>
      <c r="M8" s="263">
        <v>13059</v>
      </c>
      <c r="N8" s="263">
        <f t="shared" si="0"/>
        <v>25097</v>
      </c>
      <c r="O8" s="263">
        <f t="shared" si="1"/>
        <v>3135</v>
      </c>
      <c r="P8" s="263">
        <f t="shared" si="2"/>
        <v>28232</v>
      </c>
      <c r="Q8" s="260"/>
    </row>
    <row r="9" spans="1:17" ht="20.25" customHeight="1">
      <c r="A9" s="253" t="s">
        <v>19</v>
      </c>
      <c r="B9" s="263">
        <v>76</v>
      </c>
      <c r="C9" s="263">
        <v>35</v>
      </c>
      <c r="D9" s="263">
        <v>111</v>
      </c>
      <c r="E9" s="263">
        <v>423</v>
      </c>
      <c r="F9" s="263">
        <v>102</v>
      </c>
      <c r="G9" s="263">
        <v>525</v>
      </c>
      <c r="H9" s="263">
        <v>418</v>
      </c>
      <c r="I9" s="263">
        <v>186</v>
      </c>
      <c r="J9" s="263">
        <v>604</v>
      </c>
      <c r="K9" s="263">
        <v>412</v>
      </c>
      <c r="L9" s="263">
        <v>70</v>
      </c>
      <c r="M9" s="263">
        <v>482</v>
      </c>
      <c r="N9" s="263">
        <f t="shared" si="0"/>
        <v>1329</v>
      </c>
      <c r="O9" s="263">
        <f t="shared" si="1"/>
        <v>393</v>
      </c>
      <c r="P9" s="263">
        <f t="shared" si="2"/>
        <v>1722</v>
      </c>
      <c r="Q9" s="260"/>
    </row>
    <row r="10" spans="1:17" ht="20.25" customHeight="1">
      <c r="A10" s="253" t="s">
        <v>56</v>
      </c>
      <c r="B10" s="263">
        <v>1093</v>
      </c>
      <c r="C10" s="263">
        <v>407</v>
      </c>
      <c r="D10" s="263">
        <v>1500</v>
      </c>
      <c r="E10" s="263">
        <v>1264</v>
      </c>
      <c r="F10" s="263">
        <v>388</v>
      </c>
      <c r="G10" s="263">
        <v>1652</v>
      </c>
      <c r="H10" s="263">
        <v>3893</v>
      </c>
      <c r="I10" s="263">
        <v>903</v>
      </c>
      <c r="J10" s="263">
        <v>4796</v>
      </c>
      <c r="K10" s="263">
        <v>3411</v>
      </c>
      <c r="L10" s="263">
        <v>719</v>
      </c>
      <c r="M10" s="263">
        <v>4130</v>
      </c>
      <c r="N10" s="263">
        <f t="shared" si="0"/>
        <v>9661</v>
      </c>
      <c r="O10" s="263">
        <f t="shared" si="1"/>
        <v>2417</v>
      </c>
      <c r="P10" s="263">
        <f t="shared" si="2"/>
        <v>12078</v>
      </c>
      <c r="Q10" s="260"/>
    </row>
    <row r="11" spans="1:17" ht="20.25" customHeight="1">
      <c r="A11" s="253" t="s">
        <v>21</v>
      </c>
      <c r="B11" s="263">
        <v>6</v>
      </c>
      <c r="C11" s="263">
        <v>7</v>
      </c>
      <c r="D11" s="263">
        <v>13</v>
      </c>
      <c r="E11" s="263">
        <v>3</v>
      </c>
      <c r="F11" s="263">
        <v>1</v>
      </c>
      <c r="G11" s="263">
        <v>4</v>
      </c>
      <c r="H11" s="263">
        <v>21</v>
      </c>
      <c r="I11" s="263">
        <v>11</v>
      </c>
      <c r="J11" s="263">
        <v>32</v>
      </c>
      <c r="K11" s="263">
        <v>26</v>
      </c>
      <c r="L11" s="263">
        <v>12</v>
      </c>
      <c r="M11" s="263">
        <v>38</v>
      </c>
      <c r="N11" s="263">
        <f t="shared" si="0"/>
        <v>56</v>
      </c>
      <c r="O11" s="263">
        <f t="shared" si="1"/>
        <v>31</v>
      </c>
      <c r="P11" s="263">
        <f t="shared" si="2"/>
        <v>87</v>
      </c>
      <c r="Q11" s="260"/>
    </row>
    <row r="12" spans="1:17" ht="20.25" customHeight="1">
      <c r="A12" s="253" t="s">
        <v>22</v>
      </c>
      <c r="B12" s="263">
        <v>1</v>
      </c>
      <c r="C12" s="263">
        <v>0</v>
      </c>
      <c r="D12" s="263">
        <v>1</v>
      </c>
      <c r="E12" s="263">
        <v>12</v>
      </c>
      <c r="F12" s="263">
        <v>11</v>
      </c>
      <c r="G12" s="263">
        <v>23</v>
      </c>
      <c r="H12" s="263">
        <v>34</v>
      </c>
      <c r="I12" s="263">
        <v>21</v>
      </c>
      <c r="J12" s="263">
        <v>55</v>
      </c>
      <c r="K12" s="263">
        <v>46</v>
      </c>
      <c r="L12" s="263">
        <v>33</v>
      </c>
      <c r="M12" s="263">
        <v>79</v>
      </c>
      <c r="N12" s="263">
        <f t="shared" si="0"/>
        <v>93</v>
      </c>
      <c r="O12" s="263">
        <f t="shared" si="1"/>
        <v>65</v>
      </c>
      <c r="P12" s="263">
        <f t="shared" si="2"/>
        <v>158</v>
      </c>
      <c r="Q12" s="260"/>
    </row>
    <row r="13" spans="1:17" ht="20.25" customHeight="1">
      <c r="A13" s="253" t="s">
        <v>23</v>
      </c>
      <c r="B13" s="263">
        <v>1609</v>
      </c>
      <c r="C13" s="263">
        <v>703</v>
      </c>
      <c r="D13" s="263">
        <v>2312</v>
      </c>
      <c r="E13" s="263">
        <v>3628</v>
      </c>
      <c r="F13" s="263">
        <v>3773</v>
      </c>
      <c r="G13" s="263">
        <v>7401</v>
      </c>
      <c r="H13" s="263">
        <v>7916</v>
      </c>
      <c r="I13" s="263">
        <v>1720</v>
      </c>
      <c r="J13" s="263">
        <v>9636</v>
      </c>
      <c r="K13" s="263">
        <v>7566</v>
      </c>
      <c r="L13" s="263">
        <v>786</v>
      </c>
      <c r="M13" s="263">
        <v>8352</v>
      </c>
      <c r="N13" s="263">
        <f t="shared" si="0"/>
        <v>20719</v>
      </c>
      <c r="O13" s="263">
        <f t="shared" si="1"/>
        <v>6982</v>
      </c>
      <c r="P13" s="263">
        <f t="shared" si="2"/>
        <v>27701</v>
      </c>
      <c r="Q13" s="260"/>
    </row>
    <row r="14" spans="1:17" ht="20.25" customHeight="1">
      <c r="A14" s="253" t="s">
        <v>24</v>
      </c>
      <c r="B14" s="263">
        <v>40</v>
      </c>
      <c r="C14" s="263">
        <v>31</v>
      </c>
      <c r="D14" s="263">
        <v>71</v>
      </c>
      <c r="E14" s="263">
        <v>70</v>
      </c>
      <c r="F14" s="263">
        <v>50</v>
      </c>
      <c r="G14" s="263">
        <v>120</v>
      </c>
      <c r="H14" s="263">
        <v>1142</v>
      </c>
      <c r="I14" s="263">
        <v>1167</v>
      </c>
      <c r="J14" s="263">
        <v>2309</v>
      </c>
      <c r="K14" s="263">
        <v>818</v>
      </c>
      <c r="L14" s="263">
        <v>581</v>
      </c>
      <c r="M14" s="263">
        <v>1399</v>
      </c>
      <c r="N14" s="263">
        <f t="shared" si="0"/>
        <v>2070</v>
      </c>
      <c r="O14" s="263">
        <f t="shared" si="1"/>
        <v>1829</v>
      </c>
      <c r="P14" s="263">
        <f t="shared" si="2"/>
        <v>3899</v>
      </c>
      <c r="Q14" s="260"/>
    </row>
    <row r="15" spans="1:17" ht="20.25" customHeight="1">
      <c r="A15" s="253" t="s">
        <v>25</v>
      </c>
      <c r="B15" s="263">
        <v>3082</v>
      </c>
      <c r="C15" s="263">
        <v>1191</v>
      </c>
      <c r="D15" s="263">
        <v>4273</v>
      </c>
      <c r="E15" s="263">
        <v>2835</v>
      </c>
      <c r="F15" s="263">
        <v>1034</v>
      </c>
      <c r="G15" s="263">
        <v>3869</v>
      </c>
      <c r="H15" s="263">
        <v>8937</v>
      </c>
      <c r="I15" s="263">
        <v>2672</v>
      </c>
      <c r="J15" s="263">
        <v>11609</v>
      </c>
      <c r="K15" s="263">
        <v>6658</v>
      </c>
      <c r="L15" s="263">
        <v>1124</v>
      </c>
      <c r="M15" s="263">
        <v>7782</v>
      </c>
      <c r="N15" s="263">
        <f t="shared" si="0"/>
        <v>21512</v>
      </c>
      <c r="O15" s="263">
        <f t="shared" si="1"/>
        <v>6021</v>
      </c>
      <c r="P15" s="263">
        <f t="shared" si="2"/>
        <v>27533</v>
      </c>
      <c r="Q15" s="260"/>
    </row>
    <row r="16" spans="1:17" ht="20.25" customHeight="1">
      <c r="A16" s="253" t="s">
        <v>26</v>
      </c>
      <c r="B16" s="263">
        <v>2119</v>
      </c>
      <c r="C16" s="263">
        <v>588</v>
      </c>
      <c r="D16" s="263">
        <v>2707</v>
      </c>
      <c r="E16" s="263">
        <v>2157</v>
      </c>
      <c r="F16" s="263">
        <v>508</v>
      </c>
      <c r="G16" s="263">
        <v>2665</v>
      </c>
      <c r="H16" s="263">
        <v>9620</v>
      </c>
      <c r="I16" s="263">
        <v>2031</v>
      </c>
      <c r="J16" s="263">
        <v>11651</v>
      </c>
      <c r="K16" s="263">
        <v>5456</v>
      </c>
      <c r="L16" s="263">
        <v>1156</v>
      </c>
      <c r="M16" s="263">
        <v>6612</v>
      </c>
      <c r="N16" s="263">
        <f t="shared" si="0"/>
        <v>19352</v>
      </c>
      <c r="O16" s="263">
        <f t="shared" si="1"/>
        <v>4283</v>
      </c>
      <c r="P16" s="263">
        <f t="shared" si="2"/>
        <v>23635</v>
      </c>
      <c r="Q16" s="260"/>
    </row>
    <row r="17" spans="1:17" ht="20.25" customHeight="1">
      <c r="A17" s="253" t="s">
        <v>27</v>
      </c>
      <c r="B17" s="263">
        <v>527</v>
      </c>
      <c r="C17" s="263">
        <v>183</v>
      </c>
      <c r="D17" s="263">
        <v>710</v>
      </c>
      <c r="E17" s="263">
        <v>857</v>
      </c>
      <c r="F17" s="263">
        <v>354</v>
      </c>
      <c r="G17" s="263">
        <v>1211</v>
      </c>
      <c r="H17" s="263">
        <v>2906</v>
      </c>
      <c r="I17" s="263">
        <v>1075</v>
      </c>
      <c r="J17" s="263">
        <v>3981</v>
      </c>
      <c r="K17" s="263">
        <v>2641</v>
      </c>
      <c r="L17" s="263">
        <v>767</v>
      </c>
      <c r="M17" s="263">
        <v>3408</v>
      </c>
      <c r="N17" s="263">
        <f t="shared" si="0"/>
        <v>6931</v>
      </c>
      <c r="O17" s="263">
        <f t="shared" si="1"/>
        <v>2379</v>
      </c>
      <c r="P17" s="263">
        <f t="shared" si="2"/>
        <v>9310</v>
      </c>
      <c r="Q17" s="260"/>
    </row>
    <row r="18" spans="1:17" ht="20.25" customHeight="1">
      <c r="A18" s="253" t="s">
        <v>57</v>
      </c>
      <c r="B18" s="263">
        <v>859</v>
      </c>
      <c r="C18" s="263">
        <v>356</v>
      </c>
      <c r="D18" s="263">
        <v>1215</v>
      </c>
      <c r="E18" s="263">
        <v>1265</v>
      </c>
      <c r="F18" s="263">
        <v>410</v>
      </c>
      <c r="G18" s="263">
        <v>1675</v>
      </c>
      <c r="H18" s="263">
        <v>2174</v>
      </c>
      <c r="I18" s="263">
        <v>558</v>
      </c>
      <c r="J18" s="263">
        <v>2732</v>
      </c>
      <c r="K18" s="263">
        <v>1544</v>
      </c>
      <c r="L18" s="263">
        <v>667</v>
      </c>
      <c r="M18" s="263">
        <v>2211</v>
      </c>
      <c r="N18" s="263">
        <f t="shared" si="0"/>
        <v>5842</v>
      </c>
      <c r="O18" s="263">
        <f t="shared" si="1"/>
        <v>1991</v>
      </c>
      <c r="P18" s="263">
        <f t="shared" si="2"/>
        <v>7833</v>
      </c>
      <c r="Q18" s="260"/>
    </row>
    <row r="19" spans="1:17" ht="20.25" customHeight="1">
      <c r="A19" s="253" t="s">
        <v>29</v>
      </c>
      <c r="B19" s="263">
        <v>321</v>
      </c>
      <c r="C19" s="263">
        <v>49</v>
      </c>
      <c r="D19" s="263">
        <v>370</v>
      </c>
      <c r="E19" s="263">
        <v>398</v>
      </c>
      <c r="F19" s="263">
        <v>65</v>
      </c>
      <c r="G19" s="263">
        <v>463</v>
      </c>
      <c r="H19" s="263">
        <v>2296</v>
      </c>
      <c r="I19" s="263">
        <v>443</v>
      </c>
      <c r="J19" s="263">
        <v>2739</v>
      </c>
      <c r="K19" s="263">
        <v>2035</v>
      </c>
      <c r="L19" s="263">
        <v>451</v>
      </c>
      <c r="M19" s="263">
        <v>2486</v>
      </c>
      <c r="N19" s="263">
        <f t="shared" si="0"/>
        <v>5050</v>
      </c>
      <c r="O19" s="263">
        <f t="shared" si="1"/>
        <v>1008</v>
      </c>
      <c r="P19" s="263">
        <f t="shared" si="2"/>
        <v>6058</v>
      </c>
      <c r="Q19" s="260"/>
    </row>
    <row r="20" spans="1:17" ht="20.25" customHeight="1">
      <c r="A20" s="253" t="s">
        <v>30</v>
      </c>
      <c r="B20" s="263">
        <v>7982</v>
      </c>
      <c r="C20" s="263">
        <v>4698</v>
      </c>
      <c r="D20" s="263">
        <v>12680</v>
      </c>
      <c r="E20" s="263">
        <v>9037</v>
      </c>
      <c r="F20" s="263">
        <v>6054</v>
      </c>
      <c r="G20" s="263">
        <v>15091</v>
      </c>
      <c r="H20" s="263">
        <v>23569</v>
      </c>
      <c r="I20" s="263">
        <v>11668</v>
      </c>
      <c r="J20" s="263">
        <v>35237</v>
      </c>
      <c r="K20" s="263">
        <v>16627</v>
      </c>
      <c r="L20" s="263">
        <v>8107</v>
      </c>
      <c r="M20" s="263">
        <v>24734</v>
      </c>
      <c r="N20" s="263">
        <f t="shared" si="0"/>
        <v>57215</v>
      </c>
      <c r="O20" s="263">
        <f t="shared" si="1"/>
        <v>30527</v>
      </c>
      <c r="P20" s="263">
        <f t="shared" si="2"/>
        <v>87742</v>
      </c>
      <c r="Q20" s="260"/>
    </row>
    <row r="21" spans="1:17" ht="20.25" customHeight="1">
      <c r="A21" s="253" t="s">
        <v>31</v>
      </c>
      <c r="B21" s="263">
        <v>3185</v>
      </c>
      <c r="C21" s="263">
        <v>2306</v>
      </c>
      <c r="D21" s="263">
        <v>5491</v>
      </c>
      <c r="E21" s="263">
        <v>3955</v>
      </c>
      <c r="F21" s="263">
        <v>3287</v>
      </c>
      <c r="G21" s="263">
        <v>7242</v>
      </c>
      <c r="H21" s="263">
        <v>6528</v>
      </c>
      <c r="I21" s="263">
        <v>4145</v>
      </c>
      <c r="J21" s="263">
        <v>10673</v>
      </c>
      <c r="K21" s="263">
        <v>3208</v>
      </c>
      <c r="L21" s="263">
        <v>2352</v>
      </c>
      <c r="M21" s="263">
        <v>5560</v>
      </c>
      <c r="N21" s="263">
        <f t="shared" si="0"/>
        <v>16876</v>
      </c>
      <c r="O21" s="263">
        <f t="shared" si="1"/>
        <v>12090</v>
      </c>
      <c r="P21" s="263">
        <f t="shared" si="2"/>
        <v>28966</v>
      </c>
      <c r="Q21" s="260"/>
    </row>
    <row r="22" spans="1:17" ht="20.25" customHeight="1">
      <c r="A22" s="253" t="s">
        <v>32</v>
      </c>
      <c r="B22" s="263">
        <v>8</v>
      </c>
      <c r="C22" s="263">
        <v>1</v>
      </c>
      <c r="D22" s="263">
        <v>9</v>
      </c>
      <c r="E22" s="263">
        <v>0</v>
      </c>
      <c r="F22" s="263">
        <v>0</v>
      </c>
      <c r="G22" s="263">
        <v>0</v>
      </c>
      <c r="H22" s="263">
        <v>8</v>
      </c>
      <c r="I22" s="263">
        <v>1</v>
      </c>
      <c r="J22" s="263">
        <v>9</v>
      </c>
      <c r="K22" s="263">
        <v>0</v>
      </c>
      <c r="L22" s="263">
        <v>0</v>
      </c>
      <c r="M22" s="263">
        <v>0</v>
      </c>
      <c r="N22" s="263">
        <f t="shared" si="0"/>
        <v>16</v>
      </c>
      <c r="O22" s="263">
        <f t="shared" si="1"/>
        <v>2</v>
      </c>
      <c r="P22" s="263">
        <f t="shared" si="2"/>
        <v>18</v>
      </c>
      <c r="Q22" s="260"/>
    </row>
    <row r="23" spans="1:17" ht="20.25" customHeight="1">
      <c r="A23" s="253" t="s">
        <v>33</v>
      </c>
      <c r="B23" s="263">
        <v>3139</v>
      </c>
      <c r="C23" s="263">
        <v>1045</v>
      </c>
      <c r="D23" s="263">
        <v>4184</v>
      </c>
      <c r="E23" s="263">
        <v>3111</v>
      </c>
      <c r="F23" s="263">
        <v>1135</v>
      </c>
      <c r="G23" s="263">
        <v>4246</v>
      </c>
      <c r="H23" s="263">
        <v>7835</v>
      </c>
      <c r="I23" s="263">
        <v>2574</v>
      </c>
      <c r="J23" s="263">
        <v>10409</v>
      </c>
      <c r="K23" s="263">
        <v>7017</v>
      </c>
      <c r="L23" s="263">
        <v>2049</v>
      </c>
      <c r="M23" s="263">
        <v>9066</v>
      </c>
      <c r="N23" s="263">
        <f t="shared" si="0"/>
        <v>21102</v>
      </c>
      <c r="O23" s="263">
        <f t="shared" si="1"/>
        <v>6803</v>
      </c>
      <c r="P23" s="263">
        <f t="shared" si="2"/>
        <v>27905</v>
      </c>
      <c r="Q23" s="260"/>
    </row>
    <row r="24" spans="1:17" ht="20.25" customHeight="1">
      <c r="A24" s="253" t="s">
        <v>34</v>
      </c>
      <c r="B24" s="263">
        <v>6938</v>
      </c>
      <c r="C24" s="263">
        <v>1835</v>
      </c>
      <c r="D24" s="263">
        <v>8773</v>
      </c>
      <c r="E24" s="263">
        <v>8079</v>
      </c>
      <c r="F24" s="263">
        <v>2884</v>
      </c>
      <c r="G24" s="263">
        <v>10963</v>
      </c>
      <c r="H24" s="263">
        <v>35078</v>
      </c>
      <c r="I24" s="263">
        <v>10856</v>
      </c>
      <c r="J24" s="263">
        <v>45934</v>
      </c>
      <c r="K24" s="263">
        <v>32360</v>
      </c>
      <c r="L24" s="263">
        <v>5300</v>
      </c>
      <c r="M24" s="263">
        <v>37660</v>
      </c>
      <c r="N24" s="263">
        <f t="shared" si="0"/>
        <v>82455</v>
      </c>
      <c r="O24" s="263">
        <f t="shared" si="1"/>
        <v>20875</v>
      </c>
      <c r="P24" s="263">
        <f t="shared" si="2"/>
        <v>103330</v>
      </c>
      <c r="Q24" s="260"/>
    </row>
    <row r="25" spans="1:17" ht="20.25" customHeight="1">
      <c r="A25" s="253" t="s">
        <v>35</v>
      </c>
      <c r="B25" s="263">
        <v>204</v>
      </c>
      <c r="C25" s="263">
        <v>99</v>
      </c>
      <c r="D25" s="263">
        <v>303</v>
      </c>
      <c r="E25" s="263">
        <v>212</v>
      </c>
      <c r="F25" s="263">
        <v>618</v>
      </c>
      <c r="G25" s="263">
        <v>830</v>
      </c>
      <c r="H25" s="263">
        <v>828</v>
      </c>
      <c r="I25" s="263">
        <v>377</v>
      </c>
      <c r="J25" s="263">
        <v>1205</v>
      </c>
      <c r="K25" s="263">
        <v>910</v>
      </c>
      <c r="L25" s="263">
        <v>432</v>
      </c>
      <c r="M25" s="263">
        <v>1342</v>
      </c>
      <c r="N25" s="263">
        <f t="shared" si="0"/>
        <v>2154</v>
      </c>
      <c r="O25" s="263">
        <f t="shared" si="1"/>
        <v>1526</v>
      </c>
      <c r="P25" s="263">
        <f t="shared" si="2"/>
        <v>3680</v>
      </c>
      <c r="Q25" s="260"/>
    </row>
    <row r="26" spans="1:17" ht="20.25" customHeight="1">
      <c r="A26" s="253" t="s">
        <v>36</v>
      </c>
      <c r="B26" s="263">
        <v>56</v>
      </c>
      <c r="C26" s="263">
        <v>48</v>
      </c>
      <c r="D26" s="263">
        <v>104</v>
      </c>
      <c r="E26" s="263">
        <v>143</v>
      </c>
      <c r="F26" s="263">
        <v>92</v>
      </c>
      <c r="G26" s="263">
        <v>235</v>
      </c>
      <c r="H26" s="263">
        <v>379</v>
      </c>
      <c r="I26" s="263">
        <v>186</v>
      </c>
      <c r="J26" s="263">
        <v>565</v>
      </c>
      <c r="K26" s="263">
        <v>335</v>
      </c>
      <c r="L26" s="263">
        <v>199</v>
      </c>
      <c r="M26" s="263">
        <v>534</v>
      </c>
      <c r="N26" s="263">
        <f t="shared" si="0"/>
        <v>913</v>
      </c>
      <c r="O26" s="263">
        <f t="shared" si="1"/>
        <v>525</v>
      </c>
      <c r="P26" s="263">
        <f t="shared" si="2"/>
        <v>1438</v>
      </c>
      <c r="Q26" s="260"/>
    </row>
    <row r="27" spans="1:17" ht="20.25" customHeight="1">
      <c r="A27" s="253" t="s">
        <v>37</v>
      </c>
      <c r="B27" s="263">
        <v>30</v>
      </c>
      <c r="C27" s="263">
        <v>11</v>
      </c>
      <c r="D27" s="263">
        <v>41</v>
      </c>
      <c r="E27" s="263">
        <v>81</v>
      </c>
      <c r="F27" s="263">
        <v>79</v>
      </c>
      <c r="G27" s="263">
        <v>160</v>
      </c>
      <c r="H27" s="263">
        <v>447</v>
      </c>
      <c r="I27" s="263">
        <v>211</v>
      </c>
      <c r="J27" s="263">
        <v>658</v>
      </c>
      <c r="K27" s="263">
        <v>228</v>
      </c>
      <c r="L27" s="263">
        <v>65</v>
      </c>
      <c r="M27" s="263">
        <v>293</v>
      </c>
      <c r="N27" s="263">
        <f t="shared" si="0"/>
        <v>786</v>
      </c>
      <c r="O27" s="263">
        <f t="shared" si="1"/>
        <v>366</v>
      </c>
      <c r="P27" s="263">
        <f t="shared" si="2"/>
        <v>1152</v>
      </c>
      <c r="Q27" s="260"/>
    </row>
    <row r="28" spans="1:17" ht="20.25" customHeight="1">
      <c r="A28" s="253" t="s">
        <v>38</v>
      </c>
      <c r="B28" s="263">
        <v>79</v>
      </c>
      <c r="C28" s="263">
        <v>47</v>
      </c>
      <c r="D28" s="263">
        <v>126</v>
      </c>
      <c r="E28" s="263">
        <v>98</v>
      </c>
      <c r="F28" s="263">
        <v>58</v>
      </c>
      <c r="G28" s="263">
        <v>156</v>
      </c>
      <c r="H28" s="263">
        <v>318</v>
      </c>
      <c r="I28" s="263">
        <v>191</v>
      </c>
      <c r="J28" s="263">
        <v>509</v>
      </c>
      <c r="K28" s="263">
        <v>488</v>
      </c>
      <c r="L28" s="263">
        <v>221</v>
      </c>
      <c r="M28" s="263">
        <v>709</v>
      </c>
      <c r="N28" s="263">
        <f t="shared" si="0"/>
        <v>983</v>
      </c>
      <c r="O28" s="263">
        <f t="shared" si="1"/>
        <v>517</v>
      </c>
      <c r="P28" s="263">
        <f t="shared" si="2"/>
        <v>1500</v>
      </c>
      <c r="Q28" s="260"/>
    </row>
    <row r="29" spans="1:17" ht="20.25" customHeight="1">
      <c r="A29" s="253" t="s">
        <v>39</v>
      </c>
      <c r="B29" s="263">
        <v>2014</v>
      </c>
      <c r="C29" s="263">
        <v>425</v>
      </c>
      <c r="D29" s="263">
        <v>2439</v>
      </c>
      <c r="E29" s="263">
        <v>1943</v>
      </c>
      <c r="F29" s="263">
        <v>458</v>
      </c>
      <c r="G29" s="263">
        <v>2401</v>
      </c>
      <c r="H29" s="263">
        <v>7755</v>
      </c>
      <c r="I29" s="263">
        <v>1207</v>
      </c>
      <c r="J29" s="263">
        <v>8962</v>
      </c>
      <c r="K29" s="263">
        <v>5335</v>
      </c>
      <c r="L29" s="263">
        <v>1082</v>
      </c>
      <c r="M29" s="263">
        <v>6417</v>
      </c>
      <c r="N29" s="263">
        <f t="shared" si="0"/>
        <v>17047</v>
      </c>
      <c r="O29" s="263">
        <f t="shared" si="1"/>
        <v>3172</v>
      </c>
      <c r="P29" s="263">
        <f t="shared" si="2"/>
        <v>20219</v>
      </c>
      <c r="Q29" s="260"/>
    </row>
    <row r="30" spans="1:17" ht="20.25" customHeight="1">
      <c r="A30" s="253" t="s">
        <v>40</v>
      </c>
      <c r="B30" s="263">
        <v>533</v>
      </c>
      <c r="C30" s="263">
        <v>385</v>
      </c>
      <c r="D30" s="263">
        <v>918</v>
      </c>
      <c r="E30" s="263">
        <v>659</v>
      </c>
      <c r="F30" s="263">
        <v>887</v>
      </c>
      <c r="G30" s="263">
        <v>1546</v>
      </c>
      <c r="H30" s="263">
        <v>2716</v>
      </c>
      <c r="I30" s="263">
        <v>1546</v>
      </c>
      <c r="J30" s="263">
        <v>4262</v>
      </c>
      <c r="K30" s="263">
        <v>657</v>
      </c>
      <c r="L30" s="263">
        <v>502</v>
      </c>
      <c r="M30" s="263">
        <v>1159</v>
      </c>
      <c r="N30" s="263">
        <f t="shared" si="0"/>
        <v>4565</v>
      </c>
      <c r="O30" s="263">
        <f t="shared" si="1"/>
        <v>3320</v>
      </c>
      <c r="P30" s="263">
        <f t="shared" si="2"/>
        <v>7885</v>
      </c>
      <c r="Q30" s="260"/>
    </row>
    <row r="31" spans="1:17" ht="20.25" customHeight="1">
      <c r="A31" s="253" t="s">
        <v>41</v>
      </c>
      <c r="B31" s="263">
        <v>1866</v>
      </c>
      <c r="C31" s="263">
        <v>846</v>
      </c>
      <c r="D31" s="263">
        <v>2712</v>
      </c>
      <c r="E31" s="263">
        <v>4240</v>
      </c>
      <c r="F31" s="263">
        <v>2066</v>
      </c>
      <c r="G31" s="263">
        <v>6306</v>
      </c>
      <c r="H31" s="263">
        <v>5433</v>
      </c>
      <c r="I31" s="263">
        <v>2192</v>
      </c>
      <c r="J31" s="263">
        <v>7625</v>
      </c>
      <c r="K31" s="263">
        <v>4481</v>
      </c>
      <c r="L31" s="263">
        <v>1678</v>
      </c>
      <c r="M31" s="263">
        <v>6159</v>
      </c>
      <c r="N31" s="263">
        <f t="shared" si="0"/>
        <v>16020</v>
      </c>
      <c r="O31" s="263">
        <f t="shared" si="1"/>
        <v>6782</v>
      </c>
      <c r="P31" s="263">
        <f t="shared" si="2"/>
        <v>22802</v>
      </c>
      <c r="Q31" s="260"/>
    </row>
    <row r="32" spans="1:17" ht="20.25" customHeight="1">
      <c r="A32" s="253" t="s">
        <v>42</v>
      </c>
      <c r="B32" s="263">
        <v>4362</v>
      </c>
      <c r="C32" s="263">
        <v>1037</v>
      </c>
      <c r="D32" s="263">
        <v>5399</v>
      </c>
      <c r="E32" s="263">
        <v>3333</v>
      </c>
      <c r="F32" s="263">
        <v>729</v>
      </c>
      <c r="G32" s="263">
        <v>4062</v>
      </c>
      <c r="H32" s="263">
        <v>6409</v>
      </c>
      <c r="I32" s="263">
        <v>1240</v>
      </c>
      <c r="J32" s="263">
        <v>7649</v>
      </c>
      <c r="K32" s="263">
        <v>7403</v>
      </c>
      <c r="L32" s="263">
        <v>1176</v>
      </c>
      <c r="M32" s="263">
        <v>8579</v>
      </c>
      <c r="N32" s="263">
        <f t="shared" si="0"/>
        <v>21507</v>
      </c>
      <c r="O32" s="263">
        <f t="shared" si="1"/>
        <v>4182</v>
      </c>
      <c r="P32" s="263">
        <f t="shared" si="2"/>
        <v>25689</v>
      </c>
      <c r="Q32" s="260"/>
    </row>
    <row r="33" spans="1:17" ht="20.25" customHeight="1">
      <c r="A33" s="253" t="s">
        <v>43</v>
      </c>
      <c r="B33" s="263">
        <v>22</v>
      </c>
      <c r="C33" s="263">
        <v>5</v>
      </c>
      <c r="D33" s="263">
        <v>27</v>
      </c>
      <c r="E33" s="263">
        <v>65</v>
      </c>
      <c r="F33" s="263">
        <v>30</v>
      </c>
      <c r="G33" s="263">
        <v>95</v>
      </c>
      <c r="H33" s="263">
        <v>141</v>
      </c>
      <c r="I33" s="263">
        <v>98</v>
      </c>
      <c r="J33" s="263">
        <v>239</v>
      </c>
      <c r="K33" s="263">
        <v>202</v>
      </c>
      <c r="L33" s="263">
        <v>79</v>
      </c>
      <c r="M33" s="263">
        <v>281</v>
      </c>
      <c r="N33" s="263">
        <f t="shared" si="0"/>
        <v>430</v>
      </c>
      <c r="O33" s="263">
        <f t="shared" si="1"/>
        <v>212</v>
      </c>
      <c r="P33" s="263">
        <f t="shared" si="2"/>
        <v>642</v>
      </c>
      <c r="Q33" s="260"/>
    </row>
    <row r="34" spans="1:17" ht="20.25" customHeight="1">
      <c r="A34" s="253" t="s">
        <v>44</v>
      </c>
      <c r="B34" s="263">
        <v>13885</v>
      </c>
      <c r="C34" s="263">
        <v>7655</v>
      </c>
      <c r="D34" s="263">
        <v>21540</v>
      </c>
      <c r="E34" s="263">
        <v>13052</v>
      </c>
      <c r="F34" s="263">
        <v>8081</v>
      </c>
      <c r="G34" s="263">
        <v>21133</v>
      </c>
      <c r="H34" s="263">
        <v>25353</v>
      </c>
      <c r="I34" s="263">
        <v>16768</v>
      </c>
      <c r="J34" s="263">
        <v>42121</v>
      </c>
      <c r="K34" s="263">
        <v>16392</v>
      </c>
      <c r="L34" s="263">
        <v>9802</v>
      </c>
      <c r="M34" s="263">
        <v>26194</v>
      </c>
      <c r="N34" s="263">
        <f t="shared" si="0"/>
        <v>68682</v>
      </c>
      <c r="O34" s="263">
        <f t="shared" si="1"/>
        <v>42306</v>
      </c>
      <c r="P34" s="263">
        <f t="shared" si="2"/>
        <v>110988</v>
      </c>
      <c r="Q34" s="260"/>
    </row>
    <row r="35" spans="1:17" ht="20.25" customHeight="1">
      <c r="A35" s="253" t="s">
        <v>45</v>
      </c>
      <c r="B35" s="263">
        <v>118</v>
      </c>
      <c r="C35" s="263">
        <v>19</v>
      </c>
      <c r="D35" s="263">
        <v>137</v>
      </c>
      <c r="E35" s="263">
        <v>71</v>
      </c>
      <c r="F35" s="263">
        <v>89</v>
      </c>
      <c r="G35" s="263">
        <v>160</v>
      </c>
      <c r="H35" s="263">
        <v>1313</v>
      </c>
      <c r="I35" s="263">
        <v>522</v>
      </c>
      <c r="J35" s="263">
        <v>1835</v>
      </c>
      <c r="K35" s="263">
        <v>523</v>
      </c>
      <c r="L35" s="263">
        <v>375</v>
      </c>
      <c r="M35" s="263">
        <v>898</v>
      </c>
      <c r="N35" s="263">
        <f t="shared" si="0"/>
        <v>2025</v>
      </c>
      <c r="O35" s="263">
        <f t="shared" si="1"/>
        <v>1005</v>
      </c>
      <c r="P35" s="263">
        <f t="shared" si="2"/>
        <v>3030</v>
      </c>
      <c r="Q35" s="260"/>
    </row>
    <row r="36" spans="1:17" ht="20.25" customHeight="1">
      <c r="A36" s="253" t="s">
        <v>47</v>
      </c>
      <c r="B36" s="263">
        <v>5142</v>
      </c>
      <c r="C36" s="263">
        <v>1326</v>
      </c>
      <c r="D36" s="263">
        <v>6468</v>
      </c>
      <c r="E36" s="263">
        <v>5663</v>
      </c>
      <c r="F36" s="263">
        <v>1452</v>
      </c>
      <c r="G36" s="263">
        <v>7115</v>
      </c>
      <c r="H36" s="263">
        <v>21599</v>
      </c>
      <c r="I36" s="263">
        <v>3874</v>
      </c>
      <c r="J36" s="263">
        <v>25473</v>
      </c>
      <c r="K36" s="263">
        <v>15533</v>
      </c>
      <c r="L36" s="263">
        <v>2496</v>
      </c>
      <c r="M36" s="263">
        <v>18029</v>
      </c>
      <c r="N36" s="263">
        <f t="shared" si="0"/>
        <v>47937</v>
      </c>
      <c r="O36" s="263">
        <f t="shared" si="1"/>
        <v>9148</v>
      </c>
      <c r="P36" s="263">
        <f t="shared" si="2"/>
        <v>57085</v>
      </c>
      <c r="Q36" s="260"/>
    </row>
    <row r="37" spans="1:17" ht="20.25" customHeight="1">
      <c r="A37" s="253" t="s">
        <v>58</v>
      </c>
      <c r="B37" s="263">
        <v>518</v>
      </c>
      <c r="C37" s="263">
        <v>120</v>
      </c>
      <c r="D37" s="263">
        <v>638</v>
      </c>
      <c r="E37" s="263">
        <v>1167</v>
      </c>
      <c r="F37" s="263">
        <v>247</v>
      </c>
      <c r="G37" s="263">
        <v>1414</v>
      </c>
      <c r="H37" s="263">
        <v>4017</v>
      </c>
      <c r="I37" s="263">
        <v>978</v>
      </c>
      <c r="J37" s="263">
        <v>4995</v>
      </c>
      <c r="K37" s="263">
        <v>3614</v>
      </c>
      <c r="L37" s="263">
        <v>445</v>
      </c>
      <c r="M37" s="263">
        <v>4059</v>
      </c>
      <c r="N37" s="263">
        <f t="shared" si="0"/>
        <v>9316</v>
      </c>
      <c r="O37" s="263">
        <f t="shared" si="1"/>
        <v>1790</v>
      </c>
      <c r="P37" s="263">
        <f t="shared" si="2"/>
        <v>11106</v>
      </c>
      <c r="Q37" s="260"/>
    </row>
    <row r="38" spans="1:17" ht="20.25" customHeight="1">
      <c r="A38" s="253" t="s">
        <v>48</v>
      </c>
      <c r="B38" s="263">
        <v>2121</v>
      </c>
      <c r="C38" s="263">
        <v>580</v>
      </c>
      <c r="D38" s="263">
        <v>2701</v>
      </c>
      <c r="E38" s="263">
        <v>3453</v>
      </c>
      <c r="F38" s="263">
        <v>936</v>
      </c>
      <c r="G38" s="263">
        <v>4389</v>
      </c>
      <c r="H38" s="263">
        <v>10148</v>
      </c>
      <c r="I38" s="263">
        <v>2234</v>
      </c>
      <c r="J38" s="263">
        <v>12382</v>
      </c>
      <c r="K38" s="263">
        <v>11573</v>
      </c>
      <c r="L38" s="263">
        <v>2032</v>
      </c>
      <c r="M38" s="263">
        <v>13605</v>
      </c>
      <c r="N38" s="263">
        <f t="shared" si="0"/>
        <v>27295</v>
      </c>
      <c r="O38" s="263">
        <f t="shared" si="1"/>
        <v>5782</v>
      </c>
      <c r="P38" s="263">
        <f t="shared" si="2"/>
        <v>33077</v>
      </c>
      <c r="Q38" s="260"/>
    </row>
    <row r="39" spans="1:17" s="259" customFormat="1" ht="20.25" customHeight="1">
      <c r="A39" s="266" t="s">
        <v>49</v>
      </c>
      <c r="B39" s="257">
        <f>SUM(B4:B38)</f>
        <v>77153</v>
      </c>
      <c r="C39" s="257">
        <f t="shared" ref="C39:O39" si="3">SUM(C4:C38)</f>
        <v>33103</v>
      </c>
      <c r="D39" s="257">
        <f t="shared" si="3"/>
        <v>110256</v>
      </c>
      <c r="E39" s="257">
        <f t="shared" si="3"/>
        <v>87067</v>
      </c>
      <c r="F39" s="257">
        <f t="shared" si="3"/>
        <v>42222</v>
      </c>
      <c r="G39" s="257">
        <f t="shared" si="3"/>
        <v>129289</v>
      </c>
      <c r="H39" s="257">
        <f t="shared" si="3"/>
        <v>232446</v>
      </c>
      <c r="I39" s="257">
        <f t="shared" si="3"/>
        <v>82504</v>
      </c>
      <c r="J39" s="257">
        <f t="shared" si="3"/>
        <v>314950</v>
      </c>
      <c r="K39" s="257">
        <f t="shared" si="3"/>
        <v>189667</v>
      </c>
      <c r="L39" s="257">
        <f t="shared" si="3"/>
        <v>56772</v>
      </c>
      <c r="M39" s="257">
        <f t="shared" si="3"/>
        <v>246439</v>
      </c>
      <c r="N39" s="257">
        <f t="shared" si="3"/>
        <v>586333</v>
      </c>
      <c r="O39" s="257">
        <f t="shared" si="3"/>
        <v>214601</v>
      </c>
      <c r="P39" s="257">
        <f>N39+O39</f>
        <v>800934</v>
      </c>
      <c r="Q39" s="258"/>
    </row>
    <row r="40" spans="1:17" ht="15" customHeight="1">
      <c r="A40" s="264"/>
      <c r="B40" s="260"/>
      <c r="C40" s="260"/>
      <c r="D40" s="260"/>
      <c r="E40" s="260"/>
      <c r="F40" s="260"/>
      <c r="G40" s="260"/>
      <c r="H40" s="260"/>
      <c r="I40" s="260"/>
      <c r="J40" s="260"/>
      <c r="K40" s="260"/>
      <c r="L40" s="260"/>
      <c r="M40" s="260"/>
      <c r="N40" s="260"/>
      <c r="O40" s="260"/>
      <c r="P40" s="260"/>
      <c r="Q40" s="260"/>
    </row>
    <row r="41" spans="1:17">
      <c r="B41" s="262" t="s">
        <v>102</v>
      </c>
      <c r="C41" s="262" t="s">
        <v>103</v>
      </c>
      <c r="D41" s="262" t="s">
        <v>12</v>
      </c>
      <c r="N41" s="265"/>
      <c r="O41" s="265"/>
      <c r="P41" s="265"/>
    </row>
    <row r="42" spans="1:17">
      <c r="A42" s="261" t="s">
        <v>1489</v>
      </c>
      <c r="B42" s="261">
        <f>B39</f>
        <v>77153</v>
      </c>
      <c r="C42" s="261">
        <f t="shared" ref="C42:D42" si="4">C39</f>
        <v>33103</v>
      </c>
      <c r="D42" s="261">
        <f t="shared" si="4"/>
        <v>110256</v>
      </c>
    </row>
    <row r="43" spans="1:17">
      <c r="A43" s="261" t="s">
        <v>1491</v>
      </c>
      <c r="B43" s="261">
        <f>E39</f>
        <v>87067</v>
      </c>
      <c r="C43" s="261">
        <f t="shared" ref="C43:D43" si="5">F39</f>
        <v>42222</v>
      </c>
      <c r="D43" s="261">
        <f t="shared" si="5"/>
        <v>129289</v>
      </c>
    </row>
    <row r="44" spans="1:17">
      <c r="A44" s="261" t="s">
        <v>1490</v>
      </c>
      <c r="B44" s="261">
        <f>H39</f>
        <v>232446</v>
      </c>
      <c r="C44" s="261">
        <f t="shared" ref="C44:D44" si="6">I39</f>
        <v>82504</v>
      </c>
      <c r="D44" s="261">
        <f t="shared" si="6"/>
        <v>314950</v>
      </c>
    </row>
    <row r="45" spans="1:17">
      <c r="A45" s="261" t="s">
        <v>1492</v>
      </c>
      <c r="B45" s="261">
        <f>K39</f>
        <v>189667</v>
      </c>
      <c r="C45" s="261">
        <f t="shared" ref="C45:D45" si="7">L39</f>
        <v>56772</v>
      </c>
      <c r="D45" s="261">
        <f t="shared" si="7"/>
        <v>246439</v>
      </c>
    </row>
  </sheetData>
  <mergeCells count="8">
    <mergeCell ref="B1:J1"/>
    <mergeCell ref="K1:P1"/>
    <mergeCell ref="A2:A3"/>
    <mergeCell ref="B2:D2"/>
    <mergeCell ref="E2:G2"/>
    <mergeCell ref="H2:J2"/>
    <mergeCell ref="K2:M2"/>
    <mergeCell ref="N2:P2"/>
  </mergeCells>
  <printOptions horizontalCentered="1"/>
  <pageMargins left="0.61" right="0.19" top="0.65" bottom="0.4" header="0.23" footer="0.24"/>
  <pageSetup paperSize="9" scale="90" firstPageNumber="87" pageOrder="overThenDown" orientation="portrait" useFirstPageNumber="1" horizontalDpi="300" verticalDpi="300" r:id="rId1"/>
  <headerFooter alignWithMargins="0">
    <oddFooter>&amp;L&amp;"Arial,Italic"&amp;9AISHE 2011-12&amp;CT-&amp;P</oddFoot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>
  <dimension ref="A1:V50"/>
  <sheetViews>
    <sheetView view="pageBreakPreview" topLeftCell="A34" zoomScaleSheetLayoutView="100" workbookViewId="0">
      <selection activeCell="H36" sqref="H36"/>
    </sheetView>
  </sheetViews>
  <sheetFormatPr defaultRowHeight="15"/>
  <cols>
    <col min="1" max="1" width="17.42578125" style="180" customWidth="1"/>
    <col min="2" max="2" width="7.85546875" style="180" customWidth="1"/>
    <col min="3" max="3" width="8.5703125" style="180" customWidth="1"/>
    <col min="4" max="4" width="8.28515625" style="180" customWidth="1"/>
    <col min="5" max="5" width="7.28515625" style="180" customWidth="1"/>
    <col min="6" max="6" width="8" style="180" customWidth="1"/>
    <col min="7" max="7" width="7.28515625" style="180" customWidth="1"/>
    <col min="8" max="8" width="6.28515625" style="180" customWidth="1"/>
    <col min="9" max="9" width="8.140625" style="180" customWidth="1"/>
    <col min="10" max="10" width="6.5703125" style="180" customWidth="1"/>
    <col min="11" max="11" width="7" style="180" customWidth="1"/>
    <col min="12" max="12" width="7.7109375" style="180" customWidth="1"/>
    <col min="13" max="13" width="7.5703125" style="180" customWidth="1"/>
    <col min="14" max="21" width="9" style="180" customWidth="1"/>
    <col min="22" max="22" width="10.140625" style="180" bestFit="1" customWidth="1"/>
    <col min="23" max="16384" width="9.140625" style="180"/>
  </cols>
  <sheetData>
    <row r="1" spans="1:22" s="282" customFormat="1" ht="43.5" customHeight="1">
      <c r="A1" s="283" t="s">
        <v>556</v>
      </c>
      <c r="B1" s="603" t="s">
        <v>560</v>
      </c>
      <c r="C1" s="604"/>
      <c r="D1" s="604"/>
      <c r="E1" s="604"/>
      <c r="F1" s="604"/>
      <c r="G1" s="604"/>
      <c r="H1" s="604"/>
      <c r="I1" s="604"/>
      <c r="J1" s="604"/>
      <c r="K1" s="604"/>
      <c r="L1" s="604"/>
      <c r="M1" s="604"/>
      <c r="N1" s="603" t="s">
        <v>561</v>
      </c>
      <c r="O1" s="604"/>
      <c r="P1" s="604"/>
      <c r="Q1" s="604"/>
      <c r="R1" s="604"/>
      <c r="S1" s="604"/>
      <c r="T1" s="604"/>
      <c r="U1" s="604"/>
      <c r="V1" s="604"/>
    </row>
    <row r="2" spans="1:22" ht="21.75" customHeight="1">
      <c r="A2" s="611" t="s">
        <v>2</v>
      </c>
      <c r="B2" s="605" t="s">
        <v>12</v>
      </c>
      <c r="C2" s="606"/>
      <c r="D2" s="607"/>
      <c r="E2" s="605" t="s">
        <v>534</v>
      </c>
      <c r="F2" s="606"/>
      <c r="G2" s="607"/>
      <c r="H2" s="605" t="s">
        <v>535</v>
      </c>
      <c r="I2" s="606"/>
      <c r="J2" s="607"/>
      <c r="K2" s="605" t="s">
        <v>546</v>
      </c>
      <c r="L2" s="606"/>
      <c r="M2" s="607"/>
      <c r="N2" s="605" t="s">
        <v>547</v>
      </c>
      <c r="O2" s="606"/>
      <c r="P2" s="607"/>
      <c r="Q2" s="605" t="s">
        <v>377</v>
      </c>
      <c r="R2" s="606"/>
      <c r="S2" s="607"/>
      <c r="T2" s="608" t="s">
        <v>378</v>
      </c>
      <c r="U2" s="609"/>
      <c r="V2" s="610"/>
    </row>
    <row r="3" spans="1:22" ht="21.75" customHeight="1">
      <c r="A3" s="586"/>
      <c r="B3" s="171" t="s">
        <v>102</v>
      </c>
      <c r="C3" s="171" t="s">
        <v>103</v>
      </c>
      <c r="D3" s="171" t="s">
        <v>12</v>
      </c>
      <c r="E3" s="171" t="s">
        <v>102</v>
      </c>
      <c r="F3" s="171" t="s">
        <v>103</v>
      </c>
      <c r="G3" s="171" t="s">
        <v>12</v>
      </c>
      <c r="H3" s="171" t="s">
        <v>102</v>
      </c>
      <c r="I3" s="171" t="s">
        <v>103</v>
      </c>
      <c r="J3" s="171" t="s">
        <v>12</v>
      </c>
      <c r="K3" s="171" t="s">
        <v>102</v>
      </c>
      <c r="L3" s="171" t="s">
        <v>103</v>
      </c>
      <c r="M3" s="171" t="s">
        <v>12</v>
      </c>
      <c r="N3" s="171" t="s">
        <v>102</v>
      </c>
      <c r="O3" s="171" t="s">
        <v>103</v>
      </c>
      <c r="P3" s="171" t="s">
        <v>12</v>
      </c>
      <c r="Q3" s="171" t="s">
        <v>102</v>
      </c>
      <c r="R3" s="171" t="s">
        <v>103</v>
      </c>
      <c r="S3" s="171" t="s">
        <v>12</v>
      </c>
      <c r="T3" s="171" t="s">
        <v>102</v>
      </c>
      <c r="U3" s="171" t="s">
        <v>103</v>
      </c>
      <c r="V3" s="171" t="s">
        <v>12</v>
      </c>
    </row>
    <row r="4" spans="1:22" ht="30">
      <c r="A4" s="253" t="s">
        <v>55</v>
      </c>
      <c r="B4" s="177">
        <v>273</v>
      </c>
      <c r="C4" s="177">
        <v>76</v>
      </c>
      <c r="D4" s="177">
        <v>349</v>
      </c>
      <c r="E4" s="177">
        <v>0</v>
      </c>
      <c r="F4" s="177">
        <v>0</v>
      </c>
      <c r="G4" s="177">
        <v>0</v>
      </c>
      <c r="H4" s="177">
        <v>12</v>
      </c>
      <c r="I4" s="177">
        <v>5</v>
      </c>
      <c r="J4" s="177">
        <v>17</v>
      </c>
      <c r="K4" s="177">
        <v>1</v>
      </c>
      <c r="L4" s="177">
        <v>0</v>
      </c>
      <c r="M4" s="177">
        <v>1</v>
      </c>
      <c r="N4" s="177">
        <v>2</v>
      </c>
      <c r="O4" s="177">
        <v>1</v>
      </c>
      <c r="P4" s="177">
        <v>3</v>
      </c>
      <c r="Q4" s="177">
        <v>25</v>
      </c>
      <c r="R4" s="177">
        <v>6</v>
      </c>
      <c r="S4" s="177">
        <v>31</v>
      </c>
      <c r="T4" s="177">
        <v>12</v>
      </c>
      <c r="U4" s="177">
        <v>8</v>
      </c>
      <c r="V4" s="177">
        <v>20</v>
      </c>
    </row>
    <row r="5" spans="1:22" ht="18" customHeight="1">
      <c r="A5" s="253" t="s">
        <v>15</v>
      </c>
      <c r="B5" s="177">
        <v>60797</v>
      </c>
      <c r="C5" s="177">
        <v>30746</v>
      </c>
      <c r="D5" s="177">
        <v>91543</v>
      </c>
      <c r="E5" s="177">
        <v>8193</v>
      </c>
      <c r="F5" s="177">
        <v>5800</v>
      </c>
      <c r="G5" s="177">
        <v>13993</v>
      </c>
      <c r="H5" s="177">
        <v>2065</v>
      </c>
      <c r="I5" s="177">
        <v>1399</v>
      </c>
      <c r="J5" s="177">
        <v>3464</v>
      </c>
      <c r="K5" s="177">
        <v>18445</v>
      </c>
      <c r="L5" s="177">
        <v>8380</v>
      </c>
      <c r="M5" s="177">
        <v>26825</v>
      </c>
      <c r="N5" s="177">
        <v>503</v>
      </c>
      <c r="O5" s="177">
        <v>211</v>
      </c>
      <c r="P5" s="177">
        <v>714</v>
      </c>
      <c r="Q5" s="177">
        <v>2700</v>
      </c>
      <c r="R5" s="177">
        <v>903</v>
      </c>
      <c r="S5" s="177">
        <v>3603</v>
      </c>
      <c r="T5" s="177">
        <v>475</v>
      </c>
      <c r="U5" s="177">
        <v>387</v>
      </c>
      <c r="V5" s="177">
        <v>862</v>
      </c>
    </row>
    <row r="6" spans="1:22" ht="18" customHeight="1">
      <c r="A6" s="253" t="s">
        <v>16</v>
      </c>
      <c r="B6" s="177">
        <v>622</v>
      </c>
      <c r="C6" s="177">
        <v>212</v>
      </c>
      <c r="D6" s="177">
        <v>834</v>
      </c>
      <c r="E6" s="177">
        <v>50</v>
      </c>
      <c r="F6" s="177">
        <v>7</v>
      </c>
      <c r="G6" s="177">
        <v>57</v>
      </c>
      <c r="H6" s="177">
        <v>189</v>
      </c>
      <c r="I6" s="177">
        <v>129</v>
      </c>
      <c r="J6" s="177">
        <v>318</v>
      </c>
      <c r="K6" s="177">
        <v>56</v>
      </c>
      <c r="L6" s="177">
        <v>17</v>
      </c>
      <c r="M6" s="177">
        <v>73</v>
      </c>
      <c r="N6" s="177">
        <v>0</v>
      </c>
      <c r="O6" s="177">
        <v>1</v>
      </c>
      <c r="P6" s="177">
        <v>1</v>
      </c>
      <c r="Q6" s="177">
        <v>1</v>
      </c>
      <c r="R6" s="177">
        <v>0</v>
      </c>
      <c r="S6" s="177">
        <v>1</v>
      </c>
      <c r="T6" s="177">
        <v>7</v>
      </c>
      <c r="U6" s="177">
        <v>3</v>
      </c>
      <c r="V6" s="177">
        <v>10</v>
      </c>
    </row>
    <row r="7" spans="1:22" ht="18" customHeight="1">
      <c r="A7" s="253" t="s">
        <v>17</v>
      </c>
      <c r="B7" s="177">
        <v>9605</v>
      </c>
      <c r="C7" s="177">
        <v>2103</v>
      </c>
      <c r="D7" s="177">
        <v>11708</v>
      </c>
      <c r="E7" s="177">
        <v>600</v>
      </c>
      <c r="F7" s="177">
        <v>160</v>
      </c>
      <c r="G7" s="177">
        <v>760</v>
      </c>
      <c r="H7" s="177">
        <v>666</v>
      </c>
      <c r="I7" s="177">
        <v>172</v>
      </c>
      <c r="J7" s="177">
        <v>838</v>
      </c>
      <c r="K7" s="177">
        <v>1997</v>
      </c>
      <c r="L7" s="177">
        <v>374</v>
      </c>
      <c r="M7" s="177">
        <v>2371</v>
      </c>
      <c r="N7" s="177">
        <v>41</v>
      </c>
      <c r="O7" s="177">
        <v>6</v>
      </c>
      <c r="P7" s="177">
        <v>47</v>
      </c>
      <c r="Q7" s="177">
        <v>388</v>
      </c>
      <c r="R7" s="177">
        <v>48</v>
      </c>
      <c r="S7" s="177">
        <v>436</v>
      </c>
      <c r="T7" s="177">
        <v>44</v>
      </c>
      <c r="U7" s="177">
        <v>29</v>
      </c>
      <c r="V7" s="177">
        <v>73</v>
      </c>
    </row>
    <row r="8" spans="1:22" ht="18" customHeight="1">
      <c r="A8" s="253" t="s">
        <v>18</v>
      </c>
      <c r="B8" s="177">
        <v>25097</v>
      </c>
      <c r="C8" s="177">
        <v>3135</v>
      </c>
      <c r="D8" s="177">
        <v>28232</v>
      </c>
      <c r="E8" s="177">
        <v>1548</v>
      </c>
      <c r="F8" s="177">
        <v>236</v>
      </c>
      <c r="G8" s="177">
        <v>1784</v>
      </c>
      <c r="H8" s="177">
        <v>167</v>
      </c>
      <c r="I8" s="177">
        <v>38</v>
      </c>
      <c r="J8" s="177">
        <v>205</v>
      </c>
      <c r="K8" s="177">
        <v>9160</v>
      </c>
      <c r="L8" s="177">
        <v>969</v>
      </c>
      <c r="M8" s="177">
        <v>10129</v>
      </c>
      <c r="N8" s="177">
        <v>47</v>
      </c>
      <c r="O8" s="177">
        <v>1</v>
      </c>
      <c r="P8" s="177">
        <v>48</v>
      </c>
      <c r="Q8" s="177">
        <v>1136</v>
      </c>
      <c r="R8" s="177">
        <v>79</v>
      </c>
      <c r="S8" s="177">
        <v>1215</v>
      </c>
      <c r="T8" s="177">
        <v>117</v>
      </c>
      <c r="U8" s="177">
        <v>9</v>
      </c>
      <c r="V8" s="177">
        <v>126</v>
      </c>
    </row>
    <row r="9" spans="1:22" ht="18" customHeight="1">
      <c r="A9" s="253" t="s">
        <v>19</v>
      </c>
      <c r="B9" s="177">
        <v>1329</v>
      </c>
      <c r="C9" s="177">
        <v>393</v>
      </c>
      <c r="D9" s="177">
        <v>1722</v>
      </c>
      <c r="E9" s="177">
        <v>268</v>
      </c>
      <c r="F9" s="177">
        <v>60</v>
      </c>
      <c r="G9" s="177">
        <v>328</v>
      </c>
      <c r="H9" s="177">
        <v>8</v>
      </c>
      <c r="I9" s="177">
        <v>1</v>
      </c>
      <c r="J9" s="177">
        <v>9</v>
      </c>
      <c r="K9" s="177">
        <v>46</v>
      </c>
      <c r="L9" s="177">
        <v>7</v>
      </c>
      <c r="M9" s="177">
        <v>53</v>
      </c>
      <c r="N9" s="177">
        <v>15</v>
      </c>
      <c r="O9" s="177">
        <v>6</v>
      </c>
      <c r="P9" s="177">
        <v>21</v>
      </c>
      <c r="Q9" s="177">
        <v>3</v>
      </c>
      <c r="R9" s="177">
        <v>0</v>
      </c>
      <c r="S9" s="177">
        <v>3</v>
      </c>
      <c r="T9" s="177">
        <v>97</v>
      </c>
      <c r="U9" s="177">
        <v>30</v>
      </c>
      <c r="V9" s="177">
        <v>127</v>
      </c>
    </row>
    <row r="10" spans="1:22" ht="18" customHeight="1">
      <c r="A10" s="253" t="s">
        <v>56</v>
      </c>
      <c r="B10" s="177">
        <v>9661</v>
      </c>
      <c r="C10" s="177">
        <v>2417</v>
      </c>
      <c r="D10" s="177">
        <v>12078</v>
      </c>
      <c r="E10" s="177">
        <v>951</v>
      </c>
      <c r="F10" s="177">
        <v>278</v>
      </c>
      <c r="G10" s="177">
        <v>1229</v>
      </c>
      <c r="H10" s="177">
        <v>1012</v>
      </c>
      <c r="I10" s="177">
        <v>279</v>
      </c>
      <c r="J10" s="177">
        <v>1291</v>
      </c>
      <c r="K10" s="177">
        <v>2378</v>
      </c>
      <c r="L10" s="177">
        <v>508</v>
      </c>
      <c r="M10" s="177">
        <v>2886</v>
      </c>
      <c r="N10" s="177">
        <v>41</v>
      </c>
      <c r="O10" s="177">
        <v>6</v>
      </c>
      <c r="P10" s="177">
        <v>47</v>
      </c>
      <c r="Q10" s="177">
        <v>99</v>
      </c>
      <c r="R10" s="177">
        <v>39</v>
      </c>
      <c r="S10" s="177">
        <v>138</v>
      </c>
      <c r="T10" s="177">
        <v>81</v>
      </c>
      <c r="U10" s="177">
        <v>78</v>
      </c>
      <c r="V10" s="177">
        <v>159</v>
      </c>
    </row>
    <row r="11" spans="1:22" ht="30" customHeight="1">
      <c r="A11" s="253" t="s">
        <v>21</v>
      </c>
      <c r="B11" s="177">
        <v>56</v>
      </c>
      <c r="C11" s="177">
        <v>31</v>
      </c>
      <c r="D11" s="177">
        <v>87</v>
      </c>
      <c r="E11" s="177">
        <v>4</v>
      </c>
      <c r="F11" s="177">
        <v>0</v>
      </c>
      <c r="G11" s="177">
        <v>4</v>
      </c>
      <c r="H11" s="177">
        <v>31</v>
      </c>
      <c r="I11" s="177">
        <v>10</v>
      </c>
      <c r="J11" s="177">
        <v>41</v>
      </c>
      <c r="K11" s="177">
        <v>3</v>
      </c>
      <c r="L11" s="177">
        <v>1</v>
      </c>
      <c r="M11" s="177">
        <v>4</v>
      </c>
      <c r="N11" s="177">
        <v>2</v>
      </c>
      <c r="O11" s="177">
        <v>0</v>
      </c>
      <c r="P11" s="177">
        <v>2</v>
      </c>
      <c r="Q11" s="177">
        <v>1</v>
      </c>
      <c r="R11" s="177">
        <v>0</v>
      </c>
      <c r="S11" s="177">
        <v>1</v>
      </c>
      <c r="T11" s="177">
        <v>0</v>
      </c>
      <c r="U11" s="177">
        <v>0</v>
      </c>
      <c r="V11" s="177">
        <v>0</v>
      </c>
    </row>
    <row r="12" spans="1:22" ht="18" customHeight="1">
      <c r="A12" s="253" t="s">
        <v>22</v>
      </c>
      <c r="B12" s="177">
        <v>93</v>
      </c>
      <c r="C12" s="177">
        <v>65</v>
      </c>
      <c r="D12" s="177">
        <v>158</v>
      </c>
      <c r="E12" s="177">
        <v>3</v>
      </c>
      <c r="F12" s="177">
        <v>1</v>
      </c>
      <c r="G12" s="177">
        <v>4</v>
      </c>
      <c r="H12" s="177">
        <v>7</v>
      </c>
      <c r="I12" s="177">
        <v>1</v>
      </c>
      <c r="J12" s="177">
        <v>8</v>
      </c>
      <c r="K12" s="177">
        <v>1</v>
      </c>
      <c r="L12" s="177">
        <v>2</v>
      </c>
      <c r="M12" s="177">
        <v>3</v>
      </c>
      <c r="N12" s="177">
        <v>1</v>
      </c>
      <c r="O12" s="177">
        <v>1</v>
      </c>
      <c r="P12" s="177">
        <v>2</v>
      </c>
      <c r="Q12" s="177">
        <v>3</v>
      </c>
      <c r="R12" s="177">
        <v>0</v>
      </c>
      <c r="S12" s="177">
        <v>3</v>
      </c>
      <c r="T12" s="177">
        <v>2</v>
      </c>
      <c r="U12" s="177">
        <v>2</v>
      </c>
      <c r="V12" s="177">
        <v>4</v>
      </c>
    </row>
    <row r="13" spans="1:22" ht="18" customHeight="1">
      <c r="A13" s="253" t="s">
        <v>23</v>
      </c>
      <c r="B13" s="177">
        <v>20719</v>
      </c>
      <c r="C13" s="177">
        <v>6982</v>
      </c>
      <c r="D13" s="177">
        <v>27701</v>
      </c>
      <c r="E13" s="177">
        <v>3802</v>
      </c>
      <c r="F13" s="177">
        <v>940</v>
      </c>
      <c r="G13" s="177">
        <v>4742</v>
      </c>
      <c r="H13" s="177">
        <v>522</v>
      </c>
      <c r="I13" s="177">
        <v>333</v>
      </c>
      <c r="J13" s="177">
        <v>855</v>
      </c>
      <c r="K13" s="177">
        <v>1706</v>
      </c>
      <c r="L13" s="177">
        <v>721</v>
      </c>
      <c r="M13" s="177">
        <v>2427</v>
      </c>
      <c r="N13" s="177">
        <v>216</v>
      </c>
      <c r="O13" s="177">
        <v>57</v>
      </c>
      <c r="P13" s="177">
        <v>273</v>
      </c>
      <c r="Q13" s="177">
        <v>210</v>
      </c>
      <c r="R13" s="177">
        <v>21</v>
      </c>
      <c r="S13" s="177">
        <v>231</v>
      </c>
      <c r="T13" s="177">
        <v>138</v>
      </c>
      <c r="U13" s="177">
        <v>105</v>
      </c>
      <c r="V13" s="177">
        <v>243</v>
      </c>
    </row>
    <row r="14" spans="1:22" ht="18" customHeight="1">
      <c r="A14" s="253" t="s">
        <v>24</v>
      </c>
      <c r="B14" s="177">
        <v>2070</v>
      </c>
      <c r="C14" s="177">
        <v>1829</v>
      </c>
      <c r="D14" s="177">
        <v>3899</v>
      </c>
      <c r="E14" s="177">
        <v>46</v>
      </c>
      <c r="F14" s="177">
        <v>19</v>
      </c>
      <c r="G14" s="177">
        <v>65</v>
      </c>
      <c r="H14" s="177">
        <v>43</v>
      </c>
      <c r="I14" s="177">
        <v>12</v>
      </c>
      <c r="J14" s="177">
        <v>55</v>
      </c>
      <c r="K14" s="177">
        <v>56</v>
      </c>
      <c r="L14" s="177">
        <v>10</v>
      </c>
      <c r="M14" s="177">
        <v>66</v>
      </c>
      <c r="N14" s="177">
        <v>10</v>
      </c>
      <c r="O14" s="177">
        <v>7</v>
      </c>
      <c r="P14" s="177">
        <v>17</v>
      </c>
      <c r="Q14" s="177">
        <v>10</v>
      </c>
      <c r="R14" s="177">
        <v>5</v>
      </c>
      <c r="S14" s="177">
        <v>15</v>
      </c>
      <c r="T14" s="177">
        <v>98</v>
      </c>
      <c r="U14" s="177">
        <v>129</v>
      </c>
      <c r="V14" s="177">
        <v>227</v>
      </c>
    </row>
    <row r="15" spans="1:22" ht="18" customHeight="1">
      <c r="A15" s="253" t="s">
        <v>25</v>
      </c>
      <c r="B15" s="177">
        <v>21512</v>
      </c>
      <c r="C15" s="177">
        <v>6021</v>
      </c>
      <c r="D15" s="177">
        <v>27533</v>
      </c>
      <c r="E15" s="177">
        <v>2375</v>
      </c>
      <c r="F15" s="177">
        <v>604</v>
      </c>
      <c r="G15" s="177">
        <v>2979</v>
      </c>
      <c r="H15" s="177">
        <v>1755</v>
      </c>
      <c r="I15" s="177">
        <v>373</v>
      </c>
      <c r="J15" s="177">
        <v>2128</v>
      </c>
      <c r="K15" s="177">
        <v>4002</v>
      </c>
      <c r="L15" s="177">
        <v>933</v>
      </c>
      <c r="M15" s="177">
        <v>4935</v>
      </c>
      <c r="N15" s="177">
        <v>150</v>
      </c>
      <c r="O15" s="177">
        <v>44</v>
      </c>
      <c r="P15" s="177">
        <v>194</v>
      </c>
      <c r="Q15" s="177">
        <v>242</v>
      </c>
      <c r="R15" s="177">
        <v>58</v>
      </c>
      <c r="S15" s="177">
        <v>300</v>
      </c>
      <c r="T15" s="177">
        <v>150</v>
      </c>
      <c r="U15" s="177">
        <v>39</v>
      </c>
      <c r="V15" s="177">
        <v>189</v>
      </c>
    </row>
    <row r="16" spans="1:22" ht="18" customHeight="1">
      <c r="A16" s="253" t="s">
        <v>26</v>
      </c>
      <c r="B16" s="177">
        <v>19352</v>
      </c>
      <c r="C16" s="177">
        <v>4283</v>
      </c>
      <c r="D16" s="177">
        <v>23635</v>
      </c>
      <c r="E16" s="177">
        <v>3108</v>
      </c>
      <c r="F16" s="177">
        <v>618</v>
      </c>
      <c r="G16" s="177">
        <v>3726</v>
      </c>
      <c r="H16" s="177">
        <v>94</v>
      </c>
      <c r="I16" s="177">
        <v>20</v>
      </c>
      <c r="J16" s="177">
        <v>114</v>
      </c>
      <c r="K16" s="177">
        <v>2777</v>
      </c>
      <c r="L16" s="177">
        <v>399</v>
      </c>
      <c r="M16" s="177">
        <v>3176</v>
      </c>
      <c r="N16" s="177">
        <v>80</v>
      </c>
      <c r="O16" s="177">
        <v>13</v>
      </c>
      <c r="P16" s="177">
        <v>93</v>
      </c>
      <c r="Q16" s="177">
        <v>51</v>
      </c>
      <c r="R16" s="177">
        <v>6</v>
      </c>
      <c r="S16" s="177">
        <v>57</v>
      </c>
      <c r="T16" s="177">
        <v>85</v>
      </c>
      <c r="U16" s="177">
        <v>23</v>
      </c>
      <c r="V16" s="177">
        <v>108</v>
      </c>
    </row>
    <row r="17" spans="1:22" ht="18" customHeight="1">
      <c r="A17" s="253" t="s">
        <v>27</v>
      </c>
      <c r="B17" s="177">
        <v>6931</v>
      </c>
      <c r="C17" s="177">
        <v>2379</v>
      </c>
      <c r="D17" s="177">
        <v>9310</v>
      </c>
      <c r="E17" s="177">
        <v>1346</v>
      </c>
      <c r="F17" s="177">
        <v>451</v>
      </c>
      <c r="G17" s="177">
        <v>1797</v>
      </c>
      <c r="H17" s="177">
        <v>242</v>
      </c>
      <c r="I17" s="177">
        <v>77</v>
      </c>
      <c r="J17" s="177">
        <v>319</v>
      </c>
      <c r="K17" s="177">
        <v>586</v>
      </c>
      <c r="L17" s="177">
        <v>177</v>
      </c>
      <c r="M17" s="177">
        <v>763</v>
      </c>
      <c r="N17" s="177">
        <v>41</v>
      </c>
      <c r="O17" s="177">
        <v>7</v>
      </c>
      <c r="P17" s="177">
        <v>48</v>
      </c>
      <c r="Q17" s="177">
        <v>7</v>
      </c>
      <c r="R17" s="177">
        <v>3</v>
      </c>
      <c r="S17" s="177">
        <v>10</v>
      </c>
      <c r="T17" s="177">
        <v>9</v>
      </c>
      <c r="U17" s="177">
        <v>5</v>
      </c>
      <c r="V17" s="177">
        <v>14</v>
      </c>
    </row>
    <row r="18" spans="1:22" ht="18" customHeight="1">
      <c r="A18" s="253" t="s">
        <v>57</v>
      </c>
      <c r="B18" s="177">
        <v>5842</v>
      </c>
      <c r="C18" s="177">
        <v>1991</v>
      </c>
      <c r="D18" s="177">
        <v>7833</v>
      </c>
      <c r="E18" s="177">
        <v>344</v>
      </c>
      <c r="F18" s="177">
        <v>137</v>
      </c>
      <c r="G18" s="177">
        <v>481</v>
      </c>
      <c r="H18" s="177">
        <v>131</v>
      </c>
      <c r="I18" s="177">
        <v>29</v>
      </c>
      <c r="J18" s="177">
        <v>160</v>
      </c>
      <c r="K18" s="177">
        <v>54</v>
      </c>
      <c r="L18" s="177">
        <v>19</v>
      </c>
      <c r="M18" s="177">
        <v>73</v>
      </c>
      <c r="N18" s="177">
        <v>8</v>
      </c>
      <c r="O18" s="177">
        <v>2</v>
      </c>
      <c r="P18" s="177">
        <v>10</v>
      </c>
      <c r="Q18" s="177">
        <v>2812</v>
      </c>
      <c r="R18" s="177">
        <v>742</v>
      </c>
      <c r="S18" s="177">
        <v>3554</v>
      </c>
      <c r="T18" s="177">
        <v>176</v>
      </c>
      <c r="U18" s="177">
        <v>42</v>
      </c>
      <c r="V18" s="177">
        <v>218</v>
      </c>
    </row>
    <row r="19" spans="1:22" ht="18" customHeight="1">
      <c r="A19" s="253" t="s">
        <v>29</v>
      </c>
      <c r="B19" s="177">
        <v>5050</v>
      </c>
      <c r="C19" s="177">
        <v>1008</v>
      </c>
      <c r="D19" s="177">
        <v>6058</v>
      </c>
      <c r="E19" s="177">
        <v>398</v>
      </c>
      <c r="F19" s="177">
        <v>96</v>
      </c>
      <c r="G19" s="177">
        <v>494</v>
      </c>
      <c r="H19" s="177">
        <v>858</v>
      </c>
      <c r="I19" s="177">
        <v>323</v>
      </c>
      <c r="J19" s="177">
        <v>1181</v>
      </c>
      <c r="K19" s="177">
        <v>1465</v>
      </c>
      <c r="L19" s="177">
        <v>249</v>
      </c>
      <c r="M19" s="177">
        <v>1714</v>
      </c>
      <c r="N19" s="177">
        <v>27</v>
      </c>
      <c r="O19" s="177">
        <v>6</v>
      </c>
      <c r="P19" s="177">
        <v>33</v>
      </c>
      <c r="Q19" s="177">
        <v>149</v>
      </c>
      <c r="R19" s="177">
        <v>16</v>
      </c>
      <c r="S19" s="177">
        <v>165</v>
      </c>
      <c r="T19" s="177">
        <v>108</v>
      </c>
      <c r="U19" s="177">
        <v>63</v>
      </c>
      <c r="V19" s="177">
        <v>171</v>
      </c>
    </row>
    <row r="20" spans="1:22" ht="18" customHeight="1">
      <c r="A20" s="253" t="s">
        <v>30</v>
      </c>
      <c r="B20" s="177">
        <v>57215</v>
      </c>
      <c r="C20" s="177">
        <v>30527</v>
      </c>
      <c r="D20" s="177">
        <v>87742</v>
      </c>
      <c r="E20" s="177">
        <v>6154</v>
      </c>
      <c r="F20" s="177">
        <v>3368</v>
      </c>
      <c r="G20" s="177">
        <v>9522</v>
      </c>
      <c r="H20" s="177">
        <v>1969</v>
      </c>
      <c r="I20" s="177">
        <v>905</v>
      </c>
      <c r="J20" s="177">
        <v>2874</v>
      </c>
      <c r="K20" s="177">
        <v>14818</v>
      </c>
      <c r="L20" s="177">
        <v>7122</v>
      </c>
      <c r="M20" s="177">
        <v>21940</v>
      </c>
      <c r="N20" s="177">
        <v>343</v>
      </c>
      <c r="O20" s="177">
        <v>155</v>
      </c>
      <c r="P20" s="177">
        <v>498</v>
      </c>
      <c r="Q20" s="177">
        <v>1969</v>
      </c>
      <c r="R20" s="177">
        <v>664</v>
      </c>
      <c r="S20" s="177">
        <v>2633</v>
      </c>
      <c r="T20" s="177">
        <v>1382</v>
      </c>
      <c r="U20" s="177">
        <v>1651</v>
      </c>
      <c r="V20" s="177">
        <v>3033</v>
      </c>
    </row>
    <row r="21" spans="1:22" ht="18" customHeight="1">
      <c r="A21" s="253" t="s">
        <v>31</v>
      </c>
      <c r="B21" s="177">
        <v>16876</v>
      </c>
      <c r="C21" s="177">
        <v>12090</v>
      </c>
      <c r="D21" s="177">
        <v>28966</v>
      </c>
      <c r="E21" s="177">
        <v>762</v>
      </c>
      <c r="F21" s="177">
        <v>643</v>
      </c>
      <c r="G21" s="177">
        <v>1405</v>
      </c>
      <c r="H21" s="177">
        <v>128</v>
      </c>
      <c r="I21" s="177">
        <v>122</v>
      </c>
      <c r="J21" s="177">
        <v>250</v>
      </c>
      <c r="K21" s="177">
        <v>5282</v>
      </c>
      <c r="L21" s="177">
        <v>3793</v>
      </c>
      <c r="M21" s="177">
        <v>9075</v>
      </c>
      <c r="N21" s="177">
        <v>126</v>
      </c>
      <c r="O21" s="177">
        <v>69</v>
      </c>
      <c r="P21" s="177">
        <v>195</v>
      </c>
      <c r="Q21" s="177">
        <v>1159</v>
      </c>
      <c r="R21" s="177">
        <v>564</v>
      </c>
      <c r="S21" s="177">
        <v>1723</v>
      </c>
      <c r="T21" s="177">
        <v>2048</v>
      </c>
      <c r="U21" s="177">
        <v>1750</v>
      </c>
      <c r="V21" s="177">
        <v>3798</v>
      </c>
    </row>
    <row r="22" spans="1:22" ht="18" customHeight="1">
      <c r="A22" s="253" t="s">
        <v>32</v>
      </c>
      <c r="B22" s="177">
        <v>16</v>
      </c>
      <c r="C22" s="177">
        <v>2</v>
      </c>
      <c r="D22" s="177">
        <v>18</v>
      </c>
      <c r="E22" s="177">
        <v>0</v>
      </c>
      <c r="F22" s="177">
        <v>0</v>
      </c>
      <c r="G22" s="177">
        <v>0</v>
      </c>
      <c r="H22" s="177">
        <v>7</v>
      </c>
      <c r="I22" s="177">
        <v>1</v>
      </c>
      <c r="J22" s="177">
        <v>8</v>
      </c>
      <c r="K22" s="177">
        <v>1</v>
      </c>
      <c r="L22" s="177">
        <v>0</v>
      </c>
      <c r="M22" s="177">
        <v>1</v>
      </c>
      <c r="N22" s="177">
        <v>0</v>
      </c>
      <c r="O22" s="177">
        <v>0</v>
      </c>
      <c r="P22" s="177">
        <v>0</v>
      </c>
      <c r="Q22" s="177">
        <v>0</v>
      </c>
      <c r="R22" s="177">
        <v>0</v>
      </c>
      <c r="S22" s="177">
        <v>0</v>
      </c>
      <c r="T22" s="177">
        <v>0</v>
      </c>
      <c r="U22" s="177">
        <v>0</v>
      </c>
      <c r="V22" s="177">
        <v>0</v>
      </c>
    </row>
    <row r="23" spans="1:22" ht="18" customHeight="1">
      <c r="A23" s="253" t="s">
        <v>33</v>
      </c>
      <c r="B23" s="177">
        <v>21102</v>
      </c>
      <c r="C23" s="177">
        <v>6803</v>
      </c>
      <c r="D23" s="177">
        <v>27905</v>
      </c>
      <c r="E23" s="177">
        <v>2343</v>
      </c>
      <c r="F23" s="177">
        <v>698</v>
      </c>
      <c r="G23" s="177">
        <v>3041</v>
      </c>
      <c r="H23" s="177">
        <v>1141</v>
      </c>
      <c r="I23" s="177">
        <v>483</v>
      </c>
      <c r="J23" s="177">
        <v>1624</v>
      </c>
      <c r="K23" s="177">
        <v>4199</v>
      </c>
      <c r="L23" s="177">
        <v>1057</v>
      </c>
      <c r="M23" s="177">
        <v>5256</v>
      </c>
      <c r="N23" s="177">
        <v>251</v>
      </c>
      <c r="O23" s="177">
        <v>57</v>
      </c>
      <c r="P23" s="177">
        <v>308</v>
      </c>
      <c r="Q23" s="177">
        <v>382</v>
      </c>
      <c r="R23" s="177">
        <v>131</v>
      </c>
      <c r="S23" s="177">
        <v>513</v>
      </c>
      <c r="T23" s="177">
        <v>275</v>
      </c>
      <c r="U23" s="177">
        <v>226</v>
      </c>
      <c r="V23" s="177">
        <v>501</v>
      </c>
    </row>
    <row r="24" spans="1:22" ht="18" customHeight="1">
      <c r="A24" s="253" t="s">
        <v>34</v>
      </c>
      <c r="B24" s="177">
        <v>82455</v>
      </c>
      <c r="C24" s="177">
        <v>20875</v>
      </c>
      <c r="D24" s="177">
        <v>103330</v>
      </c>
      <c r="E24" s="177">
        <v>10729</v>
      </c>
      <c r="F24" s="177">
        <v>3113</v>
      </c>
      <c r="G24" s="177">
        <v>13842</v>
      </c>
      <c r="H24" s="177">
        <v>3096</v>
      </c>
      <c r="I24" s="177">
        <v>561</v>
      </c>
      <c r="J24" s="177">
        <v>3657</v>
      </c>
      <c r="K24" s="177">
        <v>16808</v>
      </c>
      <c r="L24" s="177">
        <v>3689</v>
      </c>
      <c r="M24" s="177">
        <v>20497</v>
      </c>
      <c r="N24" s="177">
        <v>814</v>
      </c>
      <c r="O24" s="177">
        <v>141</v>
      </c>
      <c r="P24" s="177">
        <v>955</v>
      </c>
      <c r="Q24" s="177">
        <v>1722</v>
      </c>
      <c r="R24" s="177">
        <v>302</v>
      </c>
      <c r="S24" s="177">
        <v>2024</v>
      </c>
      <c r="T24" s="177">
        <v>1227</v>
      </c>
      <c r="U24" s="177">
        <v>498</v>
      </c>
      <c r="V24" s="177">
        <v>1725</v>
      </c>
    </row>
    <row r="25" spans="1:22" ht="18" customHeight="1">
      <c r="A25" s="253" t="s">
        <v>35</v>
      </c>
      <c r="B25" s="177">
        <v>2154</v>
      </c>
      <c r="C25" s="177">
        <v>1526</v>
      </c>
      <c r="D25" s="177">
        <v>3680</v>
      </c>
      <c r="E25" s="177">
        <v>88</v>
      </c>
      <c r="F25" s="177">
        <v>29</v>
      </c>
      <c r="G25" s="177">
        <v>117</v>
      </c>
      <c r="H25" s="177">
        <v>491</v>
      </c>
      <c r="I25" s="177">
        <v>397</v>
      </c>
      <c r="J25" s="177">
        <v>888</v>
      </c>
      <c r="K25" s="177">
        <v>220</v>
      </c>
      <c r="L25" s="177">
        <v>110</v>
      </c>
      <c r="M25" s="177">
        <v>330</v>
      </c>
      <c r="N25" s="177">
        <v>11</v>
      </c>
      <c r="O25" s="177">
        <v>4</v>
      </c>
      <c r="P25" s="177">
        <v>15</v>
      </c>
      <c r="Q25" s="177">
        <v>78</v>
      </c>
      <c r="R25" s="177">
        <v>8</v>
      </c>
      <c r="S25" s="177">
        <v>86</v>
      </c>
      <c r="T25" s="177">
        <v>23</v>
      </c>
      <c r="U25" s="177">
        <v>17</v>
      </c>
      <c r="V25" s="177">
        <v>40</v>
      </c>
    </row>
    <row r="26" spans="1:22" ht="18" customHeight="1">
      <c r="A26" s="253" t="s">
        <v>36</v>
      </c>
      <c r="B26" s="177">
        <v>913</v>
      </c>
      <c r="C26" s="177">
        <v>525</v>
      </c>
      <c r="D26" s="177">
        <v>1438</v>
      </c>
      <c r="E26" s="177">
        <v>5</v>
      </c>
      <c r="F26" s="177">
        <v>4</v>
      </c>
      <c r="G26" s="177">
        <v>9</v>
      </c>
      <c r="H26" s="177">
        <v>285</v>
      </c>
      <c r="I26" s="177">
        <v>262</v>
      </c>
      <c r="J26" s="177">
        <v>547</v>
      </c>
      <c r="K26" s="177">
        <v>18</v>
      </c>
      <c r="L26" s="177">
        <v>11</v>
      </c>
      <c r="M26" s="177">
        <v>29</v>
      </c>
      <c r="N26" s="177">
        <v>2</v>
      </c>
      <c r="O26" s="177">
        <v>1</v>
      </c>
      <c r="P26" s="177">
        <v>3</v>
      </c>
      <c r="Q26" s="177">
        <v>37</v>
      </c>
      <c r="R26" s="177">
        <v>5</v>
      </c>
      <c r="S26" s="177">
        <v>42</v>
      </c>
      <c r="T26" s="177">
        <v>51</v>
      </c>
      <c r="U26" s="177">
        <v>41</v>
      </c>
      <c r="V26" s="177">
        <v>92</v>
      </c>
    </row>
    <row r="27" spans="1:22" ht="18" customHeight="1">
      <c r="A27" s="253" t="s">
        <v>37</v>
      </c>
      <c r="B27" s="177">
        <v>786</v>
      </c>
      <c r="C27" s="177">
        <v>366</v>
      </c>
      <c r="D27" s="177">
        <v>1152</v>
      </c>
      <c r="E27" s="177">
        <v>5</v>
      </c>
      <c r="F27" s="177">
        <v>0</v>
      </c>
      <c r="G27" s="177">
        <v>5</v>
      </c>
      <c r="H27" s="177">
        <v>735</v>
      </c>
      <c r="I27" s="177">
        <v>358</v>
      </c>
      <c r="J27" s="177">
        <v>1093</v>
      </c>
      <c r="K27" s="177">
        <v>12</v>
      </c>
      <c r="L27" s="177">
        <v>2</v>
      </c>
      <c r="M27" s="177">
        <v>14</v>
      </c>
      <c r="N27" s="177">
        <v>4</v>
      </c>
      <c r="O27" s="177">
        <v>3</v>
      </c>
      <c r="P27" s="177">
        <v>7</v>
      </c>
      <c r="Q27" s="177">
        <v>1</v>
      </c>
      <c r="R27" s="177">
        <v>0</v>
      </c>
      <c r="S27" s="177">
        <v>1</v>
      </c>
      <c r="T27" s="177">
        <v>625</v>
      </c>
      <c r="U27" s="177">
        <v>312</v>
      </c>
      <c r="V27" s="177">
        <v>937</v>
      </c>
    </row>
    <row r="28" spans="1:22" ht="18" customHeight="1">
      <c r="A28" s="253" t="s">
        <v>38</v>
      </c>
      <c r="B28" s="177">
        <v>983</v>
      </c>
      <c r="C28" s="177">
        <v>517</v>
      </c>
      <c r="D28" s="177">
        <v>1500</v>
      </c>
      <c r="E28" s="177">
        <v>16</v>
      </c>
      <c r="F28" s="177">
        <v>6</v>
      </c>
      <c r="G28" s="177">
        <v>22</v>
      </c>
      <c r="H28" s="177">
        <v>808</v>
      </c>
      <c r="I28" s="177">
        <v>469</v>
      </c>
      <c r="J28" s="177">
        <v>1277</v>
      </c>
      <c r="K28" s="177">
        <v>21</v>
      </c>
      <c r="L28" s="177">
        <v>6</v>
      </c>
      <c r="M28" s="177">
        <v>27</v>
      </c>
      <c r="N28" s="177">
        <v>0</v>
      </c>
      <c r="O28" s="177">
        <v>0</v>
      </c>
      <c r="P28" s="177">
        <v>0</v>
      </c>
      <c r="Q28" s="177">
        <v>1</v>
      </c>
      <c r="R28" s="177">
        <v>0</v>
      </c>
      <c r="S28" s="177">
        <v>1</v>
      </c>
      <c r="T28" s="177">
        <v>498</v>
      </c>
      <c r="U28" s="177">
        <v>243</v>
      </c>
      <c r="V28" s="177">
        <v>741</v>
      </c>
    </row>
    <row r="29" spans="1:22" ht="18" customHeight="1">
      <c r="A29" s="253" t="s">
        <v>39</v>
      </c>
      <c r="B29" s="177">
        <v>17047</v>
      </c>
      <c r="C29" s="177">
        <v>3172</v>
      </c>
      <c r="D29" s="177">
        <v>20219</v>
      </c>
      <c r="E29" s="177">
        <v>1256</v>
      </c>
      <c r="F29" s="177">
        <v>316</v>
      </c>
      <c r="G29" s="177">
        <v>1572</v>
      </c>
      <c r="H29" s="177">
        <v>710</v>
      </c>
      <c r="I29" s="177">
        <v>158</v>
      </c>
      <c r="J29" s="177">
        <v>868</v>
      </c>
      <c r="K29" s="177">
        <v>2149</v>
      </c>
      <c r="L29" s="177">
        <v>324</v>
      </c>
      <c r="M29" s="177">
        <v>2473</v>
      </c>
      <c r="N29" s="177">
        <v>45</v>
      </c>
      <c r="O29" s="177">
        <v>11</v>
      </c>
      <c r="P29" s="177">
        <v>56</v>
      </c>
      <c r="Q29" s="177">
        <v>85</v>
      </c>
      <c r="R29" s="177">
        <v>15</v>
      </c>
      <c r="S29" s="177">
        <v>100</v>
      </c>
      <c r="T29" s="177">
        <v>73</v>
      </c>
      <c r="U29" s="177">
        <v>29</v>
      </c>
      <c r="V29" s="177">
        <v>102</v>
      </c>
    </row>
    <row r="30" spans="1:22" ht="18" customHeight="1">
      <c r="A30" s="253" t="s">
        <v>40</v>
      </c>
      <c r="B30" s="177">
        <v>4565</v>
      </c>
      <c r="C30" s="177">
        <v>3320</v>
      </c>
      <c r="D30" s="177">
        <v>7885</v>
      </c>
      <c r="E30" s="177">
        <v>802</v>
      </c>
      <c r="F30" s="177">
        <v>542</v>
      </c>
      <c r="G30" s="177">
        <v>1344</v>
      </c>
      <c r="H30" s="177">
        <v>33</v>
      </c>
      <c r="I30" s="177">
        <v>27</v>
      </c>
      <c r="J30" s="177">
        <v>60</v>
      </c>
      <c r="K30" s="177">
        <v>1991</v>
      </c>
      <c r="L30" s="177">
        <v>1509</v>
      </c>
      <c r="M30" s="177">
        <v>3500</v>
      </c>
      <c r="N30" s="177">
        <v>64</v>
      </c>
      <c r="O30" s="177">
        <v>24</v>
      </c>
      <c r="P30" s="177">
        <v>88</v>
      </c>
      <c r="Q30" s="177">
        <v>42</v>
      </c>
      <c r="R30" s="177">
        <v>17</v>
      </c>
      <c r="S30" s="177">
        <v>59</v>
      </c>
      <c r="T30" s="177">
        <v>331</v>
      </c>
      <c r="U30" s="177">
        <v>341</v>
      </c>
      <c r="V30" s="177">
        <v>672</v>
      </c>
    </row>
    <row r="31" spans="1:22" ht="18" customHeight="1">
      <c r="A31" s="253" t="s">
        <v>41</v>
      </c>
      <c r="B31" s="177">
        <v>16020</v>
      </c>
      <c r="C31" s="177">
        <v>6782</v>
      </c>
      <c r="D31" s="177">
        <v>22802</v>
      </c>
      <c r="E31" s="177">
        <v>2653</v>
      </c>
      <c r="F31" s="177">
        <v>1087</v>
      </c>
      <c r="G31" s="177">
        <v>3740</v>
      </c>
      <c r="H31" s="177">
        <v>71</v>
      </c>
      <c r="I31" s="177">
        <v>28</v>
      </c>
      <c r="J31" s="177">
        <v>99</v>
      </c>
      <c r="K31" s="177">
        <v>769</v>
      </c>
      <c r="L31" s="177">
        <v>387</v>
      </c>
      <c r="M31" s="177">
        <v>1156</v>
      </c>
      <c r="N31" s="177">
        <v>104</v>
      </c>
      <c r="O31" s="177">
        <v>38</v>
      </c>
      <c r="P31" s="177">
        <v>142</v>
      </c>
      <c r="Q31" s="177">
        <v>28</v>
      </c>
      <c r="R31" s="177">
        <v>9</v>
      </c>
      <c r="S31" s="177">
        <v>37</v>
      </c>
      <c r="T31" s="177">
        <v>1444</v>
      </c>
      <c r="U31" s="177">
        <v>458</v>
      </c>
      <c r="V31" s="177">
        <v>1902</v>
      </c>
    </row>
    <row r="32" spans="1:22" ht="18" customHeight="1">
      <c r="A32" s="253" t="s">
        <v>42</v>
      </c>
      <c r="B32" s="177">
        <v>21507</v>
      </c>
      <c r="C32" s="177">
        <v>4182</v>
      </c>
      <c r="D32" s="177">
        <v>25689</v>
      </c>
      <c r="E32" s="177">
        <v>2571</v>
      </c>
      <c r="F32" s="177">
        <v>616</v>
      </c>
      <c r="G32" s="177">
        <v>3187</v>
      </c>
      <c r="H32" s="177">
        <v>940</v>
      </c>
      <c r="I32" s="177">
        <v>124</v>
      </c>
      <c r="J32" s="177">
        <v>1064</v>
      </c>
      <c r="K32" s="177">
        <v>5234</v>
      </c>
      <c r="L32" s="177">
        <v>825</v>
      </c>
      <c r="M32" s="177">
        <v>6059</v>
      </c>
      <c r="N32" s="177">
        <v>125</v>
      </c>
      <c r="O32" s="177">
        <v>30</v>
      </c>
      <c r="P32" s="177">
        <v>155</v>
      </c>
      <c r="Q32" s="177">
        <v>275</v>
      </c>
      <c r="R32" s="177">
        <v>54</v>
      </c>
      <c r="S32" s="177">
        <v>329</v>
      </c>
      <c r="T32" s="177">
        <v>52</v>
      </c>
      <c r="U32" s="177">
        <v>21</v>
      </c>
      <c r="V32" s="177">
        <v>73</v>
      </c>
    </row>
    <row r="33" spans="1:22" ht="18" customHeight="1">
      <c r="A33" s="253" t="s">
        <v>43</v>
      </c>
      <c r="B33" s="177">
        <v>430</v>
      </c>
      <c r="C33" s="177">
        <v>212</v>
      </c>
      <c r="D33" s="177">
        <v>642</v>
      </c>
      <c r="E33" s="177">
        <v>36</v>
      </c>
      <c r="F33" s="177">
        <v>14</v>
      </c>
      <c r="G33" s="177">
        <v>50</v>
      </c>
      <c r="H33" s="177">
        <v>82</v>
      </c>
      <c r="I33" s="177">
        <v>58</v>
      </c>
      <c r="J33" s="177">
        <v>140</v>
      </c>
      <c r="K33" s="177">
        <v>156</v>
      </c>
      <c r="L33" s="177">
        <v>80</v>
      </c>
      <c r="M33" s="177">
        <v>236</v>
      </c>
      <c r="N33" s="177">
        <v>1</v>
      </c>
      <c r="O33" s="177">
        <v>0</v>
      </c>
      <c r="P33" s="177">
        <v>1</v>
      </c>
      <c r="Q33" s="177">
        <v>3</v>
      </c>
      <c r="R33" s="177">
        <v>0</v>
      </c>
      <c r="S33" s="177">
        <v>3</v>
      </c>
      <c r="T33" s="177">
        <v>12</v>
      </c>
      <c r="U33" s="177">
        <v>4</v>
      </c>
      <c r="V33" s="177">
        <v>16</v>
      </c>
    </row>
    <row r="34" spans="1:22" ht="18" customHeight="1">
      <c r="A34" s="253" t="s">
        <v>44</v>
      </c>
      <c r="B34" s="177">
        <v>68682</v>
      </c>
      <c r="C34" s="177">
        <v>42306</v>
      </c>
      <c r="D34" s="177">
        <v>110988</v>
      </c>
      <c r="E34" s="177">
        <v>9553</v>
      </c>
      <c r="F34" s="177">
        <v>6736</v>
      </c>
      <c r="G34" s="177">
        <v>16289</v>
      </c>
      <c r="H34" s="177">
        <v>596</v>
      </c>
      <c r="I34" s="177">
        <v>457</v>
      </c>
      <c r="J34" s="177">
        <v>1053</v>
      </c>
      <c r="K34" s="177">
        <v>35906</v>
      </c>
      <c r="L34" s="177">
        <v>20236</v>
      </c>
      <c r="M34" s="177">
        <v>56142</v>
      </c>
      <c r="N34" s="177">
        <v>578</v>
      </c>
      <c r="O34" s="177">
        <v>244</v>
      </c>
      <c r="P34" s="177">
        <v>822</v>
      </c>
      <c r="Q34" s="177">
        <v>1187</v>
      </c>
      <c r="R34" s="177">
        <v>326</v>
      </c>
      <c r="S34" s="177">
        <v>1513</v>
      </c>
      <c r="T34" s="177">
        <v>2832</v>
      </c>
      <c r="U34" s="177">
        <v>2101</v>
      </c>
      <c r="V34" s="177">
        <v>4933</v>
      </c>
    </row>
    <row r="35" spans="1:22" ht="18" customHeight="1">
      <c r="A35" s="253" t="s">
        <v>45</v>
      </c>
      <c r="B35" s="177">
        <v>2025</v>
      </c>
      <c r="C35" s="177">
        <v>1005</v>
      </c>
      <c r="D35" s="177">
        <v>3030</v>
      </c>
      <c r="E35" s="177">
        <v>235</v>
      </c>
      <c r="F35" s="177">
        <v>176</v>
      </c>
      <c r="G35" s="177">
        <v>411</v>
      </c>
      <c r="H35" s="177">
        <v>286</v>
      </c>
      <c r="I35" s="177">
        <v>177</v>
      </c>
      <c r="J35" s="177">
        <v>463</v>
      </c>
      <c r="K35" s="177">
        <v>96</v>
      </c>
      <c r="L35" s="177">
        <v>58</v>
      </c>
      <c r="M35" s="177">
        <v>154</v>
      </c>
      <c r="N35" s="177">
        <v>4</v>
      </c>
      <c r="O35" s="177">
        <v>2</v>
      </c>
      <c r="P35" s="177">
        <v>6</v>
      </c>
      <c r="Q35" s="177">
        <v>10</v>
      </c>
      <c r="R35" s="177">
        <v>3</v>
      </c>
      <c r="S35" s="177">
        <v>13</v>
      </c>
      <c r="T35" s="177">
        <v>1</v>
      </c>
      <c r="U35" s="177">
        <v>0</v>
      </c>
      <c r="V35" s="177">
        <v>1</v>
      </c>
    </row>
    <row r="36" spans="1:22" ht="18" customHeight="1">
      <c r="A36" s="253" t="s">
        <v>47</v>
      </c>
      <c r="B36" s="177">
        <v>47937</v>
      </c>
      <c r="C36" s="177">
        <v>9148</v>
      </c>
      <c r="D36" s="177">
        <v>57085</v>
      </c>
      <c r="E36" s="177">
        <v>6203</v>
      </c>
      <c r="F36" s="177">
        <v>1274</v>
      </c>
      <c r="G36" s="177">
        <v>7477</v>
      </c>
      <c r="H36" s="177">
        <v>419</v>
      </c>
      <c r="I36" s="177">
        <v>105</v>
      </c>
      <c r="J36" s="177">
        <v>524</v>
      </c>
      <c r="K36" s="177">
        <v>10572</v>
      </c>
      <c r="L36" s="177">
        <v>1538</v>
      </c>
      <c r="M36" s="177">
        <v>12110</v>
      </c>
      <c r="N36" s="177">
        <v>387</v>
      </c>
      <c r="O36" s="177">
        <v>71</v>
      </c>
      <c r="P36" s="177">
        <v>458</v>
      </c>
      <c r="Q36" s="177">
        <v>4604</v>
      </c>
      <c r="R36" s="177">
        <v>822</v>
      </c>
      <c r="S36" s="177">
        <v>5426</v>
      </c>
      <c r="T36" s="177">
        <v>572</v>
      </c>
      <c r="U36" s="177">
        <v>152</v>
      </c>
      <c r="V36" s="177">
        <v>724</v>
      </c>
    </row>
    <row r="37" spans="1:22" ht="18" customHeight="1">
      <c r="A37" s="253" t="s">
        <v>58</v>
      </c>
      <c r="B37" s="177">
        <v>9316</v>
      </c>
      <c r="C37" s="177">
        <v>1790</v>
      </c>
      <c r="D37" s="177">
        <v>11106</v>
      </c>
      <c r="E37" s="177">
        <v>1070</v>
      </c>
      <c r="F37" s="177">
        <v>124</v>
      </c>
      <c r="G37" s="177">
        <v>1194</v>
      </c>
      <c r="H37" s="177">
        <v>57</v>
      </c>
      <c r="I37" s="177">
        <v>18</v>
      </c>
      <c r="J37" s="177">
        <v>75</v>
      </c>
      <c r="K37" s="177">
        <v>605</v>
      </c>
      <c r="L37" s="177">
        <v>54</v>
      </c>
      <c r="M37" s="177">
        <v>659</v>
      </c>
      <c r="N37" s="177">
        <v>53</v>
      </c>
      <c r="O37" s="177">
        <v>6</v>
      </c>
      <c r="P37" s="177">
        <v>59</v>
      </c>
      <c r="Q37" s="177">
        <v>49</v>
      </c>
      <c r="R37" s="177">
        <v>9</v>
      </c>
      <c r="S37" s="177">
        <v>58</v>
      </c>
      <c r="T37" s="177">
        <v>12</v>
      </c>
      <c r="U37" s="177">
        <v>10</v>
      </c>
      <c r="V37" s="177">
        <v>22</v>
      </c>
    </row>
    <row r="38" spans="1:22" ht="18" customHeight="1">
      <c r="A38" s="253" t="s">
        <v>48</v>
      </c>
      <c r="B38" s="177">
        <v>27295</v>
      </c>
      <c r="C38" s="177">
        <v>5782</v>
      </c>
      <c r="D38" s="177">
        <v>33077</v>
      </c>
      <c r="E38" s="177">
        <v>3119</v>
      </c>
      <c r="F38" s="177">
        <v>574</v>
      </c>
      <c r="G38" s="177">
        <v>3693</v>
      </c>
      <c r="H38" s="177">
        <v>657</v>
      </c>
      <c r="I38" s="177">
        <v>181</v>
      </c>
      <c r="J38" s="177">
        <v>838</v>
      </c>
      <c r="K38" s="177">
        <v>722</v>
      </c>
      <c r="L38" s="177">
        <v>98</v>
      </c>
      <c r="M38" s="177">
        <v>820</v>
      </c>
      <c r="N38" s="177">
        <v>124</v>
      </c>
      <c r="O38" s="177">
        <v>27</v>
      </c>
      <c r="P38" s="177">
        <v>151</v>
      </c>
      <c r="Q38" s="177">
        <v>805</v>
      </c>
      <c r="R38" s="177">
        <v>117</v>
      </c>
      <c r="S38" s="177">
        <v>922</v>
      </c>
      <c r="T38" s="177">
        <v>134</v>
      </c>
      <c r="U38" s="177">
        <v>50</v>
      </c>
      <c r="V38" s="177">
        <v>184</v>
      </c>
    </row>
    <row r="39" spans="1:22" s="255" customFormat="1" ht="18" customHeight="1">
      <c r="A39" s="254" t="s">
        <v>49</v>
      </c>
      <c r="B39" s="178">
        <f>SUM(B4:B38)</f>
        <v>586333</v>
      </c>
      <c r="C39" s="178">
        <f>SUM(C4:C38)</f>
        <v>214601</v>
      </c>
      <c r="D39" s="178">
        <f t="shared" ref="D39:V39" si="0">SUM(D4:D38)</f>
        <v>800934</v>
      </c>
      <c r="E39" s="178">
        <f t="shared" si="0"/>
        <v>70636</v>
      </c>
      <c r="F39" s="178">
        <f t="shared" si="0"/>
        <v>28727</v>
      </c>
      <c r="G39" s="178">
        <f t="shared" si="0"/>
        <v>99363</v>
      </c>
      <c r="H39" s="178">
        <f t="shared" si="0"/>
        <v>20313</v>
      </c>
      <c r="I39" s="178">
        <f t="shared" si="0"/>
        <v>8092</v>
      </c>
      <c r="J39" s="178">
        <f t="shared" si="0"/>
        <v>28405</v>
      </c>
      <c r="K39" s="178">
        <f t="shared" si="0"/>
        <v>142312</v>
      </c>
      <c r="L39" s="178">
        <f t="shared" si="0"/>
        <v>53665</v>
      </c>
      <c r="M39" s="178">
        <f t="shared" si="0"/>
        <v>195977</v>
      </c>
      <c r="N39" s="178">
        <f t="shared" si="0"/>
        <v>4220</v>
      </c>
      <c r="O39" s="178">
        <f t="shared" si="0"/>
        <v>1252</v>
      </c>
      <c r="P39" s="178">
        <f t="shared" si="0"/>
        <v>5472</v>
      </c>
      <c r="Q39" s="178">
        <f t="shared" si="0"/>
        <v>20274</v>
      </c>
      <c r="R39" s="178">
        <f t="shared" si="0"/>
        <v>4972</v>
      </c>
      <c r="S39" s="178">
        <f t="shared" si="0"/>
        <v>25246</v>
      </c>
      <c r="T39" s="178">
        <f t="shared" si="0"/>
        <v>13191</v>
      </c>
      <c r="U39" s="178">
        <f t="shared" si="0"/>
        <v>8856</v>
      </c>
      <c r="V39" s="178">
        <f t="shared" si="0"/>
        <v>22047</v>
      </c>
    </row>
    <row r="42" spans="1:22">
      <c r="B42" s="516" t="s">
        <v>102</v>
      </c>
      <c r="C42" s="516" t="s">
        <v>103</v>
      </c>
      <c r="D42" s="516" t="s">
        <v>12</v>
      </c>
      <c r="E42" s="180" t="s">
        <v>1487</v>
      </c>
    </row>
    <row r="43" spans="1:22">
      <c r="A43" s="180" t="s">
        <v>5</v>
      </c>
      <c r="B43" s="180">
        <f>B50-B44-B45-B46</f>
        <v>353072</v>
      </c>
      <c r="C43" s="180">
        <f t="shared" ref="C43:D43" si="1">C50-C44-C45-C46</f>
        <v>124117</v>
      </c>
      <c r="D43" s="180">
        <f t="shared" si="1"/>
        <v>477189</v>
      </c>
      <c r="E43" s="180">
        <f>ROUND(C50/B50*100,0)</f>
        <v>37</v>
      </c>
    </row>
    <row r="44" spans="1:22">
      <c r="A44" s="180" t="s">
        <v>534</v>
      </c>
      <c r="B44" s="180">
        <f>E39</f>
        <v>70636</v>
      </c>
      <c r="C44" s="180">
        <f t="shared" ref="C44:D44" si="2">F39</f>
        <v>28727</v>
      </c>
      <c r="D44" s="180">
        <f t="shared" si="2"/>
        <v>99363</v>
      </c>
      <c r="E44" s="180">
        <f t="shared" ref="E44:E49" si="3">ROUND(C44/B44*100,0)</f>
        <v>41</v>
      </c>
    </row>
    <row r="45" spans="1:22">
      <c r="A45" s="180" t="s">
        <v>535</v>
      </c>
      <c r="B45" s="180">
        <f>H39</f>
        <v>20313</v>
      </c>
      <c r="C45" s="180">
        <f t="shared" ref="C45:D45" si="4">I39</f>
        <v>8092</v>
      </c>
      <c r="D45" s="180">
        <f t="shared" si="4"/>
        <v>28405</v>
      </c>
      <c r="E45" s="180">
        <f t="shared" si="3"/>
        <v>40</v>
      </c>
    </row>
    <row r="46" spans="1:22">
      <c r="A46" s="180" t="s">
        <v>546</v>
      </c>
      <c r="B46" s="180">
        <f>K39</f>
        <v>142312</v>
      </c>
      <c r="C46" s="180">
        <f t="shared" ref="C46:D46" si="5">L39</f>
        <v>53665</v>
      </c>
      <c r="D46" s="180">
        <f t="shared" si="5"/>
        <v>195977</v>
      </c>
      <c r="E46" s="180">
        <f t="shared" si="3"/>
        <v>38</v>
      </c>
    </row>
    <row r="47" spans="1:22">
      <c r="A47" s="180" t="s">
        <v>547</v>
      </c>
      <c r="B47" s="180">
        <f>N39</f>
        <v>4220</v>
      </c>
      <c r="C47" s="180">
        <f t="shared" ref="C47:D47" si="6">O39</f>
        <v>1252</v>
      </c>
      <c r="D47" s="180">
        <f t="shared" si="6"/>
        <v>5472</v>
      </c>
      <c r="E47" s="180">
        <f t="shared" si="3"/>
        <v>30</v>
      </c>
    </row>
    <row r="48" spans="1:22">
      <c r="A48" s="180" t="s">
        <v>1485</v>
      </c>
      <c r="B48" s="180">
        <f>Q39</f>
        <v>20274</v>
      </c>
      <c r="C48" s="180">
        <f t="shared" ref="C48:D48" si="7">R39</f>
        <v>4972</v>
      </c>
      <c r="D48" s="180">
        <f t="shared" si="7"/>
        <v>25246</v>
      </c>
      <c r="E48" s="180">
        <f t="shared" si="3"/>
        <v>25</v>
      </c>
    </row>
    <row r="49" spans="1:5">
      <c r="A49" s="180" t="s">
        <v>1486</v>
      </c>
      <c r="B49" s="180">
        <f>T39</f>
        <v>13191</v>
      </c>
      <c r="C49" s="180">
        <f t="shared" ref="C49:D49" si="8">U39</f>
        <v>8856</v>
      </c>
      <c r="D49" s="180">
        <f t="shared" si="8"/>
        <v>22047</v>
      </c>
      <c r="E49" s="180">
        <f t="shared" si="3"/>
        <v>67</v>
      </c>
    </row>
    <row r="50" spans="1:5">
      <c r="A50" s="180" t="s">
        <v>1476</v>
      </c>
      <c r="B50" s="180">
        <f>B39</f>
        <v>586333</v>
      </c>
      <c r="C50" s="180">
        <f>C39</f>
        <v>214601</v>
      </c>
      <c r="D50" s="180">
        <f>D39</f>
        <v>800934</v>
      </c>
      <c r="E50" s="180">
        <f t="shared" ref="E50" si="9">E43</f>
        <v>37</v>
      </c>
    </row>
  </sheetData>
  <mergeCells count="10">
    <mergeCell ref="B1:M1"/>
    <mergeCell ref="N1:V1"/>
    <mergeCell ref="Q2:S2"/>
    <mergeCell ref="T2:V2"/>
    <mergeCell ref="A2:A3"/>
    <mergeCell ref="B2:D2"/>
    <mergeCell ref="E2:G2"/>
    <mergeCell ref="H2:J2"/>
    <mergeCell ref="K2:M2"/>
    <mergeCell ref="N2:P2"/>
  </mergeCells>
  <pageMargins left="0.65" right="0.2" top="0.75" bottom="0.75" header="0.3" footer="0.3"/>
  <pageSetup paperSize="9" scale="85" firstPageNumber="89" orientation="portrait" useFirstPageNumber="1" horizontalDpi="200" verticalDpi="0" r:id="rId1"/>
  <headerFooter>
    <oddFooter>&amp;L&amp;"Arial,Italic"&amp;9AISHE 2011-12&amp;CT-&amp;P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 tint="-0.249977111117893"/>
  </sheetPr>
  <dimension ref="A1:J40"/>
  <sheetViews>
    <sheetView showZeros="0" view="pageBreakPreview" topLeftCell="A4" zoomScaleSheetLayoutView="100" workbookViewId="0">
      <selection activeCell="J30" sqref="A1:J40"/>
    </sheetView>
  </sheetViews>
  <sheetFormatPr defaultRowHeight="14.25"/>
  <cols>
    <col min="1" max="1" width="19" style="38" customWidth="1"/>
    <col min="2" max="2" width="9.42578125" style="39" customWidth="1"/>
    <col min="3" max="5" width="7" style="39" customWidth="1"/>
    <col min="6" max="10" width="9.42578125" style="39" customWidth="1"/>
    <col min="11" max="16384" width="9.140625" style="39"/>
  </cols>
  <sheetData>
    <row r="1" spans="1:10" s="89" customFormat="1" ht="24" customHeight="1">
      <c r="A1" s="90" t="s">
        <v>96</v>
      </c>
      <c r="B1" s="87"/>
      <c r="C1" s="88"/>
      <c r="D1" s="88"/>
      <c r="E1" s="88"/>
      <c r="F1" s="88"/>
      <c r="G1" s="88"/>
      <c r="H1" s="88"/>
      <c r="I1" s="88"/>
      <c r="J1" s="88"/>
    </row>
    <row r="2" spans="1:10">
      <c r="A2" s="532" t="s">
        <v>2</v>
      </c>
      <c r="B2" s="533" t="s">
        <v>72</v>
      </c>
      <c r="C2" s="533"/>
      <c r="D2" s="533"/>
      <c r="E2" s="533"/>
      <c r="F2" s="533"/>
      <c r="G2" s="533"/>
      <c r="H2" s="533"/>
      <c r="I2" s="533"/>
      <c r="J2" s="533"/>
    </row>
    <row r="3" spans="1:10" s="40" customFormat="1" ht="28.5">
      <c r="A3" s="532"/>
      <c r="B3" s="45" t="s">
        <v>63</v>
      </c>
      <c r="C3" s="46" t="s">
        <v>64</v>
      </c>
      <c r="D3" s="46" t="s">
        <v>65</v>
      </c>
      <c r="E3" s="46" t="s">
        <v>66</v>
      </c>
      <c r="F3" s="46" t="s">
        <v>67</v>
      </c>
      <c r="G3" s="46" t="s">
        <v>68</v>
      </c>
      <c r="H3" s="46" t="s">
        <v>69</v>
      </c>
      <c r="I3" s="46" t="s">
        <v>70</v>
      </c>
      <c r="J3" s="46" t="s">
        <v>71</v>
      </c>
    </row>
    <row r="4" spans="1:10" s="40" customFormat="1">
      <c r="A4" s="298">
        <v>1</v>
      </c>
      <c r="B4" s="299">
        <v>2</v>
      </c>
      <c r="C4" s="298">
        <v>3</v>
      </c>
      <c r="D4" s="299">
        <v>4</v>
      </c>
      <c r="E4" s="298">
        <v>5</v>
      </c>
      <c r="F4" s="299">
        <v>6</v>
      </c>
      <c r="G4" s="298">
        <v>7</v>
      </c>
      <c r="H4" s="299">
        <v>8</v>
      </c>
      <c r="I4" s="298">
        <v>9</v>
      </c>
      <c r="J4" s="299">
        <v>10</v>
      </c>
    </row>
    <row r="5" spans="1:10" s="41" customFormat="1" ht="29.25" customHeight="1">
      <c r="A5" s="43" t="s">
        <v>55</v>
      </c>
      <c r="B5" s="42">
        <v>3</v>
      </c>
      <c r="C5" s="42">
        <v>0</v>
      </c>
      <c r="D5" s="42">
        <v>0</v>
      </c>
      <c r="E5" s="42">
        <v>0</v>
      </c>
      <c r="F5" s="42">
        <v>0</v>
      </c>
      <c r="G5" s="42">
        <v>0</v>
      </c>
      <c r="H5" s="42">
        <v>0</v>
      </c>
      <c r="I5" s="42">
        <v>0</v>
      </c>
      <c r="J5" s="42">
        <v>0</v>
      </c>
    </row>
    <row r="6" spans="1:10" s="41" customFormat="1" ht="18.75" customHeight="1">
      <c r="A6" s="44" t="s">
        <v>15</v>
      </c>
      <c r="B6" s="42">
        <v>0</v>
      </c>
      <c r="C6" s="42">
        <v>0</v>
      </c>
      <c r="D6" s="42">
        <v>0</v>
      </c>
      <c r="E6" s="42">
        <v>2</v>
      </c>
      <c r="F6" s="42">
        <v>10</v>
      </c>
      <c r="G6" s="42">
        <v>9</v>
      </c>
      <c r="H6" s="42">
        <v>0</v>
      </c>
      <c r="I6" s="42">
        <v>1</v>
      </c>
      <c r="J6" s="42">
        <v>1</v>
      </c>
    </row>
    <row r="7" spans="1:10" s="41" customFormat="1" ht="18.75" customHeight="1">
      <c r="A7" s="44" t="s">
        <v>16</v>
      </c>
      <c r="B7" s="42">
        <v>11</v>
      </c>
      <c r="C7" s="42">
        <v>0</v>
      </c>
      <c r="D7" s="42">
        <v>0</v>
      </c>
      <c r="E7" s="42">
        <v>0</v>
      </c>
      <c r="F7" s="42">
        <v>0</v>
      </c>
      <c r="G7" s="42">
        <v>0</v>
      </c>
      <c r="H7" s="42">
        <v>0</v>
      </c>
      <c r="I7" s="42">
        <v>0</v>
      </c>
      <c r="J7" s="42">
        <v>0</v>
      </c>
    </row>
    <row r="8" spans="1:10" s="41" customFormat="1" ht="18.75" customHeight="1">
      <c r="A8" s="44" t="s">
        <v>17</v>
      </c>
      <c r="B8" s="42">
        <v>6</v>
      </c>
      <c r="C8" s="42">
        <v>11</v>
      </c>
      <c r="D8" s="42">
        <v>8</v>
      </c>
      <c r="E8" s="42">
        <v>1</v>
      </c>
      <c r="F8" s="42">
        <v>0</v>
      </c>
      <c r="G8" s="42">
        <v>0</v>
      </c>
      <c r="H8" s="42">
        <v>0</v>
      </c>
      <c r="I8" s="42">
        <v>0</v>
      </c>
      <c r="J8" s="42">
        <v>0</v>
      </c>
    </row>
    <row r="9" spans="1:10" s="41" customFormat="1" ht="18.75" customHeight="1">
      <c r="A9" s="44" t="s">
        <v>18</v>
      </c>
      <c r="B9" s="42">
        <v>14</v>
      </c>
      <c r="C9" s="42">
        <v>12</v>
      </c>
      <c r="D9" s="42">
        <v>10</v>
      </c>
      <c r="E9" s="42">
        <v>1</v>
      </c>
      <c r="F9" s="42">
        <v>0</v>
      </c>
      <c r="G9" s="42">
        <v>0</v>
      </c>
      <c r="H9" s="42">
        <v>0</v>
      </c>
      <c r="I9" s="42">
        <v>0</v>
      </c>
      <c r="J9" s="42">
        <v>0</v>
      </c>
    </row>
    <row r="10" spans="1:10" s="41" customFormat="1" ht="18.75" customHeight="1">
      <c r="A10" s="44" t="s">
        <v>19</v>
      </c>
      <c r="B10" s="42">
        <v>0</v>
      </c>
      <c r="C10" s="42">
        <v>0</v>
      </c>
      <c r="D10" s="42">
        <v>1</v>
      </c>
      <c r="E10" s="42">
        <v>0</v>
      </c>
      <c r="F10" s="42">
        <v>0</v>
      </c>
      <c r="G10" s="42">
        <v>0</v>
      </c>
      <c r="H10" s="42">
        <v>0</v>
      </c>
      <c r="I10" s="42">
        <v>0</v>
      </c>
      <c r="J10" s="42">
        <v>0</v>
      </c>
    </row>
    <row r="11" spans="1:10" s="41" customFormat="1" ht="18.75" customHeight="1">
      <c r="A11" s="44" t="s">
        <v>56</v>
      </c>
      <c r="B11" s="42">
        <v>4</v>
      </c>
      <c r="C11" s="42">
        <v>6</v>
      </c>
      <c r="D11" s="42">
        <v>5</v>
      </c>
      <c r="E11" s="42">
        <v>1</v>
      </c>
      <c r="F11" s="42">
        <v>2</v>
      </c>
      <c r="G11" s="42">
        <v>0</v>
      </c>
      <c r="H11" s="42">
        <v>0</v>
      </c>
      <c r="I11" s="42">
        <v>0</v>
      </c>
      <c r="J11" s="42">
        <v>0</v>
      </c>
    </row>
    <row r="12" spans="1:10" s="41" customFormat="1" ht="31.5" customHeight="1">
      <c r="A12" s="44" t="s">
        <v>21</v>
      </c>
      <c r="B12" s="42">
        <v>1</v>
      </c>
      <c r="C12" s="42">
        <v>0</v>
      </c>
      <c r="D12" s="42">
        <v>0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</row>
    <row r="13" spans="1:10" s="41" customFormat="1" ht="18.75" customHeight="1">
      <c r="A13" s="44" t="s">
        <v>22</v>
      </c>
      <c r="B13" s="42">
        <v>1</v>
      </c>
      <c r="C13" s="42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</row>
    <row r="14" spans="1:10" s="41" customFormat="1" ht="18.75" customHeight="1">
      <c r="A14" s="44" t="s">
        <v>23</v>
      </c>
      <c r="B14" s="42">
        <v>1</v>
      </c>
      <c r="C14" s="42">
        <v>3</v>
      </c>
      <c r="D14" s="42">
        <v>5</v>
      </c>
      <c r="E14" s="42">
        <v>0</v>
      </c>
      <c r="F14" s="42">
        <v>0</v>
      </c>
      <c r="G14" s="42">
        <v>0</v>
      </c>
      <c r="H14" s="42">
        <v>0</v>
      </c>
      <c r="I14" s="42">
        <v>0</v>
      </c>
      <c r="J14" s="42">
        <v>0</v>
      </c>
    </row>
    <row r="15" spans="1:10" s="41" customFormat="1" ht="18.75" customHeight="1">
      <c r="A15" s="44" t="s">
        <v>24</v>
      </c>
      <c r="B15" s="42">
        <v>0</v>
      </c>
      <c r="C15" s="42">
        <v>1</v>
      </c>
      <c r="D15" s="42">
        <v>1</v>
      </c>
      <c r="E15" s="42">
        <v>0</v>
      </c>
      <c r="F15" s="42">
        <v>0</v>
      </c>
      <c r="G15" s="42">
        <v>0</v>
      </c>
      <c r="H15" s="42">
        <v>0</v>
      </c>
      <c r="I15" s="42">
        <v>0</v>
      </c>
      <c r="J15" s="42">
        <v>0</v>
      </c>
    </row>
    <row r="16" spans="1:10" s="41" customFormat="1" ht="18.75" customHeight="1">
      <c r="A16" s="44" t="s">
        <v>25</v>
      </c>
      <c r="B16" s="42">
        <v>1</v>
      </c>
      <c r="C16" s="42">
        <v>3</v>
      </c>
      <c r="D16" s="42">
        <v>10</v>
      </c>
      <c r="E16" s="42">
        <v>5</v>
      </c>
      <c r="F16" s="42">
        <v>6</v>
      </c>
      <c r="G16" s="42">
        <v>1</v>
      </c>
      <c r="H16" s="42">
        <v>0</v>
      </c>
      <c r="I16" s="42">
        <v>0</v>
      </c>
      <c r="J16" s="42">
        <v>0</v>
      </c>
    </row>
    <row r="17" spans="1:10" s="41" customFormat="1" ht="18.75" customHeight="1">
      <c r="A17" s="44" t="s">
        <v>26</v>
      </c>
      <c r="B17" s="42">
        <v>0</v>
      </c>
      <c r="C17" s="42">
        <v>1</v>
      </c>
      <c r="D17" s="42">
        <v>9</v>
      </c>
      <c r="E17" s="42">
        <v>11</v>
      </c>
      <c r="F17" s="42">
        <v>0</v>
      </c>
      <c r="G17" s="42">
        <v>0</v>
      </c>
      <c r="H17" s="42">
        <v>0</v>
      </c>
      <c r="I17" s="42">
        <v>0</v>
      </c>
      <c r="J17" s="42">
        <v>0</v>
      </c>
    </row>
    <row r="18" spans="1:10" s="41" customFormat="1" ht="18.75" customHeight="1">
      <c r="A18" s="44" t="s">
        <v>27</v>
      </c>
      <c r="B18" s="42">
        <v>3</v>
      </c>
      <c r="C18" s="42">
        <v>2</v>
      </c>
      <c r="D18" s="42">
        <v>6</v>
      </c>
      <c r="E18" s="42">
        <v>1</v>
      </c>
      <c r="F18" s="42">
        <v>0</v>
      </c>
      <c r="G18" s="42">
        <v>0</v>
      </c>
      <c r="H18" s="42">
        <v>0</v>
      </c>
      <c r="I18" s="42">
        <v>0</v>
      </c>
      <c r="J18" s="42">
        <v>0</v>
      </c>
    </row>
    <row r="19" spans="1:10" s="41" customFormat="1" ht="18.75" customHeight="1">
      <c r="A19" s="44" t="s">
        <v>57</v>
      </c>
      <c r="B19" s="42">
        <v>14</v>
      </c>
      <c r="C19" s="42">
        <v>4</v>
      </c>
      <c r="D19" s="42">
        <v>3</v>
      </c>
      <c r="E19" s="42">
        <v>1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</row>
    <row r="20" spans="1:10" s="41" customFormat="1" ht="18.75" customHeight="1">
      <c r="A20" s="44" t="s">
        <v>29</v>
      </c>
      <c r="B20" s="42">
        <v>15</v>
      </c>
      <c r="C20" s="42">
        <v>5</v>
      </c>
      <c r="D20" s="42">
        <v>2</v>
      </c>
      <c r="E20" s="42">
        <v>1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</row>
    <row r="21" spans="1:10" s="41" customFormat="1" ht="18.75" customHeight="1">
      <c r="A21" s="44" t="s">
        <v>30</v>
      </c>
      <c r="B21" s="42">
        <v>1</v>
      </c>
      <c r="C21" s="42">
        <v>1</v>
      </c>
      <c r="D21" s="42">
        <v>7</v>
      </c>
      <c r="E21" s="42">
        <v>14</v>
      </c>
      <c r="F21" s="42">
        <v>4</v>
      </c>
      <c r="G21" s="42">
        <v>2</v>
      </c>
      <c r="H21" s="42">
        <v>0</v>
      </c>
      <c r="I21" s="42">
        <v>0</v>
      </c>
      <c r="J21" s="42">
        <v>1</v>
      </c>
    </row>
    <row r="22" spans="1:10" s="41" customFormat="1" ht="18.75" customHeight="1">
      <c r="A22" s="44" t="s">
        <v>31</v>
      </c>
      <c r="B22" s="42">
        <v>0</v>
      </c>
      <c r="C22" s="42">
        <v>0</v>
      </c>
      <c r="D22" s="42">
        <v>5</v>
      </c>
      <c r="E22" s="42">
        <v>5</v>
      </c>
      <c r="F22" s="42">
        <v>4</v>
      </c>
      <c r="G22" s="42">
        <v>0</v>
      </c>
      <c r="H22" s="42">
        <v>0</v>
      </c>
      <c r="I22" s="42">
        <v>0</v>
      </c>
      <c r="J22" s="42">
        <v>0</v>
      </c>
    </row>
    <row r="23" spans="1:10" s="41" customFormat="1" ht="18.75" customHeight="1">
      <c r="A23" s="44" t="s">
        <v>32</v>
      </c>
      <c r="B23" s="42">
        <v>0</v>
      </c>
      <c r="C23" s="42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</row>
    <row r="24" spans="1:10" s="41" customFormat="1" ht="18.75" customHeight="1">
      <c r="A24" s="44" t="s">
        <v>33</v>
      </c>
      <c r="B24" s="42">
        <v>7</v>
      </c>
      <c r="C24" s="42">
        <v>15</v>
      </c>
      <c r="D24" s="42">
        <v>18</v>
      </c>
      <c r="E24" s="42">
        <v>6</v>
      </c>
      <c r="F24" s="42">
        <v>1</v>
      </c>
      <c r="G24" s="42">
        <v>2</v>
      </c>
      <c r="H24" s="42">
        <v>1</v>
      </c>
      <c r="I24" s="42">
        <v>0</v>
      </c>
      <c r="J24" s="42">
        <v>0</v>
      </c>
    </row>
    <row r="25" spans="1:10" s="41" customFormat="1" ht="18.75" customHeight="1">
      <c r="A25" s="44" t="s">
        <v>34</v>
      </c>
      <c r="B25" s="42">
        <v>0</v>
      </c>
      <c r="C25" s="42">
        <v>0</v>
      </c>
      <c r="D25" s="42">
        <v>3</v>
      </c>
      <c r="E25" s="42">
        <v>14</v>
      </c>
      <c r="F25" s="42">
        <v>13</v>
      </c>
      <c r="G25" s="42">
        <v>2</v>
      </c>
      <c r="H25" s="42">
        <v>1</v>
      </c>
      <c r="I25" s="42">
        <v>2</v>
      </c>
      <c r="J25" s="42">
        <v>0</v>
      </c>
    </row>
    <row r="26" spans="1:10" s="41" customFormat="1" ht="18.75" customHeight="1">
      <c r="A26" s="44" t="s">
        <v>35</v>
      </c>
      <c r="B26" s="42">
        <v>6</v>
      </c>
      <c r="C26" s="42">
        <v>1</v>
      </c>
      <c r="D26" s="42">
        <v>2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</row>
    <row r="27" spans="1:10" s="41" customFormat="1" ht="18.75" customHeight="1">
      <c r="A27" s="44" t="s">
        <v>36</v>
      </c>
      <c r="B27" s="42">
        <v>5</v>
      </c>
      <c r="C27" s="42">
        <v>1</v>
      </c>
      <c r="D27" s="42">
        <v>1</v>
      </c>
      <c r="E27" s="42">
        <v>0</v>
      </c>
      <c r="F27" s="42">
        <v>0</v>
      </c>
      <c r="G27" s="42">
        <v>0</v>
      </c>
      <c r="H27" s="42">
        <v>0</v>
      </c>
      <c r="I27" s="42">
        <v>0</v>
      </c>
      <c r="J27" s="42">
        <v>0</v>
      </c>
    </row>
    <row r="28" spans="1:10" s="41" customFormat="1" ht="18.75" customHeight="1">
      <c r="A28" s="44" t="s">
        <v>37</v>
      </c>
      <c r="B28" s="42">
        <v>7</v>
      </c>
      <c r="C28" s="42">
        <v>1</v>
      </c>
      <c r="D28" s="42">
        <v>0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</row>
    <row r="29" spans="1:10" s="41" customFormat="1" ht="18.75" customHeight="1">
      <c r="A29" s="44" t="s">
        <v>38</v>
      </c>
      <c r="B29" s="42">
        <v>9</v>
      </c>
      <c r="C29" s="42">
        <v>1</v>
      </c>
      <c r="D29" s="42">
        <v>1</v>
      </c>
      <c r="E29" s="42">
        <v>0</v>
      </c>
      <c r="F29" s="42">
        <v>0</v>
      </c>
      <c r="G29" s="42">
        <v>0</v>
      </c>
      <c r="H29" s="42">
        <v>0</v>
      </c>
      <c r="I29" s="42">
        <v>0</v>
      </c>
      <c r="J29" s="42">
        <v>0</v>
      </c>
    </row>
    <row r="30" spans="1:10" s="41" customFormat="1" ht="18.75" customHeight="1">
      <c r="A30" s="44" t="s">
        <v>39</v>
      </c>
      <c r="B30" s="42">
        <v>5</v>
      </c>
      <c r="C30" s="42">
        <v>5</v>
      </c>
      <c r="D30" s="42">
        <v>14</v>
      </c>
      <c r="E30" s="42">
        <v>5</v>
      </c>
      <c r="F30" s="42">
        <v>0</v>
      </c>
      <c r="G30" s="42">
        <v>1</v>
      </c>
      <c r="H30" s="42">
        <v>0</v>
      </c>
      <c r="I30" s="42">
        <v>0</v>
      </c>
      <c r="J30" s="42">
        <v>0</v>
      </c>
    </row>
    <row r="31" spans="1:10" s="41" customFormat="1" ht="18.75" customHeight="1">
      <c r="A31" s="44" t="s">
        <v>40</v>
      </c>
      <c r="B31" s="42">
        <v>2</v>
      </c>
      <c r="C31" s="42">
        <v>1</v>
      </c>
      <c r="D31" s="42">
        <v>0</v>
      </c>
      <c r="E31" s="42">
        <v>1</v>
      </c>
      <c r="F31" s="42">
        <v>0</v>
      </c>
      <c r="G31" s="42">
        <v>0</v>
      </c>
      <c r="H31" s="42">
        <v>0</v>
      </c>
      <c r="I31" s="42">
        <v>0</v>
      </c>
      <c r="J31" s="42">
        <v>0</v>
      </c>
    </row>
    <row r="32" spans="1:10" s="41" customFormat="1" ht="18.75" customHeight="1">
      <c r="A32" s="44" t="s">
        <v>41</v>
      </c>
      <c r="B32" s="42">
        <v>0</v>
      </c>
      <c r="C32" s="42">
        <v>1</v>
      </c>
      <c r="D32" s="42">
        <v>10</v>
      </c>
      <c r="E32" s="42">
        <v>8</v>
      </c>
      <c r="F32" s="42">
        <v>1</v>
      </c>
      <c r="G32" s="42">
        <v>0</v>
      </c>
      <c r="H32" s="42">
        <v>0</v>
      </c>
      <c r="I32" s="42">
        <v>0</v>
      </c>
      <c r="J32" s="42">
        <v>0</v>
      </c>
    </row>
    <row r="33" spans="1:10" s="41" customFormat="1" ht="18.75" customHeight="1">
      <c r="A33" s="44" t="s">
        <v>42</v>
      </c>
      <c r="B33" s="42">
        <v>2</v>
      </c>
      <c r="C33" s="42">
        <v>1</v>
      </c>
      <c r="D33" s="42">
        <v>15</v>
      </c>
      <c r="E33" s="42">
        <v>7</v>
      </c>
      <c r="F33" s="42">
        <v>6</v>
      </c>
      <c r="G33" s="42">
        <v>1</v>
      </c>
      <c r="H33" s="42">
        <v>0</v>
      </c>
      <c r="I33" s="42">
        <v>0</v>
      </c>
      <c r="J33" s="42">
        <v>1</v>
      </c>
    </row>
    <row r="34" spans="1:10" s="41" customFormat="1" ht="18.75" customHeight="1">
      <c r="A34" s="44" t="s">
        <v>43</v>
      </c>
      <c r="B34" s="42">
        <v>3</v>
      </c>
      <c r="C34" s="42">
        <v>0</v>
      </c>
      <c r="D34" s="42">
        <v>0</v>
      </c>
      <c r="E34" s="42">
        <v>0</v>
      </c>
      <c r="F34" s="42">
        <v>0</v>
      </c>
      <c r="G34" s="42">
        <v>0</v>
      </c>
      <c r="H34" s="42">
        <v>0</v>
      </c>
      <c r="I34" s="42">
        <v>0</v>
      </c>
      <c r="J34" s="42">
        <v>0</v>
      </c>
    </row>
    <row r="35" spans="1:10" s="41" customFormat="1" ht="18.75" customHeight="1">
      <c r="A35" s="44" t="s">
        <v>44</v>
      </c>
      <c r="B35" s="42">
        <v>1</v>
      </c>
      <c r="C35" s="42">
        <v>2</v>
      </c>
      <c r="D35" s="42">
        <v>10</v>
      </c>
      <c r="E35" s="42">
        <v>11</v>
      </c>
      <c r="F35" s="42">
        <v>6</v>
      </c>
      <c r="G35" s="42">
        <v>2</v>
      </c>
      <c r="H35" s="42">
        <v>0</v>
      </c>
      <c r="I35" s="42">
        <v>0</v>
      </c>
      <c r="J35" s="42">
        <v>0</v>
      </c>
    </row>
    <row r="36" spans="1:10" s="41" customFormat="1" ht="18.75" customHeight="1">
      <c r="A36" s="44" t="s">
        <v>45</v>
      </c>
      <c r="B36" s="42">
        <v>3</v>
      </c>
      <c r="C36" s="42">
        <v>0</v>
      </c>
      <c r="D36" s="42">
        <v>1</v>
      </c>
      <c r="E36" s="42">
        <v>0</v>
      </c>
      <c r="F36" s="42">
        <v>0</v>
      </c>
      <c r="G36" s="42">
        <v>0</v>
      </c>
      <c r="H36" s="42">
        <v>0</v>
      </c>
      <c r="I36" s="42">
        <v>0</v>
      </c>
      <c r="J36" s="42">
        <v>0</v>
      </c>
    </row>
    <row r="37" spans="1:10" s="41" customFormat="1" ht="18.75" customHeight="1">
      <c r="A37" s="44" t="s">
        <v>47</v>
      </c>
      <c r="B37" s="42">
        <v>3</v>
      </c>
      <c r="C37" s="42">
        <v>6</v>
      </c>
      <c r="D37" s="42">
        <v>29</v>
      </c>
      <c r="E37" s="42">
        <v>18</v>
      </c>
      <c r="F37" s="42">
        <v>11</v>
      </c>
      <c r="G37" s="42">
        <v>4</v>
      </c>
      <c r="H37" s="42">
        <v>0</v>
      </c>
      <c r="I37" s="42">
        <v>0</v>
      </c>
      <c r="J37" s="42">
        <v>0</v>
      </c>
    </row>
    <row r="38" spans="1:10" s="41" customFormat="1" ht="18.75" customHeight="1">
      <c r="A38" s="44" t="s">
        <v>58</v>
      </c>
      <c r="B38" s="42">
        <v>5</v>
      </c>
      <c r="C38" s="42">
        <v>3</v>
      </c>
      <c r="D38" s="42">
        <v>3</v>
      </c>
      <c r="E38" s="42">
        <v>1</v>
      </c>
      <c r="F38" s="42">
        <v>1</v>
      </c>
      <c r="G38" s="42">
        <v>0</v>
      </c>
      <c r="H38" s="42">
        <v>0</v>
      </c>
      <c r="I38" s="42">
        <v>0</v>
      </c>
      <c r="J38" s="42">
        <v>0</v>
      </c>
    </row>
    <row r="39" spans="1:10" s="41" customFormat="1" ht="18.75" customHeight="1">
      <c r="A39" s="44" t="s">
        <v>48</v>
      </c>
      <c r="B39" s="42">
        <v>1</v>
      </c>
      <c r="C39" s="42">
        <v>3</v>
      </c>
      <c r="D39" s="42">
        <v>11</v>
      </c>
      <c r="E39" s="42">
        <v>2</v>
      </c>
      <c r="F39" s="42">
        <v>2</v>
      </c>
      <c r="G39" s="42">
        <v>0</v>
      </c>
      <c r="H39" s="42">
        <v>0</v>
      </c>
      <c r="I39" s="42">
        <v>0</v>
      </c>
      <c r="J39" s="42">
        <v>0</v>
      </c>
    </row>
    <row r="40" spans="1:10" s="60" customFormat="1" ht="18.75" customHeight="1">
      <c r="A40" s="59" t="s">
        <v>49</v>
      </c>
      <c r="B40" s="45">
        <v>134</v>
      </c>
      <c r="C40" s="45">
        <v>90</v>
      </c>
      <c r="D40" s="45">
        <v>190</v>
      </c>
      <c r="E40" s="45">
        <v>116</v>
      </c>
      <c r="F40" s="45">
        <v>67</v>
      </c>
      <c r="G40" s="45">
        <v>24</v>
      </c>
      <c r="H40" s="45">
        <v>2</v>
      </c>
      <c r="I40" s="45">
        <v>3</v>
      </c>
      <c r="J40" s="45">
        <v>3</v>
      </c>
    </row>
  </sheetData>
  <mergeCells count="2">
    <mergeCell ref="A2:A3"/>
    <mergeCell ref="B2:J2"/>
  </mergeCells>
  <pageMargins left="0.5" right="0.31" top="0.42" bottom="0.44" header="0.3" footer="0.3"/>
  <pageSetup paperSize="9" scale="95" firstPageNumber="4" orientation="portrait" useFirstPageNumber="1" horizontalDpi="200" verticalDpi="0" r:id="rId1"/>
  <headerFooter>
    <oddFooter>&amp;L&amp;"Arial,Italic"&amp;9AISHE 2011-12&amp;CT-&amp;P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>
  <dimension ref="A1:M42"/>
  <sheetViews>
    <sheetView view="pageBreakPreview" topLeftCell="A22" zoomScaleSheetLayoutView="100" workbookViewId="0">
      <selection activeCell="G32" sqref="G32"/>
    </sheetView>
  </sheetViews>
  <sheetFormatPr defaultRowHeight="14.25"/>
  <cols>
    <col min="1" max="1" width="26.5703125" style="27" customWidth="1"/>
    <col min="2" max="2" width="13.42578125" style="27" customWidth="1"/>
    <col min="3" max="4" width="11.28515625" style="27" customWidth="1"/>
    <col min="5" max="6" width="13.42578125" style="27" customWidth="1"/>
    <col min="7" max="9" width="11.85546875" style="27" customWidth="1"/>
    <col min="10" max="10" width="14.42578125" style="27" customWidth="1"/>
    <col min="11" max="11" width="11.85546875" style="27" customWidth="1"/>
    <col min="12" max="16384" width="9.140625" style="27"/>
  </cols>
  <sheetData>
    <row r="1" spans="1:13" s="93" customFormat="1" ht="27" customHeight="1">
      <c r="A1" s="91" t="s">
        <v>53</v>
      </c>
      <c r="B1" s="92" t="s">
        <v>91</v>
      </c>
      <c r="G1" s="92" t="s">
        <v>79</v>
      </c>
    </row>
    <row r="2" spans="1:13" s="49" customFormat="1" ht="36" customHeight="1">
      <c r="A2" s="61" t="s">
        <v>2</v>
      </c>
      <c r="B2" s="48" t="s">
        <v>73</v>
      </c>
      <c r="C2" s="48" t="s">
        <v>74</v>
      </c>
      <c r="D2" s="48" t="s">
        <v>75</v>
      </c>
      <c r="E2" s="48" t="s">
        <v>76</v>
      </c>
      <c r="F2" s="48" t="s">
        <v>12</v>
      </c>
      <c r="G2" s="48" t="s">
        <v>73</v>
      </c>
      <c r="H2" s="48" t="s">
        <v>74</v>
      </c>
      <c r="I2" s="48" t="s">
        <v>75</v>
      </c>
      <c r="J2" s="48" t="s">
        <v>76</v>
      </c>
      <c r="K2" s="48" t="s">
        <v>12</v>
      </c>
    </row>
    <row r="3" spans="1:13" s="28" customFormat="1" ht="18" customHeight="1">
      <c r="A3" s="50" t="s">
        <v>55</v>
      </c>
      <c r="B3" s="51">
        <v>0</v>
      </c>
      <c r="C3" s="51">
        <v>0</v>
      </c>
      <c r="D3" s="51">
        <f>B3+C3</f>
        <v>0</v>
      </c>
      <c r="E3" s="51">
        <v>5</v>
      </c>
      <c r="F3" s="34">
        <f>D3+E3</f>
        <v>5</v>
      </c>
      <c r="G3" s="51">
        <v>0</v>
      </c>
      <c r="H3" s="51">
        <v>0</v>
      </c>
      <c r="I3" s="51">
        <f>G3+H3</f>
        <v>0</v>
      </c>
      <c r="J3" s="51">
        <v>2458</v>
      </c>
      <c r="K3" s="34">
        <f>I3+J3</f>
        <v>2458</v>
      </c>
      <c r="M3" s="62">
        <f>B3/F3%</f>
        <v>0</v>
      </c>
    </row>
    <row r="4" spans="1:13" s="28" customFormat="1" ht="18" customHeight="1">
      <c r="A4" s="34" t="s">
        <v>15</v>
      </c>
      <c r="B4" s="51">
        <v>2916</v>
      </c>
      <c r="C4" s="51">
        <v>261</v>
      </c>
      <c r="D4" s="51">
        <f t="shared" ref="D4:D36" si="0">B4+C4</f>
        <v>3177</v>
      </c>
      <c r="E4" s="51">
        <v>434</v>
      </c>
      <c r="F4" s="34">
        <f t="shared" ref="F4:F36" si="1">D4+E4</f>
        <v>3611</v>
      </c>
      <c r="G4" s="51">
        <v>1348119</v>
      </c>
      <c r="H4" s="51">
        <v>186649</v>
      </c>
      <c r="I4" s="51">
        <f t="shared" ref="I4:I36" si="2">G4+H4</f>
        <v>1534768</v>
      </c>
      <c r="J4" s="51">
        <v>245824</v>
      </c>
      <c r="K4" s="34">
        <f t="shared" ref="K4:K36" si="3">I4+J4</f>
        <v>1780592</v>
      </c>
      <c r="M4" s="62">
        <f t="shared" ref="M4:M37" si="4">B4/F4%</f>
        <v>80.753253946275265</v>
      </c>
    </row>
    <row r="5" spans="1:13" s="28" customFormat="1" ht="18" customHeight="1">
      <c r="A5" s="50" t="s">
        <v>16</v>
      </c>
      <c r="B5" s="51">
        <v>3</v>
      </c>
      <c r="C5" s="51">
        <v>0</v>
      </c>
      <c r="D5" s="51">
        <f t="shared" si="0"/>
        <v>3</v>
      </c>
      <c r="E5" s="51">
        <v>6</v>
      </c>
      <c r="F5" s="34">
        <f t="shared" si="1"/>
        <v>9</v>
      </c>
      <c r="G5" s="51">
        <v>1722</v>
      </c>
      <c r="H5" s="51">
        <v>0</v>
      </c>
      <c r="I5" s="51">
        <f t="shared" si="2"/>
        <v>1722</v>
      </c>
      <c r="J5" s="51">
        <v>15762</v>
      </c>
      <c r="K5" s="34">
        <f t="shared" si="3"/>
        <v>17484</v>
      </c>
      <c r="M5" s="62">
        <f t="shared" si="4"/>
        <v>33.333333333333336</v>
      </c>
    </row>
    <row r="6" spans="1:13" s="28" customFormat="1" ht="18" customHeight="1">
      <c r="A6" s="34" t="s">
        <v>17</v>
      </c>
      <c r="B6" s="51">
        <v>21</v>
      </c>
      <c r="C6" s="51">
        <v>9</v>
      </c>
      <c r="D6" s="51">
        <f t="shared" si="0"/>
        <v>30</v>
      </c>
      <c r="E6" s="51">
        <v>142</v>
      </c>
      <c r="F6" s="34">
        <f t="shared" si="1"/>
        <v>172</v>
      </c>
      <c r="G6" s="51">
        <v>5011</v>
      </c>
      <c r="H6" s="51">
        <v>3590</v>
      </c>
      <c r="I6" s="51">
        <f t="shared" si="2"/>
        <v>8601</v>
      </c>
      <c r="J6" s="51">
        <v>164997</v>
      </c>
      <c r="K6" s="34">
        <f t="shared" si="3"/>
        <v>173598</v>
      </c>
      <c r="M6" s="62">
        <f t="shared" si="4"/>
        <v>12.209302325581396</v>
      </c>
    </row>
    <row r="7" spans="1:13" s="28" customFormat="1" ht="18" customHeight="1">
      <c r="A7" s="34" t="s">
        <v>18</v>
      </c>
      <c r="B7" s="51">
        <v>27</v>
      </c>
      <c r="C7" s="51">
        <v>38</v>
      </c>
      <c r="D7" s="51">
        <f t="shared" si="0"/>
        <v>65</v>
      </c>
      <c r="E7" s="51">
        <v>459</v>
      </c>
      <c r="F7" s="34">
        <f t="shared" si="1"/>
        <v>524</v>
      </c>
      <c r="G7" s="51">
        <v>30625</v>
      </c>
      <c r="H7" s="51">
        <v>111021</v>
      </c>
      <c r="I7" s="51">
        <f t="shared" si="2"/>
        <v>141646</v>
      </c>
      <c r="J7" s="51">
        <v>798597</v>
      </c>
      <c r="K7" s="34">
        <f t="shared" si="3"/>
        <v>940243</v>
      </c>
      <c r="M7" s="62">
        <f t="shared" si="4"/>
        <v>5.1526717557251906</v>
      </c>
    </row>
    <row r="8" spans="1:13" s="28" customFormat="1" ht="18" customHeight="1">
      <c r="A8" s="34" t="s">
        <v>19</v>
      </c>
      <c r="B8" s="51">
        <v>1</v>
      </c>
      <c r="C8" s="51">
        <v>3</v>
      </c>
      <c r="D8" s="51">
        <f t="shared" si="0"/>
        <v>4</v>
      </c>
      <c r="E8" s="51">
        <v>9</v>
      </c>
      <c r="F8" s="34">
        <f t="shared" si="1"/>
        <v>13</v>
      </c>
      <c r="G8" s="51">
        <v>18</v>
      </c>
      <c r="H8" s="51">
        <v>2468</v>
      </c>
      <c r="I8" s="51">
        <f t="shared" si="2"/>
        <v>2486</v>
      </c>
      <c r="J8" s="51">
        <v>7985</v>
      </c>
      <c r="K8" s="34">
        <f t="shared" si="3"/>
        <v>10471</v>
      </c>
      <c r="M8" s="62">
        <f t="shared" si="4"/>
        <v>7.6923076923076916</v>
      </c>
    </row>
    <row r="9" spans="1:13" s="28" customFormat="1" ht="18" customHeight="1">
      <c r="A9" s="34" t="s">
        <v>56</v>
      </c>
      <c r="B9" s="51">
        <v>161</v>
      </c>
      <c r="C9" s="51">
        <v>47</v>
      </c>
      <c r="D9" s="51">
        <f t="shared" si="0"/>
        <v>208</v>
      </c>
      <c r="E9" s="51">
        <v>200</v>
      </c>
      <c r="F9" s="34">
        <f t="shared" si="1"/>
        <v>408</v>
      </c>
      <c r="G9" s="51">
        <v>78702</v>
      </c>
      <c r="H9" s="51">
        <v>35478</v>
      </c>
      <c r="I9" s="51">
        <f t="shared" si="2"/>
        <v>114180</v>
      </c>
      <c r="J9" s="51">
        <v>149298</v>
      </c>
      <c r="K9" s="34">
        <f t="shared" si="3"/>
        <v>263478</v>
      </c>
      <c r="M9" s="62">
        <f t="shared" si="4"/>
        <v>39.46078431372549</v>
      </c>
    </row>
    <row r="10" spans="1:13" s="28" customFormat="1" ht="18" customHeight="1">
      <c r="A10" s="50" t="s">
        <v>21</v>
      </c>
      <c r="B10" s="51">
        <v>1</v>
      </c>
      <c r="C10" s="51">
        <v>0</v>
      </c>
      <c r="D10" s="51">
        <f t="shared" si="0"/>
        <v>1</v>
      </c>
      <c r="E10" s="51">
        <v>0</v>
      </c>
      <c r="F10" s="34">
        <f t="shared" si="1"/>
        <v>1</v>
      </c>
      <c r="G10" s="51">
        <v>223</v>
      </c>
      <c r="H10" s="51">
        <v>0</v>
      </c>
      <c r="I10" s="51">
        <f t="shared" si="2"/>
        <v>223</v>
      </c>
      <c r="J10" s="51">
        <v>0</v>
      </c>
      <c r="K10" s="34">
        <f t="shared" si="3"/>
        <v>223</v>
      </c>
      <c r="M10" s="62">
        <f t="shared" si="4"/>
        <v>100</v>
      </c>
    </row>
    <row r="11" spans="1:13" s="28" customFormat="1" ht="18" customHeight="1">
      <c r="A11" s="34" t="s">
        <v>22</v>
      </c>
      <c r="B11" s="51">
        <v>1</v>
      </c>
      <c r="C11" s="51">
        <v>1</v>
      </c>
      <c r="D11" s="51">
        <f t="shared" si="0"/>
        <v>2</v>
      </c>
      <c r="E11" s="51">
        <v>1</v>
      </c>
      <c r="F11" s="34">
        <f t="shared" si="1"/>
        <v>3</v>
      </c>
      <c r="G11" s="51">
        <v>172</v>
      </c>
      <c r="H11" s="51">
        <v>59</v>
      </c>
      <c r="I11" s="51">
        <f t="shared" si="2"/>
        <v>231</v>
      </c>
      <c r="J11" s="51">
        <v>581</v>
      </c>
      <c r="K11" s="34">
        <f t="shared" si="3"/>
        <v>812</v>
      </c>
      <c r="M11" s="62">
        <f t="shared" si="4"/>
        <v>33.333333333333336</v>
      </c>
    </row>
    <row r="12" spans="1:13" s="28" customFormat="1" ht="18" customHeight="1">
      <c r="A12" s="34" t="s">
        <v>23</v>
      </c>
      <c r="B12" s="51">
        <v>59</v>
      </c>
      <c r="C12" s="51">
        <v>11</v>
      </c>
      <c r="D12" s="51">
        <f t="shared" si="0"/>
        <v>70</v>
      </c>
      <c r="E12" s="51">
        <v>69</v>
      </c>
      <c r="F12" s="34">
        <f t="shared" si="1"/>
        <v>139</v>
      </c>
      <c r="G12" s="51">
        <v>33406</v>
      </c>
      <c r="H12" s="51">
        <v>16576</v>
      </c>
      <c r="I12" s="51">
        <f t="shared" si="2"/>
        <v>49982</v>
      </c>
      <c r="J12" s="51">
        <v>100341</v>
      </c>
      <c r="K12" s="34">
        <f t="shared" si="3"/>
        <v>150323</v>
      </c>
      <c r="M12" s="62">
        <f t="shared" si="4"/>
        <v>42.446043165467628</v>
      </c>
    </row>
    <row r="13" spans="1:13" s="28" customFormat="1" ht="18" customHeight="1">
      <c r="A13" s="34" t="s">
        <v>24</v>
      </c>
      <c r="B13" s="51">
        <v>5</v>
      </c>
      <c r="C13" s="51">
        <v>14</v>
      </c>
      <c r="D13" s="51">
        <f t="shared" si="0"/>
        <v>19</v>
      </c>
      <c r="E13" s="51">
        <v>14</v>
      </c>
      <c r="F13" s="34">
        <f t="shared" si="1"/>
        <v>33</v>
      </c>
      <c r="G13" s="51">
        <v>1851</v>
      </c>
      <c r="H13" s="51">
        <v>12391</v>
      </c>
      <c r="I13" s="51">
        <f t="shared" si="2"/>
        <v>14242</v>
      </c>
      <c r="J13" s="51">
        <v>9016</v>
      </c>
      <c r="K13" s="34">
        <f t="shared" si="3"/>
        <v>23258</v>
      </c>
      <c r="M13" s="62">
        <f t="shared" si="4"/>
        <v>15.15151515151515</v>
      </c>
    </row>
    <row r="14" spans="1:13" s="28" customFormat="1" ht="18" customHeight="1">
      <c r="A14" s="34" t="s">
        <v>25</v>
      </c>
      <c r="B14" s="51">
        <v>623</v>
      </c>
      <c r="C14" s="51">
        <v>372</v>
      </c>
      <c r="D14" s="51">
        <f t="shared" si="0"/>
        <v>995</v>
      </c>
      <c r="E14" s="51">
        <v>562</v>
      </c>
      <c r="F14" s="34">
        <f t="shared" si="1"/>
        <v>1557</v>
      </c>
      <c r="G14" s="51">
        <v>236280</v>
      </c>
      <c r="H14" s="51">
        <v>288224</v>
      </c>
      <c r="I14" s="51">
        <f t="shared" si="2"/>
        <v>524504</v>
      </c>
      <c r="J14" s="51">
        <v>446937</v>
      </c>
      <c r="K14" s="34">
        <f t="shared" si="3"/>
        <v>971441</v>
      </c>
      <c r="M14" s="62">
        <f t="shared" si="4"/>
        <v>40.012845215157355</v>
      </c>
    </row>
    <row r="15" spans="1:13" s="28" customFormat="1" ht="18" customHeight="1">
      <c r="A15" s="34" t="s">
        <v>26</v>
      </c>
      <c r="B15" s="51">
        <v>160</v>
      </c>
      <c r="C15" s="51">
        <v>45</v>
      </c>
      <c r="D15" s="51">
        <f t="shared" si="0"/>
        <v>205</v>
      </c>
      <c r="E15" s="51">
        <v>61</v>
      </c>
      <c r="F15" s="34">
        <f t="shared" si="1"/>
        <v>266</v>
      </c>
      <c r="G15" s="51">
        <v>62144</v>
      </c>
      <c r="H15" s="51">
        <v>83273</v>
      </c>
      <c r="I15" s="51">
        <f t="shared" si="2"/>
        <v>145417</v>
      </c>
      <c r="J15" s="51">
        <v>58417</v>
      </c>
      <c r="K15" s="34">
        <f t="shared" si="3"/>
        <v>203834</v>
      </c>
      <c r="M15" s="62">
        <f t="shared" si="4"/>
        <v>60.150375939849624</v>
      </c>
    </row>
    <row r="16" spans="1:13" s="28" customFormat="1" ht="18" customHeight="1">
      <c r="A16" s="34" t="s">
        <v>27</v>
      </c>
      <c r="B16" s="51">
        <v>107</v>
      </c>
      <c r="C16" s="51">
        <v>17</v>
      </c>
      <c r="D16" s="51">
        <f t="shared" si="0"/>
        <v>124</v>
      </c>
      <c r="E16" s="51">
        <v>110</v>
      </c>
      <c r="F16" s="34">
        <f t="shared" si="1"/>
        <v>234</v>
      </c>
      <c r="G16" s="51">
        <v>20103</v>
      </c>
      <c r="H16" s="51">
        <v>7483</v>
      </c>
      <c r="I16" s="51">
        <f t="shared" si="2"/>
        <v>27586</v>
      </c>
      <c r="J16" s="51">
        <v>97600</v>
      </c>
      <c r="K16" s="34">
        <f t="shared" si="3"/>
        <v>125186</v>
      </c>
      <c r="M16" s="62">
        <f t="shared" si="4"/>
        <v>45.726495726495727</v>
      </c>
    </row>
    <row r="17" spans="1:13" s="28" customFormat="1" ht="18" customHeight="1">
      <c r="A17" s="50" t="s">
        <v>57</v>
      </c>
      <c r="B17" s="51">
        <v>44</v>
      </c>
      <c r="C17" s="51">
        <v>4</v>
      </c>
      <c r="D17" s="51">
        <f t="shared" si="0"/>
        <v>48</v>
      </c>
      <c r="E17" s="51">
        <v>70</v>
      </c>
      <c r="F17" s="34">
        <f t="shared" si="1"/>
        <v>118</v>
      </c>
      <c r="G17" s="51">
        <v>20897</v>
      </c>
      <c r="H17" s="51">
        <v>1306</v>
      </c>
      <c r="I17" s="51">
        <f t="shared" si="2"/>
        <v>22203</v>
      </c>
      <c r="J17" s="51">
        <v>142073</v>
      </c>
      <c r="K17" s="34">
        <f t="shared" si="3"/>
        <v>164276</v>
      </c>
      <c r="M17" s="62">
        <f t="shared" si="4"/>
        <v>37.288135593220339</v>
      </c>
    </row>
    <row r="18" spans="1:13" s="28" customFormat="1" ht="18" customHeight="1">
      <c r="A18" s="34" t="s">
        <v>29</v>
      </c>
      <c r="B18" s="51">
        <v>5</v>
      </c>
      <c r="C18" s="51">
        <v>6</v>
      </c>
      <c r="D18" s="51">
        <f t="shared" si="0"/>
        <v>11</v>
      </c>
      <c r="E18" s="51">
        <v>26</v>
      </c>
      <c r="F18" s="34">
        <f t="shared" si="1"/>
        <v>37</v>
      </c>
      <c r="G18" s="51">
        <v>3585</v>
      </c>
      <c r="H18" s="51">
        <v>12643</v>
      </c>
      <c r="I18" s="51">
        <f t="shared" si="2"/>
        <v>16228</v>
      </c>
      <c r="J18" s="51">
        <v>71698</v>
      </c>
      <c r="K18" s="34">
        <f t="shared" si="3"/>
        <v>87926</v>
      </c>
      <c r="M18" s="62">
        <f t="shared" si="4"/>
        <v>13.513513513513514</v>
      </c>
    </row>
    <row r="19" spans="1:13" s="28" customFormat="1" ht="18" customHeight="1">
      <c r="A19" s="34" t="s">
        <v>30</v>
      </c>
      <c r="B19" s="51">
        <v>1886</v>
      </c>
      <c r="C19" s="51">
        <v>384</v>
      </c>
      <c r="D19" s="51">
        <f t="shared" si="0"/>
        <v>2270</v>
      </c>
      <c r="E19" s="51">
        <v>574</v>
      </c>
      <c r="F19" s="34">
        <f t="shared" si="1"/>
        <v>2844</v>
      </c>
      <c r="G19" s="51">
        <v>546886</v>
      </c>
      <c r="H19" s="51">
        <v>295778</v>
      </c>
      <c r="I19" s="51">
        <f t="shared" si="2"/>
        <v>842664</v>
      </c>
      <c r="J19" s="51">
        <v>335489</v>
      </c>
      <c r="K19" s="34">
        <f t="shared" si="3"/>
        <v>1178153</v>
      </c>
      <c r="M19" s="62">
        <f t="shared" si="4"/>
        <v>66.31504922644163</v>
      </c>
    </row>
    <row r="20" spans="1:13" s="28" customFormat="1" ht="18" customHeight="1">
      <c r="A20" s="34" t="s">
        <v>31</v>
      </c>
      <c r="B20" s="51">
        <v>298</v>
      </c>
      <c r="C20" s="51">
        <v>133</v>
      </c>
      <c r="D20" s="51">
        <f t="shared" si="0"/>
        <v>431</v>
      </c>
      <c r="E20" s="51">
        <v>125</v>
      </c>
      <c r="F20" s="34">
        <f t="shared" si="1"/>
        <v>556</v>
      </c>
      <c r="G20" s="51">
        <v>115737</v>
      </c>
      <c r="H20" s="51">
        <v>134459</v>
      </c>
      <c r="I20" s="51">
        <f t="shared" si="2"/>
        <v>250196</v>
      </c>
      <c r="J20" s="51">
        <v>59638</v>
      </c>
      <c r="K20" s="34">
        <f t="shared" si="3"/>
        <v>309834</v>
      </c>
      <c r="M20" s="62">
        <f t="shared" si="4"/>
        <v>53.597122302158276</v>
      </c>
    </row>
    <row r="21" spans="1:13" s="28" customFormat="1" ht="18" customHeight="1">
      <c r="A21" s="34" t="s">
        <v>33</v>
      </c>
      <c r="B21" s="51">
        <v>234</v>
      </c>
      <c r="C21" s="51">
        <v>31</v>
      </c>
      <c r="D21" s="51">
        <f t="shared" si="0"/>
        <v>265</v>
      </c>
      <c r="E21" s="51">
        <v>131</v>
      </c>
      <c r="F21" s="34">
        <f t="shared" si="1"/>
        <v>396</v>
      </c>
      <c r="G21" s="51">
        <v>61264</v>
      </c>
      <c r="H21" s="51">
        <v>19798</v>
      </c>
      <c r="I21" s="51">
        <f t="shared" si="2"/>
        <v>81062</v>
      </c>
      <c r="J21" s="51">
        <v>160956</v>
      </c>
      <c r="K21" s="34">
        <f t="shared" si="3"/>
        <v>242018</v>
      </c>
      <c r="M21" s="62">
        <f t="shared" si="4"/>
        <v>59.090909090909093</v>
      </c>
    </row>
    <row r="22" spans="1:13" s="28" customFormat="1" ht="18" customHeight="1">
      <c r="A22" s="34" t="s">
        <v>34</v>
      </c>
      <c r="B22" s="51">
        <v>688</v>
      </c>
      <c r="C22" s="51">
        <v>407</v>
      </c>
      <c r="D22" s="51">
        <f t="shared" si="0"/>
        <v>1095</v>
      </c>
      <c r="E22" s="51">
        <v>429</v>
      </c>
      <c r="F22" s="34">
        <f t="shared" si="1"/>
        <v>1524</v>
      </c>
      <c r="G22" s="51">
        <v>278442</v>
      </c>
      <c r="H22" s="51">
        <v>527178</v>
      </c>
      <c r="I22" s="51">
        <f t="shared" si="2"/>
        <v>805620</v>
      </c>
      <c r="J22" s="51">
        <v>346119</v>
      </c>
      <c r="K22" s="34">
        <f t="shared" si="3"/>
        <v>1151739</v>
      </c>
      <c r="M22" s="62">
        <f t="shared" si="4"/>
        <v>45.14435695538058</v>
      </c>
    </row>
    <row r="23" spans="1:13" s="28" customFormat="1" ht="18" customHeight="1">
      <c r="A23" s="34" t="s">
        <v>35</v>
      </c>
      <c r="B23" s="51">
        <v>2</v>
      </c>
      <c r="C23" s="51">
        <v>5</v>
      </c>
      <c r="D23" s="51">
        <f t="shared" si="0"/>
        <v>7</v>
      </c>
      <c r="E23" s="51">
        <v>12</v>
      </c>
      <c r="F23" s="34">
        <f t="shared" si="1"/>
        <v>19</v>
      </c>
      <c r="G23" s="51">
        <v>1956</v>
      </c>
      <c r="H23" s="51">
        <v>6080</v>
      </c>
      <c r="I23" s="51">
        <f t="shared" si="2"/>
        <v>8036</v>
      </c>
      <c r="J23" s="51">
        <v>26079</v>
      </c>
      <c r="K23" s="34">
        <f t="shared" si="3"/>
        <v>34115</v>
      </c>
      <c r="M23" s="62">
        <f t="shared" si="4"/>
        <v>10.526315789473685</v>
      </c>
    </row>
    <row r="24" spans="1:13" s="28" customFormat="1" ht="18" customHeight="1">
      <c r="A24" s="34" t="s">
        <v>36</v>
      </c>
      <c r="B24" s="51">
        <v>6</v>
      </c>
      <c r="C24" s="51">
        <v>11</v>
      </c>
      <c r="D24" s="51">
        <f t="shared" si="0"/>
        <v>17</v>
      </c>
      <c r="E24" s="51">
        <v>7</v>
      </c>
      <c r="F24" s="34">
        <f t="shared" si="1"/>
        <v>24</v>
      </c>
      <c r="G24" s="51">
        <v>3689</v>
      </c>
      <c r="H24" s="51">
        <v>18666</v>
      </c>
      <c r="I24" s="51">
        <f t="shared" si="2"/>
        <v>22355</v>
      </c>
      <c r="J24" s="51">
        <v>4207</v>
      </c>
      <c r="K24" s="34">
        <f t="shared" si="3"/>
        <v>26562</v>
      </c>
      <c r="M24" s="62">
        <f t="shared" si="4"/>
        <v>25</v>
      </c>
    </row>
    <row r="25" spans="1:13" s="28" customFormat="1" ht="18" customHeight="1">
      <c r="A25" s="34" t="s">
        <v>37</v>
      </c>
      <c r="B25" s="51">
        <v>1</v>
      </c>
      <c r="C25" s="51">
        <v>1</v>
      </c>
      <c r="D25" s="51">
        <f t="shared" si="0"/>
        <v>2</v>
      </c>
      <c r="E25" s="51">
        <v>26</v>
      </c>
      <c r="F25" s="34">
        <f t="shared" si="1"/>
        <v>28</v>
      </c>
      <c r="G25" s="51">
        <v>54</v>
      </c>
      <c r="H25" s="51">
        <v>254</v>
      </c>
      <c r="I25" s="51">
        <f t="shared" si="2"/>
        <v>308</v>
      </c>
      <c r="J25" s="51">
        <v>19239</v>
      </c>
      <c r="K25" s="34">
        <f t="shared" si="3"/>
        <v>19547</v>
      </c>
      <c r="M25" s="62">
        <f t="shared" si="4"/>
        <v>3.5714285714285712</v>
      </c>
    </row>
    <row r="26" spans="1:13" s="28" customFormat="1" ht="18" customHeight="1">
      <c r="A26" s="34" t="s">
        <v>38</v>
      </c>
      <c r="B26" s="51">
        <v>13</v>
      </c>
      <c r="C26" s="51">
        <v>19</v>
      </c>
      <c r="D26" s="51">
        <f t="shared" si="0"/>
        <v>32</v>
      </c>
      <c r="E26" s="51">
        <v>20</v>
      </c>
      <c r="F26" s="34">
        <f t="shared" si="1"/>
        <v>52</v>
      </c>
      <c r="G26" s="51">
        <v>10532</v>
      </c>
      <c r="H26" s="51">
        <v>15003</v>
      </c>
      <c r="I26" s="51">
        <f t="shared" si="2"/>
        <v>25535</v>
      </c>
      <c r="J26" s="51">
        <v>14276</v>
      </c>
      <c r="K26" s="34">
        <f t="shared" si="3"/>
        <v>39811</v>
      </c>
      <c r="M26" s="62">
        <f t="shared" si="4"/>
        <v>25</v>
      </c>
    </row>
    <row r="27" spans="1:13" s="28" customFormat="1" ht="18" customHeight="1">
      <c r="A27" s="34" t="s">
        <v>39</v>
      </c>
      <c r="B27" s="51">
        <v>122</v>
      </c>
      <c r="C27" s="51">
        <v>128</v>
      </c>
      <c r="D27" s="51">
        <f t="shared" si="0"/>
        <v>250</v>
      </c>
      <c r="E27" s="51">
        <v>140</v>
      </c>
      <c r="F27" s="34">
        <f t="shared" si="1"/>
        <v>390</v>
      </c>
      <c r="G27" s="51">
        <v>63072</v>
      </c>
      <c r="H27" s="51">
        <v>85537</v>
      </c>
      <c r="I27" s="51">
        <f t="shared" si="2"/>
        <v>148609</v>
      </c>
      <c r="J27" s="51">
        <v>85392</v>
      </c>
      <c r="K27" s="34">
        <f t="shared" si="3"/>
        <v>234001</v>
      </c>
      <c r="M27" s="62">
        <f t="shared" si="4"/>
        <v>31.282051282051281</v>
      </c>
    </row>
    <row r="28" spans="1:13" s="28" customFormat="1" ht="18" customHeight="1">
      <c r="A28" s="34" t="s">
        <v>40</v>
      </c>
      <c r="B28" s="51">
        <v>48</v>
      </c>
      <c r="C28" s="51">
        <v>2</v>
      </c>
      <c r="D28" s="51">
        <f t="shared" si="0"/>
        <v>50</v>
      </c>
      <c r="E28" s="51">
        <v>21</v>
      </c>
      <c r="F28" s="34">
        <f t="shared" si="1"/>
        <v>71</v>
      </c>
      <c r="G28" s="51">
        <v>18674</v>
      </c>
      <c r="H28" s="51">
        <v>1712</v>
      </c>
      <c r="I28" s="51">
        <f t="shared" si="2"/>
        <v>20386</v>
      </c>
      <c r="J28" s="51">
        <v>13881</v>
      </c>
      <c r="K28" s="34">
        <f t="shared" si="3"/>
        <v>34267</v>
      </c>
      <c r="M28" s="62">
        <f t="shared" si="4"/>
        <v>67.605633802816911</v>
      </c>
    </row>
    <row r="29" spans="1:13" s="28" customFormat="1" ht="18" customHeight="1">
      <c r="A29" s="34" t="s">
        <v>41</v>
      </c>
      <c r="B29" s="51">
        <v>169</v>
      </c>
      <c r="C29" s="51">
        <v>16</v>
      </c>
      <c r="D29" s="51">
        <f t="shared" si="0"/>
        <v>185</v>
      </c>
      <c r="E29" s="51">
        <v>47</v>
      </c>
      <c r="F29" s="34">
        <f t="shared" si="1"/>
        <v>232</v>
      </c>
      <c r="G29" s="51">
        <v>83079</v>
      </c>
      <c r="H29" s="51">
        <v>17599</v>
      </c>
      <c r="I29" s="51">
        <f t="shared" si="2"/>
        <v>100678</v>
      </c>
      <c r="J29" s="51">
        <v>67193</v>
      </c>
      <c r="K29" s="34">
        <f t="shared" si="3"/>
        <v>167871</v>
      </c>
      <c r="M29" s="62">
        <f t="shared" si="4"/>
        <v>72.844827586206904</v>
      </c>
    </row>
    <row r="30" spans="1:13" s="28" customFormat="1" ht="18" customHeight="1">
      <c r="A30" s="34" t="s">
        <v>42</v>
      </c>
      <c r="B30" s="51">
        <v>503</v>
      </c>
      <c r="C30" s="51">
        <v>38</v>
      </c>
      <c r="D30" s="51">
        <f t="shared" si="0"/>
        <v>541</v>
      </c>
      <c r="E30" s="51">
        <v>172</v>
      </c>
      <c r="F30" s="34">
        <f t="shared" si="1"/>
        <v>713</v>
      </c>
      <c r="G30" s="51">
        <v>171766</v>
      </c>
      <c r="H30" s="51">
        <v>37032</v>
      </c>
      <c r="I30" s="51">
        <f t="shared" si="2"/>
        <v>208798</v>
      </c>
      <c r="J30" s="51">
        <v>308043</v>
      </c>
      <c r="K30" s="34">
        <f t="shared" si="3"/>
        <v>516841</v>
      </c>
      <c r="M30" s="62">
        <f t="shared" si="4"/>
        <v>70.546984572230016</v>
      </c>
    </row>
    <row r="31" spans="1:13" s="28" customFormat="1" ht="18" customHeight="1">
      <c r="A31" s="34" t="s">
        <v>43</v>
      </c>
      <c r="B31" s="51">
        <v>4</v>
      </c>
      <c r="C31" s="51">
        <v>0</v>
      </c>
      <c r="D31" s="51">
        <f t="shared" si="0"/>
        <v>4</v>
      </c>
      <c r="E31" s="51">
        <v>5</v>
      </c>
      <c r="F31" s="34">
        <f t="shared" si="1"/>
        <v>9</v>
      </c>
      <c r="G31" s="51">
        <v>682</v>
      </c>
      <c r="H31" s="51">
        <v>0</v>
      </c>
      <c r="I31" s="51">
        <f t="shared" si="2"/>
        <v>682</v>
      </c>
      <c r="J31" s="51">
        <v>6643</v>
      </c>
      <c r="K31" s="34">
        <f t="shared" si="3"/>
        <v>7325</v>
      </c>
      <c r="M31" s="62">
        <f t="shared" si="4"/>
        <v>44.444444444444443</v>
      </c>
    </row>
    <row r="32" spans="1:13" s="28" customFormat="1" ht="18" customHeight="1">
      <c r="A32" s="34" t="s">
        <v>44</v>
      </c>
      <c r="B32" s="51">
        <v>912</v>
      </c>
      <c r="C32" s="51">
        <v>58</v>
      </c>
      <c r="D32" s="51">
        <f t="shared" si="0"/>
        <v>970</v>
      </c>
      <c r="E32" s="51">
        <v>60</v>
      </c>
      <c r="F32" s="34">
        <f t="shared" si="1"/>
        <v>1030</v>
      </c>
      <c r="G32" s="51">
        <v>465980</v>
      </c>
      <c r="H32" s="51">
        <v>67877</v>
      </c>
      <c r="I32" s="51">
        <f t="shared" si="2"/>
        <v>533857</v>
      </c>
      <c r="J32" s="51">
        <v>57245</v>
      </c>
      <c r="K32" s="34">
        <f t="shared" si="3"/>
        <v>591102</v>
      </c>
      <c r="M32" s="62">
        <f t="shared" si="4"/>
        <v>88.543689320388339</v>
      </c>
    </row>
    <row r="33" spans="1:13" s="28" customFormat="1" ht="18" customHeight="1">
      <c r="A33" s="34" t="s">
        <v>45</v>
      </c>
      <c r="B33" s="51">
        <v>4</v>
      </c>
      <c r="C33" s="51">
        <v>1</v>
      </c>
      <c r="D33" s="51">
        <f t="shared" si="0"/>
        <v>5</v>
      </c>
      <c r="E33" s="51">
        <v>30</v>
      </c>
      <c r="F33" s="34">
        <f t="shared" si="1"/>
        <v>35</v>
      </c>
      <c r="G33" s="51">
        <v>1131</v>
      </c>
      <c r="H33" s="51">
        <v>497</v>
      </c>
      <c r="I33" s="51">
        <f t="shared" si="2"/>
        <v>1628</v>
      </c>
      <c r="J33" s="51">
        <v>36366</v>
      </c>
      <c r="K33" s="34">
        <f t="shared" si="3"/>
        <v>37994</v>
      </c>
      <c r="M33" s="62">
        <f t="shared" si="4"/>
        <v>11.428571428571429</v>
      </c>
    </row>
    <row r="34" spans="1:13" s="28" customFormat="1" ht="18" customHeight="1">
      <c r="A34" s="34" t="s">
        <v>47</v>
      </c>
      <c r="B34" s="51">
        <v>506</v>
      </c>
      <c r="C34" s="51">
        <v>184</v>
      </c>
      <c r="D34" s="51">
        <f t="shared" si="0"/>
        <v>690</v>
      </c>
      <c r="E34" s="51">
        <v>223</v>
      </c>
      <c r="F34" s="34">
        <f t="shared" si="1"/>
        <v>913</v>
      </c>
      <c r="G34" s="51">
        <v>502837</v>
      </c>
      <c r="H34" s="51">
        <v>494157</v>
      </c>
      <c r="I34" s="51">
        <f t="shared" si="2"/>
        <v>996994</v>
      </c>
      <c r="J34" s="51">
        <v>236652</v>
      </c>
      <c r="K34" s="34">
        <f t="shared" si="3"/>
        <v>1233646</v>
      </c>
      <c r="M34" s="62">
        <f t="shared" si="4"/>
        <v>55.421686746987945</v>
      </c>
    </row>
    <row r="35" spans="1:13" s="28" customFormat="1" ht="18" customHeight="1">
      <c r="A35" s="34" t="s">
        <v>58</v>
      </c>
      <c r="B35" s="51">
        <v>71</v>
      </c>
      <c r="C35" s="51">
        <v>12</v>
      </c>
      <c r="D35" s="51">
        <f t="shared" si="0"/>
        <v>83</v>
      </c>
      <c r="E35" s="51">
        <v>82</v>
      </c>
      <c r="F35" s="34">
        <f t="shared" si="1"/>
        <v>165</v>
      </c>
      <c r="G35" s="51">
        <v>32058</v>
      </c>
      <c r="H35" s="51">
        <v>52516</v>
      </c>
      <c r="I35" s="51">
        <f t="shared" si="2"/>
        <v>84574</v>
      </c>
      <c r="J35" s="51">
        <v>117373</v>
      </c>
      <c r="K35" s="34">
        <f t="shared" si="3"/>
        <v>201947</v>
      </c>
      <c r="M35" s="62">
        <f t="shared" si="4"/>
        <v>43.030303030303031</v>
      </c>
    </row>
    <row r="36" spans="1:13" s="28" customFormat="1" ht="18" customHeight="1">
      <c r="A36" s="34" t="s">
        <v>48</v>
      </c>
      <c r="B36" s="51">
        <v>134</v>
      </c>
      <c r="C36" s="51">
        <v>86</v>
      </c>
      <c r="D36" s="51">
        <f t="shared" si="0"/>
        <v>220</v>
      </c>
      <c r="E36" s="51">
        <v>148</v>
      </c>
      <c r="F36" s="34">
        <f t="shared" si="1"/>
        <v>368</v>
      </c>
      <c r="G36" s="51">
        <v>75757</v>
      </c>
      <c r="H36" s="51">
        <v>211790</v>
      </c>
      <c r="I36" s="51">
        <f t="shared" si="2"/>
        <v>287547</v>
      </c>
      <c r="J36" s="51">
        <v>321593</v>
      </c>
      <c r="K36" s="34">
        <f t="shared" si="3"/>
        <v>609140</v>
      </c>
      <c r="M36" s="62">
        <f t="shared" si="4"/>
        <v>36.413043478260867</v>
      </c>
    </row>
    <row r="37" spans="1:13" s="47" customFormat="1" ht="18" customHeight="1">
      <c r="A37" s="52" t="s">
        <v>49</v>
      </c>
      <c r="B37" s="53">
        <f>SUM(B3:B36)</f>
        <v>9735</v>
      </c>
      <c r="C37" s="53">
        <f t="shared" ref="C37:K37" si="5">SUM(C3:C36)</f>
        <v>2344</v>
      </c>
      <c r="D37" s="53">
        <f t="shared" si="5"/>
        <v>12079</v>
      </c>
      <c r="E37" s="53">
        <f t="shared" si="5"/>
        <v>4420</v>
      </c>
      <c r="F37" s="53">
        <f t="shared" si="5"/>
        <v>16499</v>
      </c>
      <c r="G37" s="53">
        <f t="shared" si="5"/>
        <v>4276454</v>
      </c>
      <c r="H37" s="53">
        <f t="shared" si="5"/>
        <v>2747094</v>
      </c>
      <c r="I37" s="53">
        <f t="shared" si="5"/>
        <v>7023548</v>
      </c>
      <c r="J37" s="53">
        <f t="shared" si="5"/>
        <v>4527968</v>
      </c>
      <c r="K37" s="53">
        <f t="shared" si="5"/>
        <v>11551516</v>
      </c>
      <c r="M37" s="62">
        <f t="shared" si="4"/>
        <v>59.003575974301469</v>
      </c>
    </row>
    <row r="38" spans="1:13" s="55" customFormat="1">
      <c r="A38" s="54"/>
    </row>
    <row r="40" spans="1:13" ht="28.5">
      <c r="B40" s="56" t="str">
        <f>B2</f>
        <v>Private Un-Aided</v>
      </c>
      <c r="C40" s="56" t="str">
        <f>C2</f>
        <v>Private Aided</v>
      </c>
      <c r="D40" s="56" t="str">
        <f>E2</f>
        <v>Government</v>
      </c>
      <c r="E40" s="57"/>
      <c r="F40" s="57"/>
      <c r="G40" s="57"/>
    </row>
    <row r="41" spans="1:13">
      <c r="A41" s="27" t="s">
        <v>77</v>
      </c>
      <c r="B41" s="58">
        <f>B37/$F$37%</f>
        <v>59.003575974301469</v>
      </c>
      <c r="C41" s="58">
        <f>C37/$F$37%</f>
        <v>14.206921631614037</v>
      </c>
      <c r="D41" s="58">
        <f>E37/$F$37%</f>
        <v>26.78950239408449</v>
      </c>
    </row>
    <row r="42" spans="1:13">
      <c r="A42" s="27" t="s">
        <v>78</v>
      </c>
      <c r="B42" s="58">
        <f>G37/$K$37%</f>
        <v>37.020716588195</v>
      </c>
      <c r="C42" s="58">
        <f>H37/$K$37%</f>
        <v>23.781242219635931</v>
      </c>
      <c r="D42" s="58">
        <f>J37/$K$37%</f>
        <v>39.198041192169065</v>
      </c>
    </row>
  </sheetData>
  <conditionalFormatting sqref="M3:M37">
    <cfRule type="top10" dxfId="13" priority="1" rank="5"/>
  </conditionalFormatting>
  <pageMargins left="0.7" right="0.33" top="0.75" bottom="0.75" header="0.3" footer="0.3"/>
  <pageSetup paperSize="9" pageOrder="overThenDown" orientation="portrait" r:id="rId1"/>
  <rowBreaks count="1" manualBreakCount="1">
    <brk id="37" max="10" man="1"/>
  </rowBreaks>
  <colBreaks count="1" manualBreakCount="1">
    <brk id="6" max="58" man="1"/>
  </colBreaks>
  <drawing r:id="rId2"/>
</worksheet>
</file>

<file path=xl/worksheets/sheet31.xml><?xml version="1.0" encoding="utf-8"?>
<worksheet xmlns="http://schemas.openxmlformats.org/spreadsheetml/2006/main" xmlns:r="http://schemas.openxmlformats.org/officeDocument/2006/relationships">
  <dimension ref="A1:L38"/>
  <sheetViews>
    <sheetView showZeros="0" view="pageBreakPreview" zoomScaleSheetLayoutView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3" sqref="J3"/>
    </sheetView>
  </sheetViews>
  <sheetFormatPr defaultRowHeight="15.75"/>
  <cols>
    <col min="1" max="1" width="22.85546875" style="7" customWidth="1"/>
    <col min="2" max="9" width="8.5703125" style="7" customWidth="1"/>
    <col min="10" max="12" width="16.28515625" style="7" customWidth="1"/>
    <col min="13" max="13" width="6.85546875" style="7" customWidth="1"/>
    <col min="14" max="16384" width="9.140625" style="7"/>
  </cols>
  <sheetData>
    <row r="1" spans="1:12" ht="24" customHeight="1">
      <c r="A1" s="23" t="s">
        <v>53</v>
      </c>
      <c r="B1" s="12" t="s">
        <v>54</v>
      </c>
      <c r="C1" s="10"/>
      <c r="D1" s="10"/>
      <c r="E1" s="10"/>
      <c r="F1" s="10"/>
      <c r="G1" s="10"/>
      <c r="H1" s="10"/>
      <c r="I1" s="10"/>
      <c r="J1" s="14" t="s">
        <v>50</v>
      </c>
      <c r="K1" s="13"/>
      <c r="L1" s="6"/>
    </row>
    <row r="2" spans="1:12" ht="72.75" customHeight="1">
      <c r="A2" s="11" t="s">
        <v>2</v>
      </c>
      <c r="B2" s="15" t="s">
        <v>5</v>
      </c>
      <c r="C2" s="15" t="s">
        <v>6</v>
      </c>
      <c r="D2" s="15" t="s">
        <v>7</v>
      </c>
      <c r="E2" s="15" t="s">
        <v>8</v>
      </c>
      <c r="F2" s="15" t="s">
        <v>9</v>
      </c>
      <c r="G2" s="15" t="s">
        <v>10</v>
      </c>
      <c r="H2" s="15" t="s">
        <v>11</v>
      </c>
      <c r="I2" s="15" t="s">
        <v>12</v>
      </c>
      <c r="J2" s="8" t="s">
        <v>12</v>
      </c>
      <c r="K2" s="8" t="s">
        <v>52</v>
      </c>
      <c r="L2" s="8" t="s">
        <v>51</v>
      </c>
    </row>
    <row r="3" spans="1:12" ht="18.75" customHeight="1">
      <c r="A3" s="9" t="s">
        <v>14</v>
      </c>
      <c r="B3" s="16">
        <f>Paste!C5</f>
        <v>0</v>
      </c>
      <c r="C3" s="16">
        <f>Paste!D5</f>
        <v>0</v>
      </c>
      <c r="D3" s="16">
        <f>Paste!E5</f>
        <v>0</v>
      </c>
      <c r="E3" s="16">
        <f>Paste!F5</f>
        <v>0</v>
      </c>
      <c r="F3" s="16">
        <f>Paste!G5</f>
        <v>0</v>
      </c>
      <c r="G3" s="16">
        <f>Paste!H5</f>
        <v>0</v>
      </c>
      <c r="H3" s="16">
        <f>Paste!I5</f>
        <v>0</v>
      </c>
      <c r="I3" s="17">
        <f>SUM(B3:H3)</f>
        <v>0</v>
      </c>
      <c r="J3" s="18">
        <f>Paste!S5</f>
        <v>5</v>
      </c>
      <c r="K3" s="18">
        <f>Paste!T5</f>
        <v>0</v>
      </c>
      <c r="L3" s="19">
        <f>IF(J3=0,0,K3/J3%)</f>
        <v>0</v>
      </c>
    </row>
    <row r="4" spans="1:12" ht="18.75" customHeight="1">
      <c r="A4" s="9" t="s">
        <v>15</v>
      </c>
      <c r="B4" s="16">
        <f>Paste!C6</f>
        <v>26</v>
      </c>
      <c r="C4" s="16">
        <f>Paste!D6</f>
        <v>2</v>
      </c>
      <c r="D4" s="16">
        <f>Paste!E6</f>
        <v>2</v>
      </c>
      <c r="E4" s="16">
        <f>Paste!F6</f>
        <v>2</v>
      </c>
      <c r="F4" s="16">
        <f>Paste!G6</f>
        <v>6</v>
      </c>
      <c r="G4" s="16">
        <f>Paste!H6</f>
        <v>1</v>
      </c>
      <c r="H4" s="16">
        <f>Paste!I6</f>
        <v>6</v>
      </c>
      <c r="I4" s="17">
        <f>SUM(B4:H4)</f>
        <v>45</v>
      </c>
      <c r="J4" s="18">
        <f>Paste!S6</f>
        <v>3618</v>
      </c>
      <c r="K4" s="18">
        <f>Paste!T6</f>
        <v>332</v>
      </c>
      <c r="L4" s="19">
        <f t="shared" ref="L4:L38" si="0">IF(J4=0,0,K4/J4%)</f>
        <v>9.1763405196241017</v>
      </c>
    </row>
    <row r="5" spans="1:12" ht="18.75" customHeight="1">
      <c r="A5" s="9" t="s">
        <v>16</v>
      </c>
      <c r="B5" s="16">
        <f>Paste!C7</f>
        <v>3</v>
      </c>
      <c r="C5" s="16">
        <f>Paste!D7</f>
        <v>0</v>
      </c>
      <c r="D5" s="16">
        <f>Paste!E7</f>
        <v>0</v>
      </c>
      <c r="E5" s="16">
        <f>Paste!F7</f>
        <v>0</v>
      </c>
      <c r="F5" s="16">
        <f>Paste!G7</f>
        <v>0</v>
      </c>
      <c r="G5" s="16">
        <f>Paste!H7</f>
        <v>0</v>
      </c>
      <c r="H5" s="16">
        <f>Paste!I7</f>
        <v>0</v>
      </c>
      <c r="I5" s="17">
        <f t="shared" ref="I5:I37" si="1">SUM(B5:H5)</f>
        <v>3</v>
      </c>
      <c r="J5" s="18">
        <f>Paste!S7</f>
        <v>9</v>
      </c>
      <c r="K5" s="18">
        <f>Paste!T7</f>
        <v>0</v>
      </c>
      <c r="L5" s="19">
        <f t="shared" si="0"/>
        <v>0</v>
      </c>
    </row>
    <row r="6" spans="1:12" ht="18.75" customHeight="1">
      <c r="A6" s="9" t="s">
        <v>17</v>
      </c>
      <c r="B6" s="16">
        <f>Paste!C8</f>
        <v>6</v>
      </c>
      <c r="C6" s="16">
        <f>Paste!D8</f>
        <v>1</v>
      </c>
      <c r="D6" s="16">
        <f>Paste!E8</f>
        <v>0</v>
      </c>
      <c r="E6" s="16">
        <f>Paste!F8</f>
        <v>0</v>
      </c>
      <c r="F6" s="16">
        <f>Paste!G8</f>
        <v>2</v>
      </c>
      <c r="G6" s="16">
        <f>Paste!H8</f>
        <v>0</v>
      </c>
      <c r="H6" s="16">
        <f>Paste!I8</f>
        <v>0</v>
      </c>
      <c r="I6" s="17">
        <f t="shared" si="1"/>
        <v>9</v>
      </c>
      <c r="J6" s="18">
        <f>Paste!S8</f>
        <v>174</v>
      </c>
      <c r="K6" s="18">
        <f>Paste!T8</f>
        <v>10</v>
      </c>
      <c r="L6" s="20">
        <f t="shared" si="0"/>
        <v>5.7471264367816088</v>
      </c>
    </row>
    <row r="7" spans="1:12" ht="18.75" customHeight="1">
      <c r="A7" s="9" t="s">
        <v>18</v>
      </c>
      <c r="B7" s="16">
        <f>Paste!C9</f>
        <v>12</v>
      </c>
      <c r="C7" s="16">
        <f>Paste!D9</f>
        <v>2</v>
      </c>
      <c r="D7" s="16">
        <f>Paste!E9</f>
        <v>1</v>
      </c>
      <c r="E7" s="16">
        <f>Paste!F9</f>
        <v>1</v>
      </c>
      <c r="F7" s="16">
        <f>Paste!G9</f>
        <v>1</v>
      </c>
      <c r="G7" s="16">
        <f>Paste!H9</f>
        <v>0</v>
      </c>
      <c r="H7" s="16">
        <f>Paste!I9</f>
        <v>3</v>
      </c>
      <c r="I7" s="17">
        <f t="shared" si="1"/>
        <v>20</v>
      </c>
      <c r="J7" s="18">
        <f>Paste!S9</f>
        <v>531</v>
      </c>
      <c r="K7" s="18">
        <f>Paste!T9</f>
        <v>43</v>
      </c>
      <c r="L7" s="20">
        <f t="shared" si="0"/>
        <v>8.0979284369114879</v>
      </c>
    </row>
    <row r="8" spans="1:12" ht="18.75" customHeight="1">
      <c r="A8" s="9" t="s">
        <v>19</v>
      </c>
      <c r="B8" s="16">
        <f>Paste!C10</f>
        <v>1</v>
      </c>
      <c r="C8" s="16">
        <f>Paste!D10</f>
        <v>0</v>
      </c>
      <c r="D8" s="16">
        <f>Paste!E10</f>
        <v>0</v>
      </c>
      <c r="E8" s="16">
        <f>Paste!F10</f>
        <v>0</v>
      </c>
      <c r="F8" s="16">
        <f>Paste!G10</f>
        <v>1</v>
      </c>
      <c r="G8" s="16">
        <f>Paste!H10</f>
        <v>0</v>
      </c>
      <c r="H8" s="16">
        <f>Paste!I10</f>
        <v>0</v>
      </c>
      <c r="I8" s="17">
        <f t="shared" si="1"/>
        <v>2</v>
      </c>
      <c r="J8" s="18">
        <f>Paste!S10</f>
        <v>13</v>
      </c>
      <c r="K8" s="18">
        <f>Paste!T10</f>
        <v>5</v>
      </c>
      <c r="L8" s="20">
        <f t="shared" si="0"/>
        <v>38.46153846153846</v>
      </c>
    </row>
    <row r="9" spans="1:12" ht="18.75" customHeight="1">
      <c r="A9" s="9" t="s">
        <v>20</v>
      </c>
      <c r="B9" s="16">
        <f>Paste!C11</f>
        <v>7</v>
      </c>
      <c r="C9" s="16">
        <f>Paste!D11</f>
        <v>1</v>
      </c>
      <c r="D9" s="16">
        <f>Paste!E11</f>
        <v>1</v>
      </c>
      <c r="E9" s="16">
        <f>Paste!F11</f>
        <v>1</v>
      </c>
      <c r="F9" s="16">
        <f>Paste!G11</f>
        <v>2</v>
      </c>
      <c r="G9" s="16">
        <f>Paste!H11</f>
        <v>0</v>
      </c>
      <c r="H9" s="16">
        <f>Paste!I11</f>
        <v>3</v>
      </c>
      <c r="I9" s="17">
        <f t="shared" si="1"/>
        <v>15</v>
      </c>
      <c r="J9" s="18">
        <f>Paste!S11</f>
        <v>430</v>
      </c>
      <c r="K9" s="18">
        <f>Paste!T11</f>
        <v>34</v>
      </c>
      <c r="L9" s="20">
        <f t="shared" si="0"/>
        <v>7.9069767441860472</v>
      </c>
    </row>
    <row r="10" spans="1:12" ht="18.75" customHeight="1">
      <c r="A10" s="9" t="s">
        <v>21</v>
      </c>
      <c r="B10" s="16">
        <f>Paste!C12</f>
        <v>0</v>
      </c>
      <c r="C10" s="16">
        <f>Paste!D12</f>
        <v>0</v>
      </c>
      <c r="D10" s="16">
        <f>Paste!E12</f>
        <v>0</v>
      </c>
      <c r="E10" s="16">
        <f>Paste!F12</f>
        <v>0</v>
      </c>
      <c r="F10" s="16">
        <f>Paste!G12</f>
        <v>0</v>
      </c>
      <c r="G10" s="16">
        <f>Paste!H12</f>
        <v>0</v>
      </c>
      <c r="H10" s="16">
        <f>Paste!I12</f>
        <v>0</v>
      </c>
      <c r="I10" s="17">
        <f t="shared" si="1"/>
        <v>0</v>
      </c>
      <c r="J10" s="18">
        <f>Paste!S12</f>
        <v>2</v>
      </c>
      <c r="K10" s="18">
        <f>Paste!T12</f>
        <v>0</v>
      </c>
      <c r="L10" s="20">
        <f t="shared" si="0"/>
        <v>0</v>
      </c>
    </row>
    <row r="11" spans="1:12" ht="18.75" customHeight="1">
      <c r="A11" s="9" t="s">
        <v>22</v>
      </c>
      <c r="B11" s="16">
        <f>Paste!C13</f>
        <v>0</v>
      </c>
      <c r="C11" s="16">
        <f>Paste!D13</f>
        <v>0</v>
      </c>
      <c r="D11" s="16">
        <f>Paste!E13</f>
        <v>0</v>
      </c>
      <c r="E11" s="16">
        <f>Paste!F13</f>
        <v>0</v>
      </c>
      <c r="F11" s="16">
        <f>Paste!G13</f>
        <v>0</v>
      </c>
      <c r="G11" s="16">
        <f>Paste!H13</f>
        <v>0</v>
      </c>
      <c r="H11" s="16">
        <f>Paste!I13</f>
        <v>0</v>
      </c>
      <c r="I11" s="17">
        <f t="shared" si="1"/>
        <v>0</v>
      </c>
      <c r="J11" s="18">
        <f>Paste!S13</f>
        <v>3</v>
      </c>
      <c r="K11" s="18">
        <f>Paste!T13</f>
        <v>0</v>
      </c>
      <c r="L11" s="20">
        <f t="shared" si="0"/>
        <v>0</v>
      </c>
    </row>
    <row r="12" spans="1:12" ht="18.75" customHeight="1">
      <c r="A12" s="9" t="s">
        <v>23</v>
      </c>
      <c r="B12" s="16">
        <f>Paste!C14</f>
        <v>9</v>
      </c>
      <c r="C12" s="16">
        <f>Paste!D14</f>
        <v>1</v>
      </c>
      <c r="D12" s="16">
        <f>Paste!E14</f>
        <v>1</v>
      </c>
      <c r="E12" s="16">
        <f>Paste!F14</f>
        <v>2</v>
      </c>
      <c r="F12" s="16">
        <f>Paste!G14</f>
        <v>3</v>
      </c>
      <c r="G12" s="16">
        <f>Paste!H14</f>
        <v>0</v>
      </c>
      <c r="H12" s="16">
        <f>Paste!I14</f>
        <v>5</v>
      </c>
      <c r="I12" s="17">
        <f t="shared" si="1"/>
        <v>21</v>
      </c>
      <c r="J12" s="18">
        <f>Paste!S14</f>
        <v>142</v>
      </c>
      <c r="K12" s="18">
        <f>Paste!T14</f>
        <v>22</v>
      </c>
      <c r="L12" s="20">
        <f t="shared" si="0"/>
        <v>15.492957746478874</v>
      </c>
    </row>
    <row r="13" spans="1:12" ht="18.75" customHeight="1">
      <c r="A13" s="9" t="s">
        <v>24</v>
      </c>
      <c r="B13" s="16">
        <f>Paste!C15</f>
        <v>1</v>
      </c>
      <c r="C13" s="16">
        <f>Paste!D15</f>
        <v>0</v>
      </c>
      <c r="D13" s="16">
        <f>Paste!E15</f>
        <v>0</v>
      </c>
      <c r="E13" s="16">
        <f>Paste!F15</f>
        <v>0</v>
      </c>
      <c r="F13" s="16">
        <f>Paste!G15</f>
        <v>1</v>
      </c>
      <c r="G13" s="16">
        <f>Paste!H15</f>
        <v>0</v>
      </c>
      <c r="H13" s="16">
        <f>Paste!I15</f>
        <v>0</v>
      </c>
      <c r="I13" s="17">
        <f t="shared" si="1"/>
        <v>2</v>
      </c>
      <c r="J13" s="18">
        <f>Paste!S15</f>
        <v>33</v>
      </c>
      <c r="K13" s="18">
        <f>Paste!T15</f>
        <v>1</v>
      </c>
      <c r="L13" s="20">
        <f t="shared" si="0"/>
        <v>3.0303030303030303</v>
      </c>
    </row>
    <row r="14" spans="1:12" ht="18.75" customHeight="1">
      <c r="A14" s="9" t="s">
        <v>25</v>
      </c>
      <c r="B14" s="16">
        <f>Paste!C16</f>
        <v>22</v>
      </c>
      <c r="C14" s="16">
        <f>Paste!D16</f>
        <v>3</v>
      </c>
      <c r="D14" s="16">
        <f>Paste!E16</f>
        <v>1</v>
      </c>
      <c r="E14" s="16">
        <f>Paste!F16</f>
        <v>1</v>
      </c>
      <c r="F14" s="16">
        <f>Paste!G16</f>
        <v>3</v>
      </c>
      <c r="G14" s="16">
        <f>Paste!H16</f>
        <v>0</v>
      </c>
      <c r="H14" s="16">
        <f>Paste!I16</f>
        <v>6</v>
      </c>
      <c r="I14" s="17">
        <f t="shared" si="1"/>
        <v>36</v>
      </c>
      <c r="J14" s="18">
        <f>Paste!S16</f>
        <v>1623</v>
      </c>
      <c r="K14" s="18">
        <f>Paste!T16</f>
        <v>138</v>
      </c>
      <c r="L14" s="20">
        <f t="shared" si="0"/>
        <v>8.502772643253234</v>
      </c>
    </row>
    <row r="15" spans="1:12" ht="18.75" customHeight="1">
      <c r="A15" s="9" t="s">
        <v>26</v>
      </c>
      <c r="B15" s="16">
        <f>Paste!C17</f>
        <v>11</v>
      </c>
      <c r="C15" s="16">
        <f>Paste!D17</f>
        <v>2</v>
      </c>
      <c r="D15" s="16">
        <f>Paste!E17</f>
        <v>1</v>
      </c>
      <c r="E15" s="16">
        <f>Paste!F17</f>
        <v>0</v>
      </c>
      <c r="F15" s="16">
        <f>Paste!G17</f>
        <v>4</v>
      </c>
      <c r="G15" s="16">
        <f>Paste!H17</f>
        <v>1</v>
      </c>
      <c r="H15" s="16">
        <f>Paste!I17</f>
        <v>2</v>
      </c>
      <c r="I15" s="17">
        <f t="shared" si="1"/>
        <v>21</v>
      </c>
      <c r="J15" s="18">
        <f>Paste!S17</f>
        <v>266</v>
      </c>
      <c r="K15" s="18">
        <f>Paste!T17</f>
        <v>38</v>
      </c>
      <c r="L15" s="20">
        <f t="shared" si="0"/>
        <v>14.285714285714285</v>
      </c>
    </row>
    <row r="16" spans="1:12" ht="18.75" customHeight="1">
      <c r="A16" s="9" t="s">
        <v>27</v>
      </c>
      <c r="B16" s="16">
        <f>Paste!C18</f>
        <v>11</v>
      </c>
      <c r="C16" s="16">
        <f>Paste!D18</f>
        <v>2</v>
      </c>
      <c r="D16" s="16">
        <f>Paste!E18</f>
        <v>0</v>
      </c>
      <c r="E16" s="16">
        <f>Paste!F18</f>
        <v>0</v>
      </c>
      <c r="F16" s="16">
        <f>Paste!G18</f>
        <v>3</v>
      </c>
      <c r="G16" s="16">
        <f>Paste!H18</f>
        <v>0</v>
      </c>
      <c r="H16" s="16">
        <f>Paste!I18</f>
        <v>1</v>
      </c>
      <c r="I16" s="17">
        <f t="shared" si="1"/>
        <v>17</v>
      </c>
      <c r="J16" s="18">
        <f>Paste!S18</f>
        <v>236</v>
      </c>
      <c r="K16" s="18">
        <f>Paste!T18</f>
        <v>14</v>
      </c>
      <c r="L16" s="20">
        <f t="shared" si="0"/>
        <v>5.9322033898305087</v>
      </c>
    </row>
    <row r="17" spans="1:12" ht="18.75" customHeight="1">
      <c r="A17" s="9" t="s">
        <v>28</v>
      </c>
      <c r="B17" s="16">
        <f>Paste!C19</f>
        <v>5</v>
      </c>
      <c r="C17" s="16">
        <f>Paste!D19</f>
        <v>1</v>
      </c>
      <c r="D17" s="16">
        <f>Paste!E19</f>
        <v>0</v>
      </c>
      <c r="E17" s="16">
        <f>Paste!F19</f>
        <v>0</v>
      </c>
      <c r="F17" s="16">
        <f>Paste!G19</f>
        <v>2</v>
      </c>
      <c r="G17" s="16">
        <f>Paste!H19</f>
        <v>0</v>
      </c>
      <c r="H17" s="16">
        <f>Paste!I19</f>
        <v>0</v>
      </c>
      <c r="I17" s="17">
        <f t="shared" si="1"/>
        <v>8</v>
      </c>
      <c r="J17" s="18">
        <f>Paste!S19</f>
        <v>119</v>
      </c>
      <c r="K17" s="18">
        <f>Paste!T19</f>
        <v>10</v>
      </c>
      <c r="L17" s="20">
        <f t="shared" si="0"/>
        <v>8.4033613445378155</v>
      </c>
    </row>
    <row r="18" spans="1:12" ht="18.75" customHeight="1">
      <c r="A18" s="9" t="s">
        <v>29</v>
      </c>
      <c r="B18" s="16">
        <f>Paste!C20</f>
        <v>5</v>
      </c>
      <c r="C18" s="16">
        <f>Paste!D20</f>
        <v>0</v>
      </c>
      <c r="D18" s="16">
        <f>Paste!E20</f>
        <v>0</v>
      </c>
      <c r="E18" s="16">
        <f>Paste!F20</f>
        <v>1</v>
      </c>
      <c r="F18" s="16">
        <f>Paste!G20</f>
        <v>3</v>
      </c>
      <c r="G18" s="16">
        <f>Paste!H20</f>
        <v>0</v>
      </c>
      <c r="H18" s="16">
        <f>Paste!I20</f>
        <v>0</v>
      </c>
      <c r="I18" s="17">
        <f t="shared" si="1"/>
        <v>9</v>
      </c>
      <c r="J18" s="18">
        <f>Paste!S20</f>
        <v>38</v>
      </c>
      <c r="K18" s="18">
        <f>Paste!T20</f>
        <v>3</v>
      </c>
      <c r="L18" s="20">
        <f t="shared" si="0"/>
        <v>7.8947368421052628</v>
      </c>
    </row>
    <row r="19" spans="1:12" ht="18.75" customHeight="1">
      <c r="A19" s="9" t="s">
        <v>30</v>
      </c>
      <c r="B19" s="16">
        <f>Paste!C21</f>
        <v>21</v>
      </c>
      <c r="C19" s="16">
        <f>Paste!D21</f>
        <v>3</v>
      </c>
      <c r="D19" s="16">
        <f>Paste!E21</f>
        <v>6</v>
      </c>
      <c r="E19" s="16">
        <f>Paste!F21</f>
        <v>2</v>
      </c>
      <c r="F19" s="16">
        <f>Paste!G21</f>
        <v>3</v>
      </c>
      <c r="G19" s="16">
        <f>Paste!H21</f>
        <v>1</v>
      </c>
      <c r="H19" s="16">
        <f>Paste!I21</f>
        <v>7</v>
      </c>
      <c r="I19" s="17">
        <f t="shared" si="1"/>
        <v>43</v>
      </c>
      <c r="J19" s="18">
        <f>Paste!S21</f>
        <v>3004</v>
      </c>
      <c r="K19" s="18">
        <f>Paste!T21</f>
        <v>190</v>
      </c>
      <c r="L19" s="20">
        <f t="shared" si="0"/>
        <v>6.3249001331557926</v>
      </c>
    </row>
    <row r="20" spans="1:12" ht="18.75" customHeight="1">
      <c r="A20" s="9" t="s">
        <v>31</v>
      </c>
      <c r="B20" s="16">
        <f>Paste!C22</f>
        <v>6</v>
      </c>
      <c r="C20" s="16">
        <f>Paste!D22</f>
        <v>1</v>
      </c>
      <c r="D20" s="16">
        <f>Paste!E22</f>
        <v>0</v>
      </c>
      <c r="E20" s="16">
        <f>Paste!F22</f>
        <v>1</v>
      </c>
      <c r="F20" s="16">
        <f>Paste!G22</f>
        <v>1</v>
      </c>
      <c r="G20" s="16">
        <f>Paste!H22</f>
        <v>1</v>
      </c>
      <c r="H20" s="16">
        <f>Paste!I22</f>
        <v>6</v>
      </c>
      <c r="I20" s="17">
        <f t="shared" si="1"/>
        <v>16</v>
      </c>
      <c r="J20" s="18">
        <f>Paste!S22</f>
        <v>580</v>
      </c>
      <c r="K20" s="18">
        <f>Paste!T22</f>
        <v>41</v>
      </c>
      <c r="L20" s="20">
        <f t="shared" si="0"/>
        <v>7.0689655172413799</v>
      </c>
    </row>
    <row r="21" spans="1:12" ht="18.75" customHeight="1">
      <c r="A21" s="9" t="s">
        <v>32</v>
      </c>
      <c r="B21" s="16">
        <f>Paste!C23</f>
        <v>0</v>
      </c>
      <c r="C21" s="16">
        <f>Paste!D23</f>
        <v>0</v>
      </c>
      <c r="D21" s="16">
        <f>Paste!E23</f>
        <v>0</v>
      </c>
      <c r="E21" s="16">
        <f>Paste!F23</f>
        <v>0</v>
      </c>
      <c r="F21" s="16">
        <f>Paste!G23</f>
        <v>0</v>
      </c>
      <c r="G21" s="16">
        <f>Paste!H23</f>
        <v>0</v>
      </c>
      <c r="H21" s="16">
        <f>Paste!I23</f>
        <v>0</v>
      </c>
      <c r="I21" s="17">
        <f t="shared" si="1"/>
        <v>0</v>
      </c>
      <c r="J21" s="18">
        <f>Paste!S23</f>
        <v>0</v>
      </c>
      <c r="K21" s="18">
        <f>Paste!T23</f>
        <v>0</v>
      </c>
      <c r="L21" s="20">
        <f t="shared" si="0"/>
        <v>0</v>
      </c>
    </row>
    <row r="22" spans="1:12" ht="18.75" customHeight="1">
      <c r="A22" s="9" t="s">
        <v>33</v>
      </c>
      <c r="B22" s="16">
        <f>Paste!C24</f>
        <v>8</v>
      </c>
      <c r="C22" s="16">
        <f>Paste!D24</f>
        <v>1</v>
      </c>
      <c r="D22" s="16">
        <f>Paste!E24</f>
        <v>0</v>
      </c>
      <c r="E22" s="16">
        <f>Paste!F24</f>
        <v>1</v>
      </c>
      <c r="F22" s="16">
        <f>Paste!G24</f>
        <v>6</v>
      </c>
      <c r="G22" s="16">
        <f>Paste!H24</f>
        <v>0</v>
      </c>
      <c r="H22" s="16">
        <f>Paste!I24</f>
        <v>9</v>
      </c>
      <c r="I22" s="17">
        <f t="shared" si="1"/>
        <v>25</v>
      </c>
      <c r="J22" s="18">
        <f>Paste!S24</f>
        <v>400</v>
      </c>
      <c r="K22" s="18">
        <f>Paste!T24</f>
        <v>28</v>
      </c>
      <c r="L22" s="20">
        <f t="shared" si="0"/>
        <v>7</v>
      </c>
    </row>
    <row r="23" spans="1:12" ht="18.75" customHeight="1">
      <c r="A23" s="9" t="s">
        <v>34</v>
      </c>
      <c r="B23" s="16">
        <f>Paste!C25</f>
        <v>19</v>
      </c>
      <c r="C23" s="16">
        <f>Paste!D25</f>
        <v>4</v>
      </c>
      <c r="D23" s="16">
        <f>Paste!E25</f>
        <v>6</v>
      </c>
      <c r="E23" s="16">
        <f>Paste!F25</f>
        <v>0</v>
      </c>
      <c r="F23" s="16">
        <f>Paste!G25</f>
        <v>4</v>
      </c>
      <c r="G23" s="16">
        <f>Paste!H25</f>
        <v>0</v>
      </c>
      <c r="H23" s="16">
        <f>Paste!I25</f>
        <v>11</v>
      </c>
      <c r="I23" s="17">
        <f t="shared" si="1"/>
        <v>44</v>
      </c>
      <c r="J23" s="18">
        <f>Paste!S25</f>
        <v>1705</v>
      </c>
      <c r="K23" s="18">
        <f>Paste!T25</f>
        <v>99</v>
      </c>
      <c r="L23" s="20">
        <f t="shared" si="0"/>
        <v>5.806451612903226</v>
      </c>
    </row>
    <row r="24" spans="1:12" ht="18.75" customHeight="1">
      <c r="A24" s="9" t="s">
        <v>35</v>
      </c>
      <c r="B24" s="16">
        <f>Paste!C26</f>
        <v>1</v>
      </c>
      <c r="C24" s="16">
        <f>Paste!D26</f>
        <v>1</v>
      </c>
      <c r="D24" s="16">
        <f>Paste!E26</f>
        <v>0</v>
      </c>
      <c r="E24" s="16">
        <f>Paste!F26</f>
        <v>0</v>
      </c>
      <c r="F24" s="16">
        <f>Paste!G26</f>
        <v>1</v>
      </c>
      <c r="G24" s="16">
        <f>Paste!H26</f>
        <v>0</v>
      </c>
      <c r="H24" s="16">
        <f>Paste!I26</f>
        <v>0</v>
      </c>
      <c r="I24" s="17">
        <f t="shared" si="1"/>
        <v>3</v>
      </c>
      <c r="J24" s="18">
        <f>Paste!S26</f>
        <v>20</v>
      </c>
      <c r="K24" s="18">
        <f>Paste!T26</f>
        <v>1</v>
      </c>
      <c r="L24" s="20">
        <f t="shared" si="0"/>
        <v>5</v>
      </c>
    </row>
    <row r="25" spans="1:12" ht="18.75" customHeight="1">
      <c r="A25" s="9" t="s">
        <v>36</v>
      </c>
      <c r="B25" s="16">
        <f>Paste!C27</f>
        <v>3</v>
      </c>
      <c r="C25" s="16">
        <f>Paste!D27</f>
        <v>0</v>
      </c>
      <c r="D25" s="16">
        <f>Paste!E27</f>
        <v>0</v>
      </c>
      <c r="E25" s="16">
        <f>Paste!F27</f>
        <v>0</v>
      </c>
      <c r="F25" s="16">
        <f>Paste!G27</f>
        <v>2</v>
      </c>
      <c r="G25" s="16">
        <f>Paste!H27</f>
        <v>0</v>
      </c>
      <c r="H25" s="16">
        <f>Paste!I27</f>
        <v>0</v>
      </c>
      <c r="I25" s="17">
        <f t="shared" si="1"/>
        <v>5</v>
      </c>
      <c r="J25" s="18">
        <f>Paste!S27</f>
        <v>25</v>
      </c>
      <c r="K25" s="18">
        <f>Paste!T27</f>
        <v>4</v>
      </c>
      <c r="L25" s="20">
        <f t="shared" si="0"/>
        <v>16</v>
      </c>
    </row>
    <row r="26" spans="1:12" ht="18.75" customHeight="1">
      <c r="A26" s="9" t="s">
        <v>37</v>
      </c>
      <c r="B26" s="16">
        <f>Paste!C28</f>
        <v>3</v>
      </c>
      <c r="C26" s="16">
        <f>Paste!D28</f>
        <v>0</v>
      </c>
      <c r="D26" s="16">
        <f>Paste!E28</f>
        <v>0</v>
      </c>
      <c r="E26" s="16">
        <f>Paste!F28</f>
        <v>0</v>
      </c>
      <c r="F26" s="16">
        <f>Paste!G28</f>
        <v>0</v>
      </c>
      <c r="G26" s="16">
        <f>Paste!H28</f>
        <v>0</v>
      </c>
      <c r="H26" s="16">
        <f>Paste!I28</f>
        <v>0</v>
      </c>
      <c r="I26" s="17">
        <f t="shared" si="1"/>
        <v>3</v>
      </c>
      <c r="J26" s="18">
        <f>Paste!S28</f>
        <v>28</v>
      </c>
      <c r="K26" s="18">
        <f>Paste!T28</f>
        <v>0</v>
      </c>
      <c r="L26" s="20">
        <f t="shared" si="0"/>
        <v>0</v>
      </c>
    </row>
    <row r="27" spans="1:12" ht="18.75" customHeight="1">
      <c r="A27" s="9" t="s">
        <v>38</v>
      </c>
      <c r="B27" s="16">
        <f>Paste!C29</f>
        <v>3</v>
      </c>
      <c r="C27" s="16">
        <f>Paste!D29</f>
        <v>0</v>
      </c>
      <c r="D27" s="16">
        <f>Paste!E29</f>
        <v>0</v>
      </c>
      <c r="E27" s="16">
        <f>Paste!F29</f>
        <v>0</v>
      </c>
      <c r="F27" s="16">
        <f>Paste!G29</f>
        <v>1</v>
      </c>
      <c r="G27" s="16">
        <f>Paste!H29</f>
        <v>0</v>
      </c>
      <c r="H27" s="16">
        <f>Paste!I29</f>
        <v>0</v>
      </c>
      <c r="I27" s="17">
        <f t="shared" si="1"/>
        <v>4</v>
      </c>
      <c r="J27" s="18">
        <f>Paste!S29</f>
        <v>55</v>
      </c>
      <c r="K27" s="18">
        <f>Paste!T29</f>
        <v>2</v>
      </c>
      <c r="L27" s="20">
        <f t="shared" si="0"/>
        <v>3.6363636363636362</v>
      </c>
    </row>
    <row r="28" spans="1:12" ht="18.75" customHeight="1">
      <c r="A28" s="9" t="s">
        <v>39</v>
      </c>
      <c r="B28" s="16">
        <f>Paste!C30</f>
        <v>10</v>
      </c>
      <c r="C28" s="16">
        <f>Paste!D30</f>
        <v>1</v>
      </c>
      <c r="D28" s="16">
        <f>Paste!E30</f>
        <v>0</v>
      </c>
      <c r="E28" s="16">
        <f>Paste!F30</f>
        <v>1</v>
      </c>
      <c r="F28" s="16">
        <f>Paste!G30</f>
        <v>3</v>
      </c>
      <c r="G28" s="16">
        <f>Paste!H30</f>
        <v>0</v>
      </c>
      <c r="H28" s="16">
        <f>Paste!I30</f>
        <v>3</v>
      </c>
      <c r="I28" s="17">
        <f t="shared" si="1"/>
        <v>18</v>
      </c>
      <c r="J28" s="18">
        <f>Paste!S30</f>
        <v>391</v>
      </c>
      <c r="K28" s="18">
        <f>Paste!T30</f>
        <v>30</v>
      </c>
      <c r="L28" s="20">
        <f t="shared" si="0"/>
        <v>7.6726342710997439</v>
      </c>
    </row>
    <row r="29" spans="1:12" ht="18.75" customHeight="1">
      <c r="A29" s="9" t="s">
        <v>40</v>
      </c>
      <c r="B29" s="16">
        <f>Paste!C31</f>
        <v>1</v>
      </c>
      <c r="C29" s="16">
        <f>Paste!D31</f>
        <v>0</v>
      </c>
      <c r="D29" s="16">
        <f>Paste!E31</f>
        <v>0</v>
      </c>
      <c r="E29" s="16">
        <f>Paste!F31</f>
        <v>0</v>
      </c>
      <c r="F29" s="16">
        <f>Paste!G31</f>
        <v>1</v>
      </c>
      <c r="G29" s="16">
        <f>Paste!H31</f>
        <v>0</v>
      </c>
      <c r="H29" s="16">
        <f>Paste!I31</f>
        <v>0</v>
      </c>
      <c r="I29" s="17">
        <f t="shared" si="1"/>
        <v>2</v>
      </c>
      <c r="J29" s="18">
        <f>Paste!S31</f>
        <v>72</v>
      </c>
      <c r="K29" s="18">
        <f>Paste!T31</f>
        <v>8</v>
      </c>
      <c r="L29" s="20">
        <f t="shared" si="0"/>
        <v>11.111111111111111</v>
      </c>
    </row>
    <row r="30" spans="1:12" ht="18.75" customHeight="1">
      <c r="A30" s="9" t="s">
        <v>41</v>
      </c>
      <c r="B30" s="16">
        <f>Paste!C32</f>
        <v>5</v>
      </c>
      <c r="C30" s="16">
        <f>Paste!D32</f>
        <v>1</v>
      </c>
      <c r="D30" s="16">
        <f>Paste!E32</f>
        <v>1</v>
      </c>
      <c r="E30" s="16">
        <f>Paste!F32</f>
        <v>1</v>
      </c>
      <c r="F30" s="16">
        <f>Paste!G32</f>
        <v>5</v>
      </c>
      <c r="G30" s="16">
        <f>Paste!H32</f>
        <v>1</v>
      </c>
      <c r="H30" s="16">
        <f>Paste!I32</f>
        <v>2</v>
      </c>
      <c r="I30" s="17">
        <f t="shared" si="1"/>
        <v>16</v>
      </c>
      <c r="J30" s="18">
        <f>Paste!S32</f>
        <v>232</v>
      </c>
      <c r="K30" s="18">
        <f>Paste!T32</f>
        <v>20</v>
      </c>
      <c r="L30" s="20">
        <f t="shared" si="0"/>
        <v>8.6206896551724146</v>
      </c>
    </row>
    <row r="31" spans="1:12" ht="18.75" customHeight="1">
      <c r="A31" s="9" t="s">
        <v>42</v>
      </c>
      <c r="B31" s="16">
        <f>Paste!C33</f>
        <v>19</v>
      </c>
      <c r="C31" s="16">
        <f>Paste!D33</f>
        <v>0</v>
      </c>
      <c r="D31" s="16">
        <f>Paste!E33</f>
        <v>2</v>
      </c>
      <c r="E31" s="16">
        <f>Paste!F33</f>
        <v>0</v>
      </c>
      <c r="F31" s="16">
        <f>Paste!G33</f>
        <v>5</v>
      </c>
      <c r="G31" s="16">
        <f>Paste!H33</f>
        <v>1</v>
      </c>
      <c r="H31" s="16">
        <f>Paste!I33</f>
        <v>1</v>
      </c>
      <c r="I31" s="17">
        <f t="shared" si="1"/>
        <v>28</v>
      </c>
      <c r="J31" s="18">
        <f>Paste!S33</f>
        <v>715</v>
      </c>
      <c r="K31" s="18">
        <f>Paste!T33</f>
        <v>173</v>
      </c>
      <c r="L31" s="20">
        <f t="shared" si="0"/>
        <v>24.195804195804193</v>
      </c>
    </row>
    <row r="32" spans="1:12" ht="18.75" customHeight="1">
      <c r="A32" s="9" t="s">
        <v>43</v>
      </c>
      <c r="B32" s="16">
        <f>Paste!C34</f>
        <v>2</v>
      </c>
      <c r="C32" s="16">
        <f>Paste!D34</f>
        <v>0</v>
      </c>
      <c r="D32" s="16">
        <f>Paste!E34</f>
        <v>0</v>
      </c>
      <c r="E32" s="16">
        <f>Paste!F34</f>
        <v>0</v>
      </c>
      <c r="F32" s="16">
        <f>Paste!G34</f>
        <v>1</v>
      </c>
      <c r="G32" s="16">
        <f>Paste!H34</f>
        <v>0</v>
      </c>
      <c r="H32" s="16">
        <f>Paste!I34</f>
        <v>1</v>
      </c>
      <c r="I32" s="17">
        <f t="shared" si="1"/>
        <v>4</v>
      </c>
      <c r="J32" s="18">
        <f>Paste!S34</f>
        <v>13</v>
      </c>
      <c r="K32" s="18">
        <f>Paste!T34</f>
        <v>1</v>
      </c>
      <c r="L32" s="20">
        <f t="shared" si="0"/>
        <v>7.6923076923076916</v>
      </c>
    </row>
    <row r="33" spans="1:12" ht="18.75" customHeight="1">
      <c r="A33" s="9" t="s">
        <v>44</v>
      </c>
      <c r="B33" s="16">
        <f>Paste!C35</f>
        <v>29</v>
      </c>
      <c r="C33" s="16">
        <f>Paste!D35</f>
        <v>1</v>
      </c>
      <c r="D33" s="16">
        <f>Paste!E35</f>
        <v>1</v>
      </c>
      <c r="E33" s="16">
        <f>Paste!F35</f>
        <v>1</v>
      </c>
      <c r="F33" s="16">
        <f>Paste!G35</f>
        <v>14</v>
      </c>
      <c r="G33" s="16">
        <f>Paste!H35</f>
        <v>1</v>
      </c>
      <c r="H33" s="16">
        <f>Paste!I35</f>
        <v>8</v>
      </c>
      <c r="I33" s="17">
        <f t="shared" si="1"/>
        <v>55</v>
      </c>
      <c r="J33" s="18">
        <f>Paste!S35</f>
        <v>1050</v>
      </c>
      <c r="K33" s="18">
        <f>Paste!T35</f>
        <v>140</v>
      </c>
      <c r="L33" s="20">
        <f t="shared" si="0"/>
        <v>13.333333333333334</v>
      </c>
    </row>
    <row r="34" spans="1:12" ht="18.75" customHeight="1">
      <c r="A34" s="9" t="s">
        <v>45</v>
      </c>
      <c r="B34" s="16">
        <f>Paste!C36</f>
        <v>2</v>
      </c>
      <c r="C34" s="16">
        <f>Paste!D36</f>
        <v>0</v>
      </c>
      <c r="D34" s="16">
        <f>Paste!E36</f>
        <v>0</v>
      </c>
      <c r="E34" s="16">
        <f>Paste!F36</f>
        <v>0</v>
      </c>
      <c r="F34" s="16">
        <f>Paste!G36</f>
        <v>1</v>
      </c>
      <c r="G34" s="16">
        <f>Paste!H36</f>
        <v>0</v>
      </c>
      <c r="H34" s="16">
        <f>Paste!I36</f>
        <v>0</v>
      </c>
      <c r="I34" s="17">
        <f t="shared" si="1"/>
        <v>3</v>
      </c>
      <c r="J34" s="18">
        <f>Paste!S36</f>
        <v>35</v>
      </c>
      <c r="K34" s="18">
        <f>Paste!T36</f>
        <v>2</v>
      </c>
      <c r="L34" s="20">
        <f t="shared" si="0"/>
        <v>5.7142857142857144</v>
      </c>
    </row>
    <row r="35" spans="1:12" ht="18.75" customHeight="1">
      <c r="A35" s="9" t="s">
        <v>46</v>
      </c>
      <c r="B35" s="16">
        <f>Paste!C37</f>
        <v>27</v>
      </c>
      <c r="C35" s="16">
        <f>Paste!D37</f>
        <v>3</v>
      </c>
      <c r="D35" s="16">
        <f>Paste!E37</f>
        <v>0</v>
      </c>
      <c r="E35" s="16">
        <f>Paste!F37</f>
        <v>1</v>
      </c>
      <c r="F35" s="16">
        <f>Paste!G37</f>
        <v>5</v>
      </c>
      <c r="G35" s="16">
        <f>Paste!H37</f>
        <v>2</v>
      </c>
      <c r="H35" s="16">
        <f>Paste!I37</f>
        <v>3</v>
      </c>
      <c r="I35" s="17">
        <f t="shared" si="1"/>
        <v>41</v>
      </c>
      <c r="J35" s="18">
        <f>Paste!S37</f>
        <v>919</v>
      </c>
      <c r="K35" s="18">
        <f>Paste!T37</f>
        <v>106</v>
      </c>
      <c r="L35" s="20">
        <f t="shared" si="0"/>
        <v>11.534276387377584</v>
      </c>
    </row>
    <row r="36" spans="1:12" ht="18.75" customHeight="1">
      <c r="A36" s="9" t="s">
        <v>47</v>
      </c>
      <c r="B36" s="16">
        <f>Paste!C38</f>
        <v>9</v>
      </c>
      <c r="C36" s="16">
        <f>Paste!D38</f>
        <v>1</v>
      </c>
      <c r="D36" s="16">
        <f>Paste!E38</f>
        <v>1</v>
      </c>
      <c r="E36" s="16">
        <f>Paste!F38</f>
        <v>0</v>
      </c>
      <c r="F36" s="16">
        <f>Paste!G38</f>
        <v>2</v>
      </c>
      <c r="G36" s="16">
        <f>Paste!H38</f>
        <v>0</v>
      </c>
      <c r="H36" s="16">
        <f>Paste!I38</f>
        <v>1</v>
      </c>
      <c r="I36" s="17">
        <f t="shared" si="1"/>
        <v>14</v>
      </c>
      <c r="J36" s="18">
        <f>Paste!S38</f>
        <v>165</v>
      </c>
      <c r="K36" s="18">
        <f>Paste!T38</f>
        <v>12</v>
      </c>
      <c r="L36" s="20">
        <f t="shared" si="0"/>
        <v>7.2727272727272734</v>
      </c>
    </row>
    <row r="37" spans="1:12" ht="18.75" customHeight="1">
      <c r="A37" s="9" t="s">
        <v>48</v>
      </c>
      <c r="B37" s="16">
        <f>Paste!C39</f>
        <v>13</v>
      </c>
      <c r="C37" s="16">
        <f>Paste!D39</f>
        <v>2</v>
      </c>
      <c r="D37" s="16">
        <f>Paste!E39</f>
        <v>1</v>
      </c>
      <c r="E37" s="16">
        <f>Paste!F39</f>
        <v>1</v>
      </c>
      <c r="F37" s="16">
        <f>Paste!G39</f>
        <v>3</v>
      </c>
      <c r="G37" s="16">
        <f>Paste!H39</f>
        <v>0</v>
      </c>
      <c r="H37" s="16">
        <f>Paste!I39</f>
        <v>2</v>
      </c>
      <c r="I37" s="17">
        <f t="shared" si="1"/>
        <v>22</v>
      </c>
      <c r="J37" s="18">
        <f>Paste!S39</f>
        <v>372</v>
      </c>
      <c r="K37" s="18">
        <f>Paste!T39</f>
        <v>43</v>
      </c>
      <c r="L37" s="20">
        <f t="shared" si="0"/>
        <v>11.559139784946236</v>
      </c>
    </row>
    <row r="38" spans="1:12" ht="18.75" customHeight="1">
      <c r="A38" s="8" t="s">
        <v>49</v>
      </c>
      <c r="B38" s="17">
        <f t="shared" ref="B38:H38" si="2">SUM(B3:B37)</f>
        <v>300</v>
      </c>
      <c r="C38" s="17">
        <f t="shared" si="2"/>
        <v>34</v>
      </c>
      <c r="D38" s="17">
        <f t="shared" si="2"/>
        <v>25</v>
      </c>
      <c r="E38" s="17">
        <f t="shared" si="2"/>
        <v>17</v>
      </c>
      <c r="F38" s="17">
        <f t="shared" si="2"/>
        <v>89</v>
      </c>
      <c r="G38" s="17">
        <f t="shared" si="2"/>
        <v>9</v>
      </c>
      <c r="H38" s="17">
        <f t="shared" si="2"/>
        <v>80</v>
      </c>
      <c r="I38" s="17">
        <f>SUM(I3:I37)</f>
        <v>554</v>
      </c>
      <c r="J38" s="21">
        <f>SUM(J3:J37)</f>
        <v>17023</v>
      </c>
      <c r="K38" s="21">
        <f>SUM(K3:K37)</f>
        <v>1550</v>
      </c>
      <c r="L38" s="22">
        <f t="shared" si="0"/>
        <v>9.1053280855313403</v>
      </c>
    </row>
  </sheetData>
  <printOptions horizontalCentered="1"/>
  <pageMargins left="0.5" right="0.27777777777777801" top="0.42" bottom="0.47" header="0.26" footer="0.25"/>
  <pageSetup paperSize="9" pageOrder="overThenDown" orientation="portrait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sheetPr>
    <tabColor theme="5" tint="-0.249977111117893"/>
  </sheetPr>
  <dimension ref="A1:L40"/>
  <sheetViews>
    <sheetView view="pageBreakPreview" zoomScaleSheetLayoutView="100" workbookViewId="0">
      <selection activeCell="F6" sqref="F6"/>
    </sheetView>
  </sheetViews>
  <sheetFormatPr defaultRowHeight="14.25"/>
  <cols>
    <col min="1" max="1" width="5.140625" style="249" customWidth="1"/>
    <col min="2" max="2" width="20.42578125" style="249" customWidth="1"/>
    <col min="3" max="7" width="11.5703125" style="249" customWidth="1"/>
    <col min="8" max="8" width="14.28515625" style="249" customWidth="1"/>
    <col min="9" max="9" width="9.140625" style="249"/>
    <col min="10" max="10" width="10.7109375" style="249" customWidth="1"/>
    <col min="11" max="259" width="9.140625" style="249"/>
    <col min="260" max="260" width="5.140625" style="249" customWidth="1"/>
    <col min="261" max="261" width="22.5703125" style="249" customWidth="1"/>
    <col min="262" max="262" width="17.7109375" style="249" customWidth="1"/>
    <col min="263" max="263" width="19" style="249" customWidth="1"/>
    <col min="264" max="264" width="22.140625" style="249" customWidth="1"/>
    <col min="265" max="515" width="9.140625" style="249"/>
    <col min="516" max="516" width="5.140625" style="249" customWidth="1"/>
    <col min="517" max="517" width="22.5703125" style="249" customWidth="1"/>
    <col min="518" max="518" width="17.7109375" style="249" customWidth="1"/>
    <col min="519" max="519" width="19" style="249" customWidth="1"/>
    <col min="520" max="520" width="22.140625" style="249" customWidth="1"/>
    <col min="521" max="771" width="9.140625" style="249"/>
    <col min="772" max="772" width="5.140625" style="249" customWidth="1"/>
    <col min="773" max="773" width="22.5703125" style="249" customWidth="1"/>
    <col min="774" max="774" width="17.7109375" style="249" customWidth="1"/>
    <col min="775" max="775" width="19" style="249" customWidth="1"/>
    <col min="776" max="776" width="22.140625" style="249" customWidth="1"/>
    <col min="777" max="1027" width="9.140625" style="249"/>
    <col min="1028" max="1028" width="5.140625" style="249" customWidth="1"/>
    <col min="1029" max="1029" width="22.5703125" style="249" customWidth="1"/>
    <col min="1030" max="1030" width="17.7109375" style="249" customWidth="1"/>
    <col min="1031" max="1031" width="19" style="249" customWidth="1"/>
    <col min="1032" max="1032" width="22.140625" style="249" customWidth="1"/>
    <col min="1033" max="1283" width="9.140625" style="249"/>
    <col min="1284" max="1284" width="5.140625" style="249" customWidth="1"/>
    <col min="1285" max="1285" width="22.5703125" style="249" customWidth="1"/>
    <col min="1286" max="1286" width="17.7109375" style="249" customWidth="1"/>
    <col min="1287" max="1287" width="19" style="249" customWidth="1"/>
    <col min="1288" max="1288" width="22.140625" style="249" customWidth="1"/>
    <col min="1289" max="1539" width="9.140625" style="249"/>
    <col min="1540" max="1540" width="5.140625" style="249" customWidth="1"/>
    <col min="1541" max="1541" width="22.5703125" style="249" customWidth="1"/>
    <col min="1542" max="1542" width="17.7109375" style="249" customWidth="1"/>
    <col min="1543" max="1543" width="19" style="249" customWidth="1"/>
    <col min="1544" max="1544" width="22.140625" style="249" customWidth="1"/>
    <col min="1545" max="1795" width="9.140625" style="249"/>
    <col min="1796" max="1796" width="5.140625" style="249" customWidth="1"/>
    <col min="1797" max="1797" width="22.5703125" style="249" customWidth="1"/>
    <col min="1798" max="1798" width="17.7109375" style="249" customWidth="1"/>
    <col min="1799" max="1799" width="19" style="249" customWidth="1"/>
    <col min="1800" max="1800" width="22.140625" style="249" customWidth="1"/>
    <col min="1801" max="2051" width="9.140625" style="249"/>
    <col min="2052" max="2052" width="5.140625" style="249" customWidth="1"/>
    <col min="2053" max="2053" width="22.5703125" style="249" customWidth="1"/>
    <col min="2054" max="2054" width="17.7109375" style="249" customWidth="1"/>
    <col min="2055" max="2055" width="19" style="249" customWidth="1"/>
    <col min="2056" max="2056" width="22.140625" style="249" customWidth="1"/>
    <col min="2057" max="2307" width="9.140625" style="249"/>
    <col min="2308" max="2308" width="5.140625" style="249" customWidth="1"/>
    <col min="2309" max="2309" width="22.5703125" style="249" customWidth="1"/>
    <col min="2310" max="2310" width="17.7109375" style="249" customWidth="1"/>
    <col min="2311" max="2311" width="19" style="249" customWidth="1"/>
    <col min="2312" max="2312" width="22.140625" style="249" customWidth="1"/>
    <col min="2313" max="2563" width="9.140625" style="249"/>
    <col min="2564" max="2564" width="5.140625" style="249" customWidth="1"/>
    <col min="2565" max="2565" width="22.5703125" style="249" customWidth="1"/>
    <col min="2566" max="2566" width="17.7109375" style="249" customWidth="1"/>
    <col min="2567" max="2567" width="19" style="249" customWidth="1"/>
    <col min="2568" max="2568" width="22.140625" style="249" customWidth="1"/>
    <col min="2569" max="2819" width="9.140625" style="249"/>
    <col min="2820" max="2820" width="5.140625" style="249" customWidth="1"/>
    <col min="2821" max="2821" width="22.5703125" style="249" customWidth="1"/>
    <col min="2822" max="2822" width="17.7109375" style="249" customWidth="1"/>
    <col min="2823" max="2823" width="19" style="249" customWidth="1"/>
    <col min="2824" max="2824" width="22.140625" style="249" customWidth="1"/>
    <col min="2825" max="3075" width="9.140625" style="249"/>
    <col min="3076" max="3076" width="5.140625" style="249" customWidth="1"/>
    <col min="3077" max="3077" width="22.5703125" style="249" customWidth="1"/>
    <col min="3078" max="3078" width="17.7109375" style="249" customWidth="1"/>
    <col min="3079" max="3079" width="19" style="249" customWidth="1"/>
    <col min="3080" max="3080" width="22.140625" style="249" customWidth="1"/>
    <col min="3081" max="3331" width="9.140625" style="249"/>
    <col min="3332" max="3332" width="5.140625" style="249" customWidth="1"/>
    <col min="3333" max="3333" width="22.5703125" style="249" customWidth="1"/>
    <col min="3334" max="3334" width="17.7109375" style="249" customWidth="1"/>
    <col min="3335" max="3335" width="19" style="249" customWidth="1"/>
    <col min="3336" max="3336" width="22.140625" style="249" customWidth="1"/>
    <col min="3337" max="3587" width="9.140625" style="249"/>
    <col min="3588" max="3588" width="5.140625" style="249" customWidth="1"/>
    <col min="3589" max="3589" width="22.5703125" style="249" customWidth="1"/>
    <col min="3590" max="3590" width="17.7109375" style="249" customWidth="1"/>
    <col min="3591" max="3591" width="19" style="249" customWidth="1"/>
    <col min="3592" max="3592" width="22.140625" style="249" customWidth="1"/>
    <col min="3593" max="3843" width="9.140625" style="249"/>
    <col min="3844" max="3844" width="5.140625" style="249" customWidth="1"/>
    <col min="3845" max="3845" width="22.5703125" style="249" customWidth="1"/>
    <col min="3846" max="3846" width="17.7109375" style="249" customWidth="1"/>
    <col min="3847" max="3847" width="19" style="249" customWidth="1"/>
    <col min="3848" max="3848" width="22.140625" style="249" customWidth="1"/>
    <col min="3849" max="4099" width="9.140625" style="249"/>
    <col min="4100" max="4100" width="5.140625" style="249" customWidth="1"/>
    <col min="4101" max="4101" width="22.5703125" style="249" customWidth="1"/>
    <col min="4102" max="4102" width="17.7109375" style="249" customWidth="1"/>
    <col min="4103" max="4103" width="19" style="249" customWidth="1"/>
    <col min="4104" max="4104" width="22.140625" style="249" customWidth="1"/>
    <col min="4105" max="4355" width="9.140625" style="249"/>
    <col min="4356" max="4356" width="5.140625" style="249" customWidth="1"/>
    <col min="4357" max="4357" width="22.5703125" style="249" customWidth="1"/>
    <col min="4358" max="4358" width="17.7109375" style="249" customWidth="1"/>
    <col min="4359" max="4359" width="19" style="249" customWidth="1"/>
    <col min="4360" max="4360" width="22.140625" style="249" customWidth="1"/>
    <col min="4361" max="4611" width="9.140625" style="249"/>
    <col min="4612" max="4612" width="5.140625" style="249" customWidth="1"/>
    <col min="4613" max="4613" width="22.5703125" style="249" customWidth="1"/>
    <col min="4614" max="4614" width="17.7109375" style="249" customWidth="1"/>
    <col min="4615" max="4615" width="19" style="249" customWidth="1"/>
    <col min="4616" max="4616" width="22.140625" style="249" customWidth="1"/>
    <col min="4617" max="4867" width="9.140625" style="249"/>
    <col min="4868" max="4868" width="5.140625" style="249" customWidth="1"/>
    <col min="4869" max="4869" width="22.5703125" style="249" customWidth="1"/>
    <col min="4870" max="4870" width="17.7109375" style="249" customWidth="1"/>
    <col min="4871" max="4871" width="19" style="249" customWidth="1"/>
    <col min="4872" max="4872" width="22.140625" style="249" customWidth="1"/>
    <col min="4873" max="5123" width="9.140625" style="249"/>
    <col min="5124" max="5124" width="5.140625" style="249" customWidth="1"/>
    <col min="5125" max="5125" width="22.5703125" style="249" customWidth="1"/>
    <col min="5126" max="5126" width="17.7109375" style="249" customWidth="1"/>
    <col min="5127" max="5127" width="19" style="249" customWidth="1"/>
    <col min="5128" max="5128" width="22.140625" style="249" customWidth="1"/>
    <col min="5129" max="5379" width="9.140625" style="249"/>
    <col min="5380" max="5380" width="5.140625" style="249" customWidth="1"/>
    <col min="5381" max="5381" width="22.5703125" style="249" customWidth="1"/>
    <col min="5382" max="5382" width="17.7109375" style="249" customWidth="1"/>
    <col min="5383" max="5383" width="19" style="249" customWidth="1"/>
    <col min="5384" max="5384" width="22.140625" style="249" customWidth="1"/>
    <col min="5385" max="5635" width="9.140625" style="249"/>
    <col min="5636" max="5636" width="5.140625" style="249" customWidth="1"/>
    <col min="5637" max="5637" width="22.5703125" style="249" customWidth="1"/>
    <col min="5638" max="5638" width="17.7109375" style="249" customWidth="1"/>
    <col min="5639" max="5639" width="19" style="249" customWidth="1"/>
    <col min="5640" max="5640" width="22.140625" style="249" customWidth="1"/>
    <col min="5641" max="5891" width="9.140625" style="249"/>
    <col min="5892" max="5892" width="5.140625" style="249" customWidth="1"/>
    <col min="5893" max="5893" width="22.5703125" style="249" customWidth="1"/>
    <col min="5894" max="5894" width="17.7109375" style="249" customWidth="1"/>
    <col min="5895" max="5895" width="19" style="249" customWidth="1"/>
    <col min="5896" max="5896" width="22.140625" style="249" customWidth="1"/>
    <col min="5897" max="6147" width="9.140625" style="249"/>
    <col min="6148" max="6148" width="5.140625" style="249" customWidth="1"/>
    <col min="6149" max="6149" width="22.5703125" style="249" customWidth="1"/>
    <col min="6150" max="6150" width="17.7109375" style="249" customWidth="1"/>
    <col min="6151" max="6151" width="19" style="249" customWidth="1"/>
    <col min="6152" max="6152" width="22.140625" style="249" customWidth="1"/>
    <col min="6153" max="6403" width="9.140625" style="249"/>
    <col min="6404" max="6404" width="5.140625" style="249" customWidth="1"/>
    <col min="6405" max="6405" width="22.5703125" style="249" customWidth="1"/>
    <col min="6406" max="6406" width="17.7109375" style="249" customWidth="1"/>
    <col min="6407" max="6407" width="19" style="249" customWidth="1"/>
    <col min="6408" max="6408" width="22.140625" style="249" customWidth="1"/>
    <col min="6409" max="6659" width="9.140625" style="249"/>
    <col min="6660" max="6660" width="5.140625" style="249" customWidth="1"/>
    <col min="6661" max="6661" width="22.5703125" style="249" customWidth="1"/>
    <col min="6662" max="6662" width="17.7109375" style="249" customWidth="1"/>
    <col min="6663" max="6663" width="19" style="249" customWidth="1"/>
    <col min="6664" max="6664" width="22.140625" style="249" customWidth="1"/>
    <col min="6665" max="6915" width="9.140625" style="249"/>
    <col min="6916" max="6916" width="5.140625" style="249" customWidth="1"/>
    <col min="6917" max="6917" width="22.5703125" style="249" customWidth="1"/>
    <col min="6918" max="6918" width="17.7109375" style="249" customWidth="1"/>
    <col min="6919" max="6919" width="19" style="249" customWidth="1"/>
    <col min="6920" max="6920" width="22.140625" style="249" customWidth="1"/>
    <col min="6921" max="7171" width="9.140625" style="249"/>
    <col min="7172" max="7172" width="5.140625" style="249" customWidth="1"/>
    <col min="7173" max="7173" width="22.5703125" style="249" customWidth="1"/>
    <col min="7174" max="7174" width="17.7109375" style="249" customWidth="1"/>
    <col min="7175" max="7175" width="19" style="249" customWidth="1"/>
    <col min="7176" max="7176" width="22.140625" style="249" customWidth="1"/>
    <col min="7177" max="7427" width="9.140625" style="249"/>
    <col min="7428" max="7428" width="5.140625" style="249" customWidth="1"/>
    <col min="7429" max="7429" width="22.5703125" style="249" customWidth="1"/>
    <col min="7430" max="7430" width="17.7109375" style="249" customWidth="1"/>
    <col min="7431" max="7431" width="19" style="249" customWidth="1"/>
    <col min="7432" max="7432" width="22.140625" style="249" customWidth="1"/>
    <col min="7433" max="7683" width="9.140625" style="249"/>
    <col min="7684" max="7684" width="5.140625" style="249" customWidth="1"/>
    <col min="7685" max="7685" width="22.5703125" style="249" customWidth="1"/>
    <col min="7686" max="7686" width="17.7109375" style="249" customWidth="1"/>
    <col min="7687" max="7687" width="19" style="249" customWidth="1"/>
    <col min="7688" max="7688" width="22.140625" style="249" customWidth="1"/>
    <col min="7689" max="7939" width="9.140625" style="249"/>
    <col min="7940" max="7940" width="5.140625" style="249" customWidth="1"/>
    <col min="7941" max="7941" width="22.5703125" style="249" customWidth="1"/>
    <col min="7942" max="7942" width="17.7109375" style="249" customWidth="1"/>
    <col min="7943" max="7943" width="19" style="249" customWidth="1"/>
    <col min="7944" max="7944" width="22.140625" style="249" customWidth="1"/>
    <col min="7945" max="8195" width="9.140625" style="249"/>
    <col min="8196" max="8196" width="5.140625" style="249" customWidth="1"/>
    <col min="8197" max="8197" width="22.5703125" style="249" customWidth="1"/>
    <col min="8198" max="8198" width="17.7109375" style="249" customWidth="1"/>
    <col min="8199" max="8199" width="19" style="249" customWidth="1"/>
    <col min="8200" max="8200" width="22.140625" style="249" customWidth="1"/>
    <col min="8201" max="8451" width="9.140625" style="249"/>
    <col min="8452" max="8452" width="5.140625" style="249" customWidth="1"/>
    <col min="8453" max="8453" width="22.5703125" style="249" customWidth="1"/>
    <col min="8454" max="8454" width="17.7109375" style="249" customWidth="1"/>
    <col min="8455" max="8455" width="19" style="249" customWidth="1"/>
    <col min="8456" max="8456" width="22.140625" style="249" customWidth="1"/>
    <col min="8457" max="8707" width="9.140625" style="249"/>
    <col min="8708" max="8708" width="5.140625" style="249" customWidth="1"/>
    <col min="8709" max="8709" width="22.5703125" style="249" customWidth="1"/>
    <col min="8710" max="8710" width="17.7109375" style="249" customWidth="1"/>
    <col min="8711" max="8711" width="19" style="249" customWidth="1"/>
    <col min="8712" max="8712" width="22.140625" style="249" customWidth="1"/>
    <col min="8713" max="8963" width="9.140625" style="249"/>
    <col min="8964" max="8964" width="5.140625" style="249" customWidth="1"/>
    <col min="8965" max="8965" width="22.5703125" style="249" customWidth="1"/>
    <col min="8966" max="8966" width="17.7109375" style="249" customWidth="1"/>
    <col min="8967" max="8967" width="19" style="249" customWidth="1"/>
    <col min="8968" max="8968" width="22.140625" style="249" customWidth="1"/>
    <col min="8969" max="9219" width="9.140625" style="249"/>
    <col min="9220" max="9220" width="5.140625" style="249" customWidth="1"/>
    <col min="9221" max="9221" width="22.5703125" style="249" customWidth="1"/>
    <col min="9222" max="9222" width="17.7109375" style="249" customWidth="1"/>
    <col min="9223" max="9223" width="19" style="249" customWidth="1"/>
    <col min="9224" max="9224" width="22.140625" style="249" customWidth="1"/>
    <col min="9225" max="9475" width="9.140625" style="249"/>
    <col min="9476" max="9476" width="5.140625" style="249" customWidth="1"/>
    <col min="9477" max="9477" width="22.5703125" style="249" customWidth="1"/>
    <col min="9478" max="9478" width="17.7109375" style="249" customWidth="1"/>
    <col min="9479" max="9479" width="19" style="249" customWidth="1"/>
    <col min="9480" max="9480" width="22.140625" style="249" customWidth="1"/>
    <col min="9481" max="9731" width="9.140625" style="249"/>
    <col min="9732" max="9732" width="5.140625" style="249" customWidth="1"/>
    <col min="9733" max="9733" width="22.5703125" style="249" customWidth="1"/>
    <col min="9734" max="9734" width="17.7109375" style="249" customWidth="1"/>
    <col min="9735" max="9735" width="19" style="249" customWidth="1"/>
    <col min="9736" max="9736" width="22.140625" style="249" customWidth="1"/>
    <col min="9737" max="9987" width="9.140625" style="249"/>
    <col min="9988" max="9988" width="5.140625" style="249" customWidth="1"/>
    <col min="9989" max="9989" width="22.5703125" style="249" customWidth="1"/>
    <col min="9990" max="9990" width="17.7109375" style="249" customWidth="1"/>
    <col min="9991" max="9991" width="19" style="249" customWidth="1"/>
    <col min="9992" max="9992" width="22.140625" style="249" customWidth="1"/>
    <col min="9993" max="10243" width="9.140625" style="249"/>
    <col min="10244" max="10244" width="5.140625" style="249" customWidth="1"/>
    <col min="10245" max="10245" width="22.5703125" style="249" customWidth="1"/>
    <col min="10246" max="10246" width="17.7109375" style="249" customWidth="1"/>
    <col min="10247" max="10247" width="19" style="249" customWidth="1"/>
    <col min="10248" max="10248" width="22.140625" style="249" customWidth="1"/>
    <col min="10249" max="10499" width="9.140625" style="249"/>
    <col min="10500" max="10500" width="5.140625" style="249" customWidth="1"/>
    <col min="10501" max="10501" width="22.5703125" style="249" customWidth="1"/>
    <col min="10502" max="10502" width="17.7109375" style="249" customWidth="1"/>
    <col min="10503" max="10503" width="19" style="249" customWidth="1"/>
    <col min="10504" max="10504" width="22.140625" style="249" customWidth="1"/>
    <col min="10505" max="10755" width="9.140625" style="249"/>
    <col min="10756" max="10756" width="5.140625" style="249" customWidth="1"/>
    <col min="10757" max="10757" width="22.5703125" style="249" customWidth="1"/>
    <col min="10758" max="10758" width="17.7109375" style="249" customWidth="1"/>
    <col min="10759" max="10759" width="19" style="249" customWidth="1"/>
    <col min="10760" max="10760" width="22.140625" style="249" customWidth="1"/>
    <col min="10761" max="11011" width="9.140625" style="249"/>
    <col min="11012" max="11012" width="5.140625" style="249" customWidth="1"/>
    <col min="11013" max="11013" width="22.5703125" style="249" customWidth="1"/>
    <col min="11014" max="11014" width="17.7109375" style="249" customWidth="1"/>
    <col min="11015" max="11015" width="19" style="249" customWidth="1"/>
    <col min="11016" max="11016" width="22.140625" style="249" customWidth="1"/>
    <col min="11017" max="11267" width="9.140625" style="249"/>
    <col min="11268" max="11268" width="5.140625" style="249" customWidth="1"/>
    <col min="11269" max="11269" width="22.5703125" style="249" customWidth="1"/>
    <col min="11270" max="11270" width="17.7109375" style="249" customWidth="1"/>
    <col min="11271" max="11271" width="19" style="249" customWidth="1"/>
    <col min="11272" max="11272" width="22.140625" style="249" customWidth="1"/>
    <col min="11273" max="11523" width="9.140625" style="249"/>
    <col min="11524" max="11524" width="5.140625" style="249" customWidth="1"/>
    <col min="11525" max="11525" width="22.5703125" style="249" customWidth="1"/>
    <col min="11526" max="11526" width="17.7109375" style="249" customWidth="1"/>
    <col min="11527" max="11527" width="19" style="249" customWidth="1"/>
    <col min="11528" max="11528" width="22.140625" style="249" customWidth="1"/>
    <col min="11529" max="11779" width="9.140625" style="249"/>
    <col min="11780" max="11780" width="5.140625" style="249" customWidth="1"/>
    <col min="11781" max="11781" width="22.5703125" style="249" customWidth="1"/>
    <col min="11782" max="11782" width="17.7109375" style="249" customWidth="1"/>
    <col min="11783" max="11783" width="19" style="249" customWidth="1"/>
    <col min="11784" max="11784" width="22.140625" style="249" customWidth="1"/>
    <col min="11785" max="12035" width="9.140625" style="249"/>
    <col min="12036" max="12036" width="5.140625" style="249" customWidth="1"/>
    <col min="12037" max="12037" width="22.5703125" style="249" customWidth="1"/>
    <col min="12038" max="12038" width="17.7109375" style="249" customWidth="1"/>
    <col min="12039" max="12039" width="19" style="249" customWidth="1"/>
    <col min="12040" max="12040" width="22.140625" style="249" customWidth="1"/>
    <col min="12041" max="12291" width="9.140625" style="249"/>
    <col min="12292" max="12292" width="5.140625" style="249" customWidth="1"/>
    <col min="12293" max="12293" width="22.5703125" style="249" customWidth="1"/>
    <col min="12294" max="12294" width="17.7109375" style="249" customWidth="1"/>
    <col min="12295" max="12295" width="19" style="249" customWidth="1"/>
    <col min="12296" max="12296" width="22.140625" style="249" customWidth="1"/>
    <col min="12297" max="12547" width="9.140625" style="249"/>
    <col min="12548" max="12548" width="5.140625" style="249" customWidth="1"/>
    <col min="12549" max="12549" width="22.5703125" style="249" customWidth="1"/>
    <col min="12550" max="12550" width="17.7109375" style="249" customWidth="1"/>
    <col min="12551" max="12551" width="19" style="249" customWidth="1"/>
    <col min="12552" max="12552" width="22.140625" style="249" customWidth="1"/>
    <col min="12553" max="12803" width="9.140625" style="249"/>
    <col min="12804" max="12804" width="5.140625" style="249" customWidth="1"/>
    <col min="12805" max="12805" width="22.5703125" style="249" customWidth="1"/>
    <col min="12806" max="12806" width="17.7109375" style="249" customWidth="1"/>
    <col min="12807" max="12807" width="19" style="249" customWidth="1"/>
    <col min="12808" max="12808" width="22.140625" style="249" customWidth="1"/>
    <col min="12809" max="13059" width="9.140625" style="249"/>
    <col min="13060" max="13060" width="5.140625" style="249" customWidth="1"/>
    <col min="13061" max="13061" width="22.5703125" style="249" customWidth="1"/>
    <col min="13062" max="13062" width="17.7109375" style="249" customWidth="1"/>
    <col min="13063" max="13063" width="19" style="249" customWidth="1"/>
    <col min="13064" max="13064" width="22.140625" style="249" customWidth="1"/>
    <col min="13065" max="13315" width="9.140625" style="249"/>
    <col min="13316" max="13316" width="5.140625" style="249" customWidth="1"/>
    <col min="13317" max="13317" width="22.5703125" style="249" customWidth="1"/>
    <col min="13318" max="13318" width="17.7109375" style="249" customWidth="1"/>
    <col min="13319" max="13319" width="19" style="249" customWidth="1"/>
    <col min="13320" max="13320" width="22.140625" style="249" customWidth="1"/>
    <col min="13321" max="13571" width="9.140625" style="249"/>
    <col min="13572" max="13572" width="5.140625" style="249" customWidth="1"/>
    <col min="13573" max="13573" width="22.5703125" style="249" customWidth="1"/>
    <col min="13574" max="13574" width="17.7109375" style="249" customWidth="1"/>
    <col min="13575" max="13575" width="19" style="249" customWidth="1"/>
    <col min="13576" max="13576" width="22.140625" style="249" customWidth="1"/>
    <col min="13577" max="13827" width="9.140625" style="249"/>
    <col min="13828" max="13828" width="5.140625" style="249" customWidth="1"/>
    <col min="13829" max="13829" width="22.5703125" style="249" customWidth="1"/>
    <col min="13830" max="13830" width="17.7109375" style="249" customWidth="1"/>
    <col min="13831" max="13831" width="19" style="249" customWidth="1"/>
    <col min="13832" max="13832" width="22.140625" style="249" customWidth="1"/>
    <col min="13833" max="14083" width="9.140625" style="249"/>
    <col min="14084" max="14084" width="5.140625" style="249" customWidth="1"/>
    <col min="14085" max="14085" width="22.5703125" style="249" customWidth="1"/>
    <col min="14086" max="14086" width="17.7109375" style="249" customWidth="1"/>
    <col min="14087" max="14087" width="19" style="249" customWidth="1"/>
    <col min="14088" max="14088" width="22.140625" style="249" customWidth="1"/>
    <col min="14089" max="14339" width="9.140625" style="249"/>
    <col min="14340" max="14340" width="5.140625" style="249" customWidth="1"/>
    <col min="14341" max="14341" width="22.5703125" style="249" customWidth="1"/>
    <col min="14342" max="14342" width="17.7109375" style="249" customWidth="1"/>
    <col min="14343" max="14343" width="19" style="249" customWidth="1"/>
    <col min="14344" max="14344" width="22.140625" style="249" customWidth="1"/>
    <col min="14345" max="14595" width="9.140625" style="249"/>
    <col min="14596" max="14596" width="5.140625" style="249" customWidth="1"/>
    <col min="14597" max="14597" width="22.5703125" style="249" customWidth="1"/>
    <col min="14598" max="14598" width="17.7109375" style="249" customWidth="1"/>
    <col min="14599" max="14599" width="19" style="249" customWidth="1"/>
    <col min="14600" max="14600" width="22.140625" style="249" customWidth="1"/>
    <col min="14601" max="14851" width="9.140625" style="249"/>
    <col min="14852" max="14852" width="5.140625" style="249" customWidth="1"/>
    <col min="14853" max="14853" width="22.5703125" style="249" customWidth="1"/>
    <col min="14854" max="14854" width="17.7109375" style="249" customWidth="1"/>
    <col min="14855" max="14855" width="19" style="249" customWidth="1"/>
    <col min="14856" max="14856" width="22.140625" style="249" customWidth="1"/>
    <col min="14857" max="15107" width="9.140625" style="249"/>
    <col min="15108" max="15108" width="5.140625" style="249" customWidth="1"/>
    <col min="15109" max="15109" width="22.5703125" style="249" customWidth="1"/>
    <col min="15110" max="15110" width="17.7109375" style="249" customWidth="1"/>
    <col min="15111" max="15111" width="19" style="249" customWidth="1"/>
    <col min="15112" max="15112" width="22.140625" style="249" customWidth="1"/>
    <col min="15113" max="15363" width="9.140625" style="249"/>
    <col min="15364" max="15364" width="5.140625" style="249" customWidth="1"/>
    <col min="15365" max="15365" width="22.5703125" style="249" customWidth="1"/>
    <col min="15366" max="15366" width="17.7109375" style="249" customWidth="1"/>
    <col min="15367" max="15367" width="19" style="249" customWidth="1"/>
    <col min="15368" max="15368" width="22.140625" style="249" customWidth="1"/>
    <col min="15369" max="15619" width="9.140625" style="249"/>
    <col min="15620" max="15620" width="5.140625" style="249" customWidth="1"/>
    <col min="15621" max="15621" width="22.5703125" style="249" customWidth="1"/>
    <col min="15622" max="15622" width="17.7109375" style="249" customWidth="1"/>
    <col min="15623" max="15623" width="19" style="249" customWidth="1"/>
    <col min="15624" max="15624" width="22.140625" style="249" customWidth="1"/>
    <col min="15625" max="15875" width="9.140625" style="249"/>
    <col min="15876" max="15876" width="5.140625" style="249" customWidth="1"/>
    <col min="15877" max="15877" width="22.5703125" style="249" customWidth="1"/>
    <col min="15878" max="15878" width="17.7109375" style="249" customWidth="1"/>
    <col min="15879" max="15879" width="19" style="249" customWidth="1"/>
    <col min="15880" max="15880" width="22.140625" style="249" customWidth="1"/>
    <col min="15881" max="16131" width="9.140625" style="249"/>
    <col min="16132" max="16132" width="5.140625" style="249" customWidth="1"/>
    <col min="16133" max="16133" width="22.5703125" style="249" customWidth="1"/>
    <col min="16134" max="16134" width="17.7109375" style="249" customWidth="1"/>
    <col min="16135" max="16135" width="19" style="249" customWidth="1"/>
    <col min="16136" max="16136" width="22.140625" style="249" customWidth="1"/>
    <col min="16137" max="16384" width="9.140625" style="249"/>
  </cols>
  <sheetData>
    <row r="1" spans="1:12" s="235" customFormat="1" ht="23.25" customHeight="1">
      <c r="A1" s="600" t="s">
        <v>764</v>
      </c>
      <c r="B1" s="600"/>
      <c r="C1" s="600"/>
      <c r="D1" s="600"/>
      <c r="E1" s="600"/>
      <c r="F1" s="600"/>
      <c r="G1" s="600"/>
      <c r="H1" s="600"/>
      <c r="I1" s="234"/>
      <c r="J1" s="234"/>
      <c r="K1" s="234"/>
      <c r="L1" s="234"/>
    </row>
    <row r="2" spans="1:12" s="239" customFormat="1" ht="39" customHeight="1">
      <c r="A2" s="625" t="s">
        <v>92</v>
      </c>
      <c r="B2" s="625" t="s">
        <v>540</v>
      </c>
      <c r="C2" s="623" t="s">
        <v>765</v>
      </c>
      <c r="D2" s="624"/>
      <c r="E2" s="623" t="s">
        <v>761</v>
      </c>
      <c r="F2" s="624"/>
      <c r="G2" s="623" t="s">
        <v>763</v>
      </c>
      <c r="H2" s="624"/>
    </row>
    <row r="3" spans="1:12" s="239" customFormat="1" ht="46.5" customHeight="1">
      <c r="A3" s="626"/>
      <c r="B3" s="626"/>
      <c r="C3" s="236" t="s">
        <v>762</v>
      </c>
      <c r="D3" s="236" t="s">
        <v>760</v>
      </c>
      <c r="E3" s="236" t="s">
        <v>762</v>
      </c>
      <c r="F3" s="236" t="s">
        <v>760</v>
      </c>
      <c r="G3" s="236" t="s">
        <v>762</v>
      </c>
      <c r="H3" s="236" t="s">
        <v>760</v>
      </c>
      <c r="J3" s="420" t="s">
        <v>766</v>
      </c>
    </row>
    <row r="4" spans="1:12" s="242" customFormat="1" ht="33" customHeight="1">
      <c r="A4" s="240">
        <v>1</v>
      </c>
      <c r="B4" s="243" t="s">
        <v>55</v>
      </c>
      <c r="C4" s="417">
        <f>ROUND('6TotalEnr'!AC5/'21TeacherCategory'!D4,0)</f>
        <v>31</v>
      </c>
      <c r="D4" s="417">
        <f>ROUND('6aTotalRegularEnr'!AC5/'21TeacherCategory'!D4,0)</f>
        <v>20</v>
      </c>
      <c r="E4" s="417">
        <f>ROUND(('6TotalEnr'!AC5-'9AllSAAct'!AK6)/'22aTeacherPostEstimatedUC'!S4,0)</f>
        <v>33</v>
      </c>
      <c r="F4" s="417">
        <f>ROUND(('6aTotalRegularEnr'!AC5-'9AllSAAct'!AK6)/'22aTeacherPostEstimatedUC'!S4,0)</f>
        <v>20</v>
      </c>
      <c r="G4" s="417" t="str">
        <f>IF('22bTeacherPostEstimatedU'!S4=0,"-",ROUND('7UnivActwithConsUnit'!AE5/'22bTeacherPostEstimatedU'!S4,0))</f>
        <v>-</v>
      </c>
      <c r="H4" s="417" t="str">
        <f>IF('22bTeacherPostEstimatedU'!S4=0,"-",ROUND(J4/'22bTeacherPostEstimatedU'!S4,0))</f>
        <v>-</v>
      </c>
      <c r="J4" s="242">
        <v>0</v>
      </c>
    </row>
    <row r="5" spans="1:12" s="242" customFormat="1" ht="20.100000000000001" customHeight="1">
      <c r="A5" s="240">
        <v>2</v>
      </c>
      <c r="B5" s="241" t="s">
        <v>15</v>
      </c>
      <c r="C5" s="417">
        <f>ROUND('6TotalEnr'!AC6/'21TeacherCategory'!D5,0)</f>
        <v>18</v>
      </c>
      <c r="D5" s="417">
        <f>ROUND('6aTotalRegularEnr'!AC6/'21TeacherCategory'!D5,0)</f>
        <v>15</v>
      </c>
      <c r="E5" s="417">
        <f>ROUND(('6TotalEnr'!AC6-'9AllSAAct'!AK7)/'22aTeacherPostEstimatedUC'!S5,0)</f>
        <v>18</v>
      </c>
      <c r="F5" s="417">
        <f>ROUND(('6aTotalRegularEnr'!AC6-'9AllSAAct'!AK7)/'22aTeacherPostEstimatedUC'!S5,0)</f>
        <v>15</v>
      </c>
      <c r="G5" s="417">
        <f>IF('22bTeacherPostEstimatedU'!S5=0,"-",ROUND('7UnivActwithConsUnit'!AE6/'22bTeacherPostEstimatedU'!S5,0))</f>
        <v>93</v>
      </c>
      <c r="H5" s="417">
        <f>IF('22bTeacherPostEstimatedU'!S5=0,"-",ROUND(J5/'22bTeacherPostEstimatedU'!S5,0))</f>
        <v>13</v>
      </c>
      <c r="J5" s="242">
        <v>94914</v>
      </c>
    </row>
    <row r="6" spans="1:12" s="242" customFormat="1" ht="20.100000000000001" customHeight="1">
      <c r="A6" s="240">
        <v>3</v>
      </c>
      <c r="B6" s="241" t="s">
        <v>16</v>
      </c>
      <c r="C6" s="417">
        <f>ROUND('6TotalEnr'!AC7/'21TeacherCategory'!D6,0)</f>
        <v>40</v>
      </c>
      <c r="D6" s="417">
        <f>ROUND('6aTotalRegularEnr'!AC7/'21TeacherCategory'!D6,0)</f>
        <v>33</v>
      </c>
      <c r="E6" s="417">
        <f>ROUND(('6TotalEnr'!AC7-'9AllSAAct'!AK8)/'22aTeacherPostEstimatedUC'!S6,0)</f>
        <v>43</v>
      </c>
      <c r="F6" s="417">
        <f>ROUND(('6aTotalRegularEnr'!AC7-'9AllSAAct'!AK8)/'22aTeacherPostEstimatedUC'!S6,0)</f>
        <v>35</v>
      </c>
      <c r="G6" s="417">
        <f>IF('22bTeacherPostEstimatedU'!S6=0,"-",ROUND('7UnivActwithConsUnit'!AE7/'22bTeacherPostEstimatedU'!S6,0))</f>
        <v>38</v>
      </c>
      <c r="H6" s="417">
        <f>IF('22bTeacherPostEstimatedU'!S6=0,"-",ROUND(J6/'22bTeacherPostEstimatedU'!S6,0))</f>
        <v>12</v>
      </c>
      <c r="J6" s="242">
        <v>3043</v>
      </c>
    </row>
    <row r="7" spans="1:12" s="242" customFormat="1" ht="20.100000000000001" customHeight="1">
      <c r="A7" s="240">
        <v>4</v>
      </c>
      <c r="B7" s="243" t="s">
        <v>17</v>
      </c>
      <c r="C7" s="417">
        <f>ROUND('6TotalEnr'!AC8/'21TeacherCategory'!D7,0)</f>
        <v>24</v>
      </c>
      <c r="D7" s="417">
        <f>ROUND('6aTotalRegularEnr'!AC8/'21TeacherCategory'!D7,0)</f>
        <v>21</v>
      </c>
      <c r="E7" s="417">
        <f>ROUND(('6TotalEnr'!AC8-'9AllSAAct'!AK9)/'22aTeacherPostEstimatedUC'!S7,0)</f>
        <v>25</v>
      </c>
      <c r="F7" s="417">
        <f>ROUND(('6aTotalRegularEnr'!AC8-'9AllSAAct'!AK9)/'22aTeacherPostEstimatedUC'!S7,0)</f>
        <v>21</v>
      </c>
      <c r="G7" s="417">
        <f>IF('22bTeacherPostEstimatedU'!S7=0,"-",ROUND('7UnivActwithConsUnit'!AE8/'22bTeacherPostEstimatedU'!S7,0))</f>
        <v>42</v>
      </c>
      <c r="H7" s="417">
        <f>IF('22bTeacherPostEstimatedU'!S7=0,"-",ROUND(J7/'22bTeacherPostEstimatedU'!S7,0))</f>
        <v>11</v>
      </c>
      <c r="J7" s="242">
        <v>26497</v>
      </c>
    </row>
    <row r="8" spans="1:12" s="242" customFormat="1" ht="20.100000000000001" customHeight="1">
      <c r="A8" s="240">
        <v>5</v>
      </c>
      <c r="B8" s="243" t="s">
        <v>18</v>
      </c>
      <c r="C8" s="417">
        <f>ROUND('6TotalEnr'!AC9/'21TeacherCategory'!D8,0)</f>
        <v>46</v>
      </c>
      <c r="D8" s="417">
        <f>ROUND('6aTotalRegularEnr'!AC9/'21TeacherCategory'!D8,0)</f>
        <v>43</v>
      </c>
      <c r="E8" s="417">
        <f>ROUND(('6TotalEnr'!AC9-'9AllSAAct'!AK10)/'22aTeacherPostEstimatedUC'!S8,0)</f>
        <v>47</v>
      </c>
      <c r="F8" s="417">
        <f>ROUND(('6aTotalRegularEnr'!AC9-'9AllSAAct'!AK10)/'22aTeacherPostEstimatedUC'!S8,0)</f>
        <v>44</v>
      </c>
      <c r="G8" s="417">
        <f>IF('22bTeacherPostEstimatedU'!S8=0,"-",ROUND('7UnivActwithConsUnit'!AE9/'22bTeacherPostEstimatedU'!S8,0))</f>
        <v>73</v>
      </c>
      <c r="H8" s="417">
        <f>IF('22bTeacherPostEstimatedU'!S8=0,"-",ROUND(J8/'22bTeacherPostEstimatedU'!S8,0))</f>
        <v>30</v>
      </c>
      <c r="J8" s="242">
        <v>57229</v>
      </c>
    </row>
    <row r="9" spans="1:12" s="242" customFormat="1" ht="20.100000000000001" customHeight="1">
      <c r="A9" s="240">
        <v>6</v>
      </c>
      <c r="B9" s="241" t="s">
        <v>19</v>
      </c>
      <c r="C9" s="417">
        <f>ROUND('6TotalEnr'!AC10/'21TeacherCategory'!D9,0)</f>
        <v>25</v>
      </c>
      <c r="D9" s="417">
        <f>ROUND('6aTotalRegularEnr'!AC10/'21TeacherCategory'!D9,0)</f>
        <v>18</v>
      </c>
      <c r="E9" s="417">
        <f>ROUND(('6TotalEnr'!AC10-'9AllSAAct'!AK11)/'22aTeacherPostEstimatedUC'!S9,0)</f>
        <v>26</v>
      </c>
      <c r="F9" s="417">
        <f>ROUND(('6aTotalRegularEnr'!AC10-'9AllSAAct'!AK11)/'22aTeacherPostEstimatedUC'!S9,0)</f>
        <v>19</v>
      </c>
      <c r="G9" s="417">
        <f>IF('22bTeacherPostEstimatedU'!S9=0,"-",ROUND('7UnivActwithConsUnit'!AE10/'22bTeacherPostEstimatedU'!S9,0))</f>
        <v>31</v>
      </c>
      <c r="H9" s="417">
        <f>IF('22bTeacherPostEstimatedU'!S9=0,"-",ROUND(J9/'22bTeacherPostEstimatedU'!S9,0))</f>
        <v>14</v>
      </c>
      <c r="J9" s="242">
        <v>13704</v>
      </c>
    </row>
    <row r="10" spans="1:12" s="242" customFormat="1" ht="20.100000000000001" customHeight="1">
      <c r="A10" s="240">
        <v>7</v>
      </c>
      <c r="B10" s="241" t="s">
        <v>56</v>
      </c>
      <c r="C10" s="417">
        <f>ROUND('6TotalEnr'!AC11/'21TeacherCategory'!D10,0)</f>
        <v>21</v>
      </c>
      <c r="D10" s="417">
        <f>ROUND('6aTotalRegularEnr'!AC11/'21TeacherCategory'!D10,0)</f>
        <v>20</v>
      </c>
      <c r="E10" s="417">
        <f>ROUND(('6TotalEnr'!AC11-'9AllSAAct'!AK12)/'22aTeacherPostEstimatedUC'!S10,0)</f>
        <v>21</v>
      </c>
      <c r="F10" s="417">
        <f>ROUND(('6aTotalRegularEnr'!AC11-'9AllSAAct'!AK12)/'22aTeacherPostEstimatedUC'!S10,0)</f>
        <v>20</v>
      </c>
      <c r="G10" s="417">
        <f>IF('22bTeacherPostEstimatedU'!S10=0,"-",ROUND('7UnivActwithConsUnit'!AE11/'22bTeacherPostEstimatedU'!S10,0))</f>
        <v>14</v>
      </c>
      <c r="H10" s="417">
        <f>IF('22bTeacherPostEstimatedU'!S10=0,"-",ROUND(J10/'22bTeacherPostEstimatedU'!S10,0))</f>
        <v>9</v>
      </c>
      <c r="J10" s="242">
        <v>25523</v>
      </c>
    </row>
    <row r="11" spans="1:12" s="242" customFormat="1" ht="20.100000000000001" customHeight="1">
      <c r="A11" s="240">
        <v>8</v>
      </c>
      <c r="B11" s="241" t="s">
        <v>21</v>
      </c>
      <c r="C11" s="417">
        <f>ROUND('6TotalEnr'!AC12/'21TeacherCategory'!D11,0)</f>
        <v>26</v>
      </c>
      <c r="D11" s="417">
        <f>ROUND('6aTotalRegularEnr'!AC12/'21TeacherCategory'!D11,0)</f>
        <v>26</v>
      </c>
      <c r="E11" s="417">
        <f>ROUND(('6TotalEnr'!AC12-'9AllSAAct'!AK13)/'22aTeacherPostEstimatedUC'!S11,0)</f>
        <v>28</v>
      </c>
      <c r="F11" s="417">
        <f>ROUND(('6aTotalRegularEnr'!AC12-'9AllSAAct'!AK13)/'22aTeacherPostEstimatedUC'!S11,0)</f>
        <v>28</v>
      </c>
      <c r="G11" s="417">
        <f>IF('22bTeacherPostEstimatedU'!S11=0,"-",ROUND('7UnivActwithConsUnit'!AE12/'22bTeacherPostEstimatedU'!S11,0))</f>
        <v>20</v>
      </c>
      <c r="H11" s="417">
        <f>IF('22bTeacherPostEstimatedU'!S11=0,"-",ROUND(J11/'22bTeacherPostEstimatedU'!S11,0))</f>
        <v>15</v>
      </c>
      <c r="J11" s="242">
        <v>118</v>
      </c>
    </row>
    <row r="12" spans="1:12" s="242" customFormat="1" ht="20.100000000000001" customHeight="1">
      <c r="A12" s="240">
        <v>9</v>
      </c>
      <c r="B12" s="241" t="s">
        <v>22</v>
      </c>
      <c r="C12" s="417">
        <f>ROUND('6TotalEnr'!AC13/'21TeacherCategory'!D12,0)</f>
        <v>11</v>
      </c>
      <c r="D12" s="417">
        <f>ROUND('6aTotalRegularEnr'!AC13/'21TeacherCategory'!D12,0)</f>
        <v>11</v>
      </c>
      <c r="E12" s="417">
        <f>ROUND(('6TotalEnr'!AC13-'9AllSAAct'!AK14)/'22aTeacherPostEstimatedUC'!S12,0)</f>
        <v>7</v>
      </c>
      <c r="F12" s="417">
        <f>ROUND(('6aTotalRegularEnr'!AC13-'9AllSAAct'!AK14)/'22aTeacherPostEstimatedUC'!S12,0)</f>
        <v>7</v>
      </c>
      <c r="G12" s="417" t="str">
        <f>IF('22bTeacherPostEstimatedU'!S12=0,"-",ROUND('7UnivActwithConsUnit'!AE13/'22bTeacherPostEstimatedU'!S12,0))</f>
        <v>-</v>
      </c>
      <c r="H12" s="417" t="str">
        <f>IF('22bTeacherPostEstimatedU'!S12=0,"-",ROUND(J12/'22bTeacherPostEstimatedU'!S12,0))</f>
        <v>-</v>
      </c>
      <c r="J12" s="242">
        <v>0</v>
      </c>
    </row>
    <row r="13" spans="1:12" s="242" customFormat="1" ht="20.100000000000001" customHeight="1">
      <c r="A13" s="240">
        <v>10</v>
      </c>
      <c r="B13" s="241" t="s">
        <v>23</v>
      </c>
      <c r="C13" s="417">
        <f>ROUND('6TotalEnr'!AC14/'21TeacherCategory'!D13,0)</f>
        <v>48</v>
      </c>
      <c r="D13" s="417">
        <f>ROUND('6aTotalRegularEnr'!AC14/'21TeacherCategory'!D13,0)</f>
        <v>18</v>
      </c>
      <c r="E13" s="417">
        <f>ROUND(('6TotalEnr'!AC14-'9AllSAAct'!AK15)/'22aTeacherPostEstimatedUC'!S13,0)</f>
        <v>51</v>
      </c>
      <c r="F13" s="417">
        <f>ROUND(('6aTotalRegularEnr'!AC14-'9AllSAAct'!AK15)/'22aTeacherPostEstimatedUC'!S13,0)</f>
        <v>19</v>
      </c>
      <c r="G13" s="417">
        <f>IF('22bTeacherPostEstimatedU'!S13=0,"-",ROUND('7UnivActwithConsUnit'!AE14/'22bTeacherPostEstimatedU'!S13,0))</f>
        <v>112</v>
      </c>
      <c r="H13" s="417">
        <f>IF('22bTeacherPostEstimatedU'!S13=0,"-",ROUND(J13/'22bTeacherPostEstimatedU'!S13,0))</f>
        <v>16</v>
      </c>
      <c r="J13" s="242">
        <v>82317</v>
      </c>
    </row>
    <row r="14" spans="1:12" s="242" customFormat="1" ht="20.100000000000001" customHeight="1">
      <c r="A14" s="240">
        <v>11</v>
      </c>
      <c r="B14" s="241" t="s">
        <v>24</v>
      </c>
      <c r="C14" s="417">
        <f>ROUND('6TotalEnr'!AC15/'21TeacherCategory'!D14,0)</f>
        <v>17</v>
      </c>
      <c r="D14" s="417">
        <f>ROUND('6aTotalRegularEnr'!AC15/'21TeacherCategory'!D14,0)</f>
        <v>14</v>
      </c>
      <c r="E14" s="417">
        <f>ROUND(('6TotalEnr'!AC15-'9AllSAAct'!AK16)/'22aTeacherPostEstimatedUC'!S14,0)</f>
        <v>18</v>
      </c>
      <c r="F14" s="417">
        <f>ROUND(('6aTotalRegularEnr'!AC15-'9AllSAAct'!AK16)/'22aTeacherPostEstimatedUC'!S14,0)</f>
        <v>14</v>
      </c>
      <c r="G14" s="417">
        <f>IF('22bTeacherPostEstimatedU'!S14=0,"-",ROUND('7UnivActwithConsUnit'!AE15/'22bTeacherPostEstimatedU'!S14,0))</f>
        <v>64</v>
      </c>
      <c r="H14" s="417">
        <f>IF('22bTeacherPostEstimatedU'!S14=0,"-",ROUND(J14/'22bTeacherPostEstimatedU'!S14,0))</f>
        <v>11</v>
      </c>
      <c r="J14" s="242">
        <v>1270</v>
      </c>
    </row>
    <row r="15" spans="1:12" s="242" customFormat="1" ht="20.100000000000001" customHeight="1">
      <c r="A15" s="240">
        <v>12</v>
      </c>
      <c r="B15" s="241" t="s">
        <v>25</v>
      </c>
      <c r="C15" s="417">
        <f>ROUND('6TotalEnr'!AC16/'21TeacherCategory'!D15,0)</f>
        <v>27</v>
      </c>
      <c r="D15" s="417">
        <f>ROUND('6aTotalRegularEnr'!AC16/'21TeacherCategory'!D15,0)</f>
        <v>26</v>
      </c>
      <c r="E15" s="417">
        <f>ROUND(('6TotalEnr'!AC16-'9AllSAAct'!AK17)/'22aTeacherPostEstimatedUC'!S15,0)</f>
        <v>28</v>
      </c>
      <c r="F15" s="417">
        <f>ROUND(('6aTotalRegularEnr'!AC16-'9AllSAAct'!AK17)/'22aTeacherPostEstimatedUC'!S15,0)</f>
        <v>27</v>
      </c>
      <c r="G15" s="417">
        <f>IF('22bTeacherPostEstimatedU'!S15=0,"-",ROUND('7UnivActwithConsUnit'!AE16/'22bTeacherPostEstimatedU'!S15,0))</f>
        <v>27</v>
      </c>
      <c r="H15" s="417">
        <f>IF('22bTeacherPostEstimatedU'!S15=0,"-",ROUND(J15/'22bTeacherPostEstimatedU'!S15,0))</f>
        <v>22</v>
      </c>
      <c r="J15" s="242">
        <v>127279</v>
      </c>
    </row>
    <row r="16" spans="1:12" s="242" customFormat="1" ht="20.100000000000001" customHeight="1">
      <c r="A16" s="240">
        <v>13</v>
      </c>
      <c r="B16" s="241" t="s">
        <v>26</v>
      </c>
      <c r="C16" s="417">
        <f>ROUND('6TotalEnr'!AC17/'21TeacherCategory'!D16,0)</f>
        <v>22</v>
      </c>
      <c r="D16" s="417">
        <f>ROUND('6aTotalRegularEnr'!AC17/'21TeacherCategory'!D16,0)</f>
        <v>21</v>
      </c>
      <c r="E16" s="417">
        <f>ROUND(('6TotalEnr'!AC17-'9AllSAAct'!AK18)/'22aTeacherPostEstimatedUC'!S16,0)</f>
        <v>23</v>
      </c>
      <c r="F16" s="417">
        <f>ROUND(('6aTotalRegularEnr'!AC17-'9AllSAAct'!AK18)/'22aTeacherPostEstimatedUC'!S16,0)</f>
        <v>22</v>
      </c>
      <c r="G16" s="417">
        <f>IF('22bTeacherPostEstimatedU'!S16=0,"-",ROUND('7UnivActwithConsUnit'!AE17/'22bTeacherPostEstimatedU'!S16,0))</f>
        <v>20</v>
      </c>
      <c r="H16" s="417">
        <f>IF('22bTeacherPostEstimatedU'!S16=0,"-",ROUND(J16/'22bTeacherPostEstimatedU'!S16,0))</f>
        <v>16</v>
      </c>
      <c r="J16" s="242">
        <v>71980</v>
      </c>
    </row>
    <row r="17" spans="1:10" s="242" customFormat="1" ht="20.100000000000001" customHeight="1">
      <c r="A17" s="244">
        <v>14</v>
      </c>
      <c r="B17" s="241" t="s">
        <v>27</v>
      </c>
      <c r="C17" s="417">
        <f>ROUND('6TotalEnr'!AC18/'21TeacherCategory'!D17,0)</f>
        <v>24</v>
      </c>
      <c r="D17" s="417">
        <f>ROUND('6aTotalRegularEnr'!AC18/'21TeacherCategory'!D17,0)</f>
        <v>21</v>
      </c>
      <c r="E17" s="417">
        <f>ROUND(('6TotalEnr'!AC18-'9AllSAAct'!AK19)/'22aTeacherPostEstimatedUC'!S17,0)</f>
        <v>26</v>
      </c>
      <c r="F17" s="417">
        <f>ROUND(('6aTotalRegularEnr'!AC18-'9AllSAAct'!AK19)/'22aTeacherPostEstimatedUC'!S17,0)</f>
        <v>22</v>
      </c>
      <c r="G17" s="417">
        <f>IF('22bTeacherPostEstimatedU'!S17=0,"-",ROUND('7UnivActwithConsUnit'!AE18/'22bTeacherPostEstimatedU'!S17,0))</f>
        <v>23</v>
      </c>
      <c r="H17" s="417">
        <f>IF('22bTeacherPostEstimatedU'!S17=0,"-",ROUND(J17/'22bTeacherPostEstimatedU'!S17,0))</f>
        <v>11</v>
      </c>
      <c r="J17" s="242">
        <v>22763</v>
      </c>
    </row>
    <row r="18" spans="1:10" s="242" customFormat="1" ht="20.100000000000001" customHeight="1">
      <c r="A18" s="240">
        <v>15</v>
      </c>
      <c r="B18" s="241" t="s">
        <v>57</v>
      </c>
      <c r="C18" s="417">
        <f>ROUND('6TotalEnr'!AC19/'21TeacherCategory'!D18,0)</f>
        <v>38</v>
      </c>
      <c r="D18" s="417">
        <f>ROUND('6aTotalRegularEnr'!AC19/'21TeacherCategory'!D18,0)</f>
        <v>32</v>
      </c>
      <c r="E18" s="417">
        <f>ROUND(('6TotalEnr'!AC19-'9AllSAAct'!AK20)/'22aTeacherPostEstimatedUC'!S18,0)</f>
        <v>38</v>
      </c>
      <c r="F18" s="417">
        <f>ROUND(('6aTotalRegularEnr'!AC19-'9AllSAAct'!AK20)/'22aTeacherPostEstimatedUC'!S18,0)</f>
        <v>32</v>
      </c>
      <c r="G18" s="417">
        <f>IF('22bTeacherPostEstimatedU'!S18=0,"-",ROUND('7UnivActwithConsUnit'!AE19/'22bTeacherPostEstimatedU'!S18,0))</f>
        <v>53</v>
      </c>
      <c r="H18" s="417">
        <f>IF('22bTeacherPostEstimatedU'!S18=0,"-",ROUND(J18/'22bTeacherPostEstimatedU'!S18,0))</f>
        <v>13</v>
      </c>
      <c r="J18" s="242">
        <v>17956</v>
      </c>
    </row>
    <row r="19" spans="1:10" s="242" customFormat="1" ht="20.100000000000001" customHeight="1">
      <c r="A19" s="240">
        <v>16</v>
      </c>
      <c r="B19" s="241" t="s">
        <v>29</v>
      </c>
      <c r="C19" s="417">
        <f>ROUND('6TotalEnr'!AC20/'21TeacherCategory'!D19,0)</f>
        <v>44</v>
      </c>
      <c r="D19" s="417">
        <f>ROUND('6aTotalRegularEnr'!AC20/'21TeacherCategory'!D19,0)</f>
        <v>40</v>
      </c>
      <c r="E19" s="417">
        <f>ROUND(('6TotalEnr'!AC20-'9AllSAAct'!AK21)/'22aTeacherPostEstimatedUC'!S19,0)</f>
        <v>44</v>
      </c>
      <c r="F19" s="417">
        <f>ROUND(('6aTotalRegularEnr'!AC20-'9AllSAAct'!AK21)/'22aTeacherPostEstimatedUC'!S19,0)</f>
        <v>40</v>
      </c>
      <c r="G19" s="417">
        <f>IF('22bTeacherPostEstimatedU'!S19=0,"-",ROUND('7UnivActwithConsUnit'!AE20/'22bTeacherPostEstimatedU'!S19,0))</f>
        <v>48</v>
      </c>
      <c r="H19" s="417">
        <f>IF('22bTeacherPostEstimatedU'!S19=0,"-",ROUND(J19/'22bTeacherPostEstimatedU'!S19,0))</f>
        <v>22</v>
      </c>
      <c r="J19" s="242">
        <v>25656</v>
      </c>
    </row>
    <row r="20" spans="1:10" s="242" customFormat="1" ht="20.100000000000001" customHeight="1">
      <c r="A20" s="240">
        <v>17</v>
      </c>
      <c r="B20" s="241" t="s">
        <v>30</v>
      </c>
      <c r="C20" s="417">
        <f>ROUND('6TotalEnr'!AC21/'21TeacherCategory'!D20,0)</f>
        <v>14</v>
      </c>
      <c r="D20" s="417">
        <f>ROUND('6aTotalRegularEnr'!AC21/'21TeacherCategory'!D20,0)</f>
        <v>13</v>
      </c>
      <c r="E20" s="417">
        <f>ROUND(('6TotalEnr'!AC21-'9AllSAAct'!AK22)/'22aTeacherPostEstimatedUC'!S20,0)</f>
        <v>15</v>
      </c>
      <c r="F20" s="417">
        <f>ROUND(('6aTotalRegularEnr'!AC21-'9AllSAAct'!AK22)/'22aTeacherPostEstimatedUC'!S20,0)</f>
        <v>13</v>
      </c>
      <c r="G20" s="417">
        <f>IF('22bTeacherPostEstimatedU'!S20=0,"-",ROUND('7UnivActwithConsUnit'!AE21/'22bTeacherPostEstimatedU'!S20,0))</f>
        <v>27</v>
      </c>
      <c r="H20" s="417">
        <f>IF('22bTeacherPostEstimatedU'!S20=0,"-",ROUND(J20/'22bTeacherPostEstimatedU'!S20,0))</f>
        <v>9</v>
      </c>
      <c r="J20" s="242">
        <v>117320</v>
      </c>
    </row>
    <row r="21" spans="1:10" s="242" customFormat="1" ht="20.100000000000001" customHeight="1">
      <c r="A21" s="240">
        <v>18</v>
      </c>
      <c r="B21" s="241" t="s">
        <v>31</v>
      </c>
      <c r="C21" s="417">
        <f>ROUND('6TotalEnr'!AC22/'21TeacherCategory'!D21,0)</f>
        <v>15</v>
      </c>
      <c r="D21" s="417">
        <f>ROUND('6aTotalRegularEnr'!AC22/'21TeacherCategory'!D21,0)</f>
        <v>14</v>
      </c>
      <c r="E21" s="417">
        <f>ROUND(('6TotalEnr'!AC22-'9AllSAAct'!AK23)/'22aTeacherPostEstimatedUC'!S21,0)</f>
        <v>16</v>
      </c>
      <c r="F21" s="417">
        <f>ROUND(('6aTotalRegularEnr'!AC22-'9AllSAAct'!AK23)/'22aTeacherPostEstimatedUC'!S21,0)</f>
        <v>14</v>
      </c>
      <c r="G21" s="417">
        <f>IF('22bTeacherPostEstimatedU'!S21=0,"-",ROUND('7UnivActwithConsUnit'!AE22/'22bTeacherPostEstimatedU'!S21,0))</f>
        <v>34</v>
      </c>
      <c r="H21" s="417">
        <f>IF('22bTeacherPostEstimatedU'!S21=0,"-",ROUND(J21/'22bTeacherPostEstimatedU'!S21,0))</f>
        <v>15</v>
      </c>
      <c r="J21" s="242">
        <v>56216</v>
      </c>
    </row>
    <row r="22" spans="1:10" s="242" customFormat="1" ht="20.100000000000001" customHeight="1">
      <c r="A22" s="240">
        <v>19</v>
      </c>
      <c r="B22" s="241" t="s">
        <v>544</v>
      </c>
      <c r="C22" s="417">
        <f>ROUND('6TotalEnr'!AC23/'21TeacherCategory'!D22,0)</f>
        <v>13</v>
      </c>
      <c r="D22" s="417">
        <f>ROUND('6aTotalRegularEnr'!AC23/'21TeacherCategory'!D22,0)</f>
        <v>13</v>
      </c>
      <c r="E22" s="417">
        <f>ROUND(('6TotalEnr'!AC23-'9AllSAAct'!AK24)/'22aTeacherPostEstimatedUC'!S22,0)</f>
        <v>13</v>
      </c>
      <c r="F22" s="417">
        <f>ROUND(('6aTotalRegularEnr'!AC23-'9AllSAAct'!AK24)/'22aTeacherPostEstimatedUC'!S22,0)</f>
        <v>13</v>
      </c>
      <c r="G22" s="417">
        <f>IF('22bTeacherPostEstimatedU'!S22=0,"-",ROUND('7UnivActwithConsUnit'!AE23/'22bTeacherPostEstimatedU'!S22,0))</f>
        <v>13</v>
      </c>
      <c r="H22" s="417">
        <f>IF('22bTeacherPostEstimatedU'!S22=0,"-",ROUND(J22/'22bTeacherPostEstimatedU'!S22,0))</f>
        <v>13</v>
      </c>
      <c r="J22" s="242">
        <v>778</v>
      </c>
    </row>
    <row r="23" spans="1:10" s="242" customFormat="1" ht="20.100000000000001" customHeight="1">
      <c r="A23" s="240">
        <v>20</v>
      </c>
      <c r="B23" s="241" t="s">
        <v>33</v>
      </c>
      <c r="C23" s="417">
        <f>ROUND('6TotalEnr'!AC24/'21TeacherCategory'!D23,0)</f>
        <v>27</v>
      </c>
      <c r="D23" s="417">
        <f>ROUND('6aTotalRegularEnr'!AC24/'21TeacherCategory'!D23,0)</f>
        <v>24</v>
      </c>
      <c r="E23" s="417">
        <f>ROUND(('6TotalEnr'!AC24-'9AllSAAct'!AK25)/'22aTeacherPostEstimatedUC'!S23,0)</f>
        <v>28</v>
      </c>
      <c r="F23" s="417">
        <f>ROUND(('6aTotalRegularEnr'!AC24-'9AllSAAct'!AK25)/'22aTeacherPostEstimatedUC'!S23,0)</f>
        <v>24</v>
      </c>
      <c r="G23" s="417">
        <f>IF('22bTeacherPostEstimatedU'!S23=0,"-",ROUND('7UnivActwithConsUnit'!AE24/'22bTeacherPostEstimatedU'!S23,0))</f>
        <v>132</v>
      </c>
      <c r="H23" s="417">
        <f>IF('22bTeacherPostEstimatedU'!S23=0,"-",ROUND(J23/'22bTeacherPostEstimatedU'!S23,0))</f>
        <v>75</v>
      </c>
      <c r="J23" s="242">
        <v>241586</v>
      </c>
    </row>
    <row r="24" spans="1:10" s="242" customFormat="1" ht="20.100000000000001" customHeight="1">
      <c r="A24" s="240">
        <v>21</v>
      </c>
      <c r="B24" s="241" t="s">
        <v>34</v>
      </c>
      <c r="C24" s="417">
        <f>ROUND('6TotalEnr'!AC25/'21TeacherCategory'!D24,0)</f>
        <v>23</v>
      </c>
      <c r="D24" s="417">
        <f>ROUND('6aTotalRegularEnr'!AC25/'21TeacherCategory'!D24,0)</f>
        <v>21</v>
      </c>
      <c r="E24" s="417">
        <f>ROUND(('6TotalEnr'!AC25-'9AllSAAct'!AK26)/'22aTeacherPostEstimatedUC'!S24,0)</f>
        <v>25</v>
      </c>
      <c r="F24" s="417">
        <f>ROUND(('6aTotalRegularEnr'!AC25-'9AllSAAct'!AK26)/'22aTeacherPostEstimatedUC'!S24,0)</f>
        <v>22</v>
      </c>
      <c r="G24" s="417">
        <f>IF('22bTeacherPostEstimatedU'!S24=0,"-",ROUND('7UnivActwithConsUnit'!AE25/'22bTeacherPostEstimatedU'!S24,0))</f>
        <v>39</v>
      </c>
      <c r="H24" s="417">
        <f>IF('22bTeacherPostEstimatedU'!S24=0,"-",ROUND(J24/'22bTeacherPostEstimatedU'!S24,0))</f>
        <v>16</v>
      </c>
      <c r="J24" s="242">
        <v>250805</v>
      </c>
    </row>
    <row r="25" spans="1:10" s="242" customFormat="1" ht="20.100000000000001" customHeight="1">
      <c r="A25" s="240">
        <v>22</v>
      </c>
      <c r="B25" s="241" t="s">
        <v>35</v>
      </c>
      <c r="C25" s="417">
        <f>ROUND('6TotalEnr'!AC26/'21TeacherCategory'!D25,0)</f>
        <v>19</v>
      </c>
      <c r="D25" s="417">
        <f>ROUND('6aTotalRegularEnr'!AC26/'21TeacherCategory'!D25,0)</f>
        <v>18</v>
      </c>
      <c r="E25" s="417">
        <f>ROUND(('6TotalEnr'!AC26-'9AllSAAct'!AK27)/'22aTeacherPostEstimatedUC'!S25,0)</f>
        <v>19</v>
      </c>
      <c r="F25" s="417">
        <f>ROUND(('6aTotalRegularEnr'!AC26-'9AllSAAct'!AK27)/'22aTeacherPostEstimatedUC'!S25,0)</f>
        <v>18</v>
      </c>
      <c r="G25" s="417">
        <f>IF('22bTeacherPostEstimatedU'!S25=0,"-",ROUND('7UnivActwithConsUnit'!AE26/'22bTeacherPostEstimatedU'!S25,0))</f>
        <v>21</v>
      </c>
      <c r="H25" s="417">
        <f>IF('22bTeacherPostEstimatedU'!S25=0,"-",ROUND(J25/'22bTeacherPostEstimatedU'!S25,0))</f>
        <v>11</v>
      </c>
      <c r="J25" s="242">
        <v>4328</v>
      </c>
    </row>
    <row r="26" spans="1:10" s="242" customFormat="1" ht="20.100000000000001" customHeight="1">
      <c r="A26" s="240">
        <v>23</v>
      </c>
      <c r="B26" s="241" t="s">
        <v>36</v>
      </c>
      <c r="C26" s="417">
        <f>ROUND('6TotalEnr'!AC27/'21TeacherCategory'!D26,0)</f>
        <v>20</v>
      </c>
      <c r="D26" s="417">
        <f>ROUND('6aTotalRegularEnr'!AC27/'21TeacherCategory'!D26,0)</f>
        <v>18</v>
      </c>
      <c r="E26" s="417">
        <f>ROUND(('6TotalEnr'!AC27-'9AllSAAct'!AK28)/'22aTeacherPostEstimatedUC'!S26,0)</f>
        <v>20</v>
      </c>
      <c r="F26" s="417">
        <f>ROUND(('6aTotalRegularEnr'!AC27-'9AllSAAct'!AK28)/'22aTeacherPostEstimatedUC'!S26,0)</f>
        <v>19</v>
      </c>
      <c r="G26" s="417">
        <f>IF('22bTeacherPostEstimatedU'!S26=0,"-",ROUND('7UnivActwithConsUnit'!AE27/'22bTeacherPostEstimatedU'!S26,0))</f>
        <v>20</v>
      </c>
      <c r="H26" s="417">
        <f>IF('22bTeacherPostEstimatedU'!S26=0,"-",ROUND(J26/'22bTeacherPostEstimatedU'!S26,0))</f>
        <v>9</v>
      </c>
      <c r="J26" s="242">
        <v>4604</v>
      </c>
    </row>
    <row r="27" spans="1:10" s="242" customFormat="1" ht="20.100000000000001" customHeight="1">
      <c r="A27" s="240">
        <v>24</v>
      </c>
      <c r="B27" s="241" t="s">
        <v>37</v>
      </c>
      <c r="C27" s="417">
        <f>ROUND('6TotalEnr'!AC28/'21TeacherCategory'!D27,0)</f>
        <v>18</v>
      </c>
      <c r="D27" s="417">
        <f>ROUND('6aTotalRegularEnr'!AC28/'21TeacherCategory'!D27,0)</f>
        <v>14</v>
      </c>
      <c r="E27" s="417">
        <f>ROUND(('6TotalEnr'!AC28-'9AllSAAct'!AK29)/'22aTeacherPostEstimatedUC'!S27,0)</f>
        <v>19</v>
      </c>
      <c r="F27" s="417">
        <f>ROUND(('6aTotalRegularEnr'!AC28-'9AllSAAct'!AK29)/'22aTeacherPostEstimatedUC'!S27,0)</f>
        <v>15</v>
      </c>
      <c r="G27" s="417">
        <f>IF('22bTeacherPostEstimatedU'!S27=0,"-",ROUND('7UnivActwithConsUnit'!AE28/'22bTeacherPostEstimatedU'!S27,0))</f>
        <v>41</v>
      </c>
      <c r="H27" s="417">
        <f>IF('22bTeacherPostEstimatedU'!S27=0,"-",ROUND(J27/'22bTeacherPostEstimatedU'!S27,0))</f>
        <v>10</v>
      </c>
      <c r="J27" s="242">
        <v>1796</v>
      </c>
    </row>
    <row r="28" spans="1:10" s="242" customFormat="1" ht="20.100000000000001" customHeight="1">
      <c r="A28" s="240">
        <v>25</v>
      </c>
      <c r="B28" s="241" t="s">
        <v>38</v>
      </c>
      <c r="C28" s="417">
        <f>ROUND('6TotalEnr'!AC29/'21TeacherCategory'!D28,0)</f>
        <v>24</v>
      </c>
      <c r="D28" s="417">
        <f>ROUND('6aTotalRegularEnr'!AC29/'21TeacherCategory'!D28,0)</f>
        <v>17</v>
      </c>
      <c r="E28" s="417">
        <f>ROUND(('6TotalEnr'!AC29-'9AllSAAct'!AK30)/'22aTeacherPostEstimatedUC'!S28,0)</f>
        <v>24</v>
      </c>
      <c r="F28" s="417">
        <f>ROUND(('6aTotalRegularEnr'!AC29-'9AllSAAct'!AK30)/'22aTeacherPostEstimatedUC'!S28,0)</f>
        <v>18</v>
      </c>
      <c r="G28" s="417">
        <f>IF('22bTeacherPostEstimatedU'!S28=0,"-",ROUND('7UnivActwithConsUnit'!AE29/'22bTeacherPostEstimatedU'!S28,0))</f>
        <v>57</v>
      </c>
      <c r="H28" s="417">
        <f>IF('22bTeacherPostEstimatedU'!S28=0,"-",ROUND(J28/'22bTeacherPostEstimatedU'!S28,0))</f>
        <v>8</v>
      </c>
      <c r="J28" s="242">
        <v>1668</v>
      </c>
    </row>
    <row r="29" spans="1:10" s="242" customFormat="1" ht="20.100000000000001" customHeight="1">
      <c r="A29" s="240">
        <v>26</v>
      </c>
      <c r="B29" s="241" t="s">
        <v>39</v>
      </c>
      <c r="C29" s="417">
        <f>ROUND('6TotalEnr'!AC30/'21TeacherCategory'!D29,0)</f>
        <v>21</v>
      </c>
      <c r="D29" s="417">
        <f>ROUND('6aTotalRegularEnr'!AC30/'21TeacherCategory'!D29,0)</f>
        <v>21</v>
      </c>
      <c r="E29" s="417">
        <f>ROUND(('6TotalEnr'!AC30-'9AllSAAct'!AK31)/'22aTeacherPostEstimatedUC'!S29,0)</f>
        <v>22</v>
      </c>
      <c r="F29" s="417">
        <f>ROUND(('6aTotalRegularEnr'!AC30-'9AllSAAct'!AK31)/'22aTeacherPostEstimatedUC'!S29,0)</f>
        <v>21</v>
      </c>
      <c r="G29" s="417">
        <f>IF('22bTeacherPostEstimatedU'!S29=0,"-",ROUND('7UnivActwithConsUnit'!AE30/'22bTeacherPostEstimatedU'!S29,0))</f>
        <v>24</v>
      </c>
      <c r="H29" s="417">
        <f>IF('22bTeacherPostEstimatedU'!S29=0,"-",ROUND(J29/'22bTeacherPostEstimatedU'!S29,0))</f>
        <v>16</v>
      </c>
      <c r="J29" s="242">
        <v>50135</v>
      </c>
    </row>
    <row r="30" spans="1:10" s="242" customFormat="1" ht="20.100000000000001" customHeight="1">
      <c r="A30" s="240">
        <v>27</v>
      </c>
      <c r="B30" s="245" t="s">
        <v>40</v>
      </c>
      <c r="C30" s="417">
        <f>ROUND('6TotalEnr'!AC31/'21TeacherCategory'!D30,0)</f>
        <v>9</v>
      </c>
      <c r="D30" s="417">
        <f>ROUND('6aTotalRegularEnr'!AC31/'21TeacherCategory'!D30,0)</f>
        <v>9</v>
      </c>
      <c r="E30" s="417">
        <f>ROUND(('6TotalEnr'!AC31-'9AllSAAct'!AK32)/'22aTeacherPostEstimatedUC'!S30,0)</f>
        <v>8</v>
      </c>
      <c r="F30" s="417">
        <f>ROUND(('6aTotalRegularEnr'!AC31-'9AllSAAct'!AK32)/'22aTeacherPostEstimatedUC'!S30,0)</f>
        <v>8</v>
      </c>
      <c r="G30" s="417">
        <f>IF('22bTeacherPostEstimatedU'!S30=0,"-",ROUND('7UnivActwithConsUnit'!AE31/'22bTeacherPostEstimatedU'!S30,0))</f>
        <v>7</v>
      </c>
      <c r="H30" s="417">
        <f>IF('22bTeacherPostEstimatedU'!S30=0,"-",ROUND(J30/'22bTeacherPostEstimatedU'!S30,0))</f>
        <v>7</v>
      </c>
      <c r="J30" s="242">
        <v>9879</v>
      </c>
    </row>
    <row r="31" spans="1:10" s="242" customFormat="1" ht="20.100000000000001" customHeight="1">
      <c r="A31" s="240">
        <v>28</v>
      </c>
      <c r="B31" s="241" t="s">
        <v>41</v>
      </c>
      <c r="C31" s="417">
        <f>ROUND('6TotalEnr'!AC32/'21TeacherCategory'!D31,0)</f>
        <v>19</v>
      </c>
      <c r="D31" s="417">
        <f>ROUND('6aTotalRegularEnr'!AC32/'21TeacherCategory'!D31,0)</f>
        <v>18</v>
      </c>
      <c r="E31" s="417">
        <f>ROUND(('6TotalEnr'!AC32-'9AllSAAct'!AK33)/'22aTeacherPostEstimatedUC'!S31,0)</f>
        <v>21</v>
      </c>
      <c r="F31" s="417">
        <f>ROUND(('6aTotalRegularEnr'!AC32-'9AllSAAct'!AK33)/'22aTeacherPostEstimatedUC'!S31,0)</f>
        <v>20</v>
      </c>
      <c r="G31" s="417">
        <f>IF('22bTeacherPostEstimatedU'!S31=0,"-",ROUND('7UnivActwithConsUnit'!AE32/'22bTeacherPostEstimatedU'!S31,0))</f>
        <v>23</v>
      </c>
      <c r="H31" s="417">
        <f>IF('22bTeacherPostEstimatedU'!S31=0,"-",ROUND(J31/'22bTeacherPostEstimatedU'!S31,0))</f>
        <v>16</v>
      </c>
      <c r="J31" s="242">
        <v>70520</v>
      </c>
    </row>
    <row r="32" spans="1:10" s="242" customFormat="1" ht="20.100000000000001" customHeight="1">
      <c r="A32" s="240">
        <v>29</v>
      </c>
      <c r="B32" s="229" t="s">
        <v>42</v>
      </c>
      <c r="C32" s="417">
        <f>ROUND('6TotalEnr'!AC33/'21TeacherCategory'!D32,0)</f>
        <v>26</v>
      </c>
      <c r="D32" s="417">
        <f>ROUND('6aTotalRegularEnr'!AC33/'21TeacherCategory'!D32,0)</f>
        <v>25</v>
      </c>
      <c r="E32" s="417">
        <f>ROUND(('6TotalEnr'!AC33-'9AllSAAct'!AK34)/'22aTeacherPostEstimatedUC'!S32,0)</f>
        <v>27</v>
      </c>
      <c r="F32" s="417">
        <f>ROUND(('6aTotalRegularEnr'!AC33-'9AllSAAct'!AK34)/'22aTeacherPostEstimatedUC'!S32,0)</f>
        <v>26</v>
      </c>
      <c r="G32" s="417">
        <f>IF('22bTeacherPostEstimatedU'!S32=0,"-",ROUND('7UnivActwithConsUnit'!AE33/'22bTeacherPostEstimatedU'!S32,0))</f>
        <v>31</v>
      </c>
      <c r="H32" s="417">
        <f>IF('22bTeacherPostEstimatedU'!S32=0,"-",ROUND(J32/'22bTeacherPostEstimatedU'!S32,0))</f>
        <v>22</v>
      </c>
      <c r="J32" s="242">
        <v>127173</v>
      </c>
    </row>
    <row r="33" spans="1:10" s="242" customFormat="1" ht="20.100000000000001" customHeight="1">
      <c r="A33" s="240">
        <v>30</v>
      </c>
      <c r="B33" s="230" t="s">
        <v>43</v>
      </c>
      <c r="C33" s="417">
        <f>ROUND('6TotalEnr'!AC34/'21TeacherCategory'!D33,0)</f>
        <v>20</v>
      </c>
      <c r="D33" s="417">
        <f>ROUND('6aTotalRegularEnr'!AC34/'21TeacherCategory'!D33,0)</f>
        <v>14</v>
      </c>
      <c r="E33" s="417">
        <f>ROUND(('6TotalEnr'!AC34-'9AllSAAct'!AK35)/'22aTeacherPostEstimatedUC'!S33,0)</f>
        <v>20</v>
      </c>
      <c r="F33" s="417">
        <f>ROUND(('6aTotalRegularEnr'!AC34-'9AllSAAct'!AK35)/'22aTeacherPostEstimatedUC'!S33,0)</f>
        <v>14</v>
      </c>
      <c r="G33" s="417">
        <f>IF('22bTeacherPostEstimatedU'!S33=0,"-",ROUND('7UnivActwithConsUnit'!AE34/'22bTeacherPostEstimatedU'!S33,0))</f>
        <v>18</v>
      </c>
      <c r="H33" s="417">
        <f>IF('22bTeacherPostEstimatedU'!S33=0,"-",ROUND(J33/'22bTeacherPostEstimatedU'!S33,0))</f>
        <v>8</v>
      </c>
      <c r="J33" s="242">
        <v>5236</v>
      </c>
    </row>
    <row r="34" spans="1:10" s="242" customFormat="1" ht="20.100000000000001" customHeight="1">
      <c r="A34" s="240">
        <v>31</v>
      </c>
      <c r="B34" s="226" t="s">
        <v>44</v>
      </c>
      <c r="C34" s="417">
        <f>ROUND('6TotalEnr'!AC35/'21TeacherCategory'!D34,0)</f>
        <v>18</v>
      </c>
      <c r="D34" s="417">
        <f>ROUND('6aTotalRegularEnr'!AC35/'21TeacherCategory'!D34,0)</f>
        <v>15</v>
      </c>
      <c r="E34" s="417">
        <f>ROUND(('6TotalEnr'!AC35-'9AllSAAct'!AK36)/'22aTeacherPostEstimatedUC'!S34,0)</f>
        <v>19</v>
      </c>
      <c r="F34" s="417">
        <f>ROUND(('6aTotalRegularEnr'!AC35-'9AllSAAct'!AK36)/'22aTeacherPostEstimatedUC'!S34,0)</f>
        <v>14</v>
      </c>
      <c r="G34" s="417">
        <f>IF('22bTeacherPostEstimatedU'!S34=0,"-",ROUND('7UnivActwithConsUnit'!AE35/'22bTeacherPostEstimatedU'!S34,0))</f>
        <v>40</v>
      </c>
      <c r="H34" s="417">
        <f>IF('22bTeacherPostEstimatedU'!S34=0,"-",ROUND(J34/'22bTeacherPostEstimatedU'!S34,0))</f>
        <v>12</v>
      </c>
      <c r="J34" s="242">
        <v>285207</v>
      </c>
    </row>
    <row r="35" spans="1:10" s="242" customFormat="1" ht="20.100000000000001" customHeight="1">
      <c r="A35" s="240">
        <v>32</v>
      </c>
      <c r="B35" s="229" t="s">
        <v>45</v>
      </c>
      <c r="C35" s="417">
        <f>ROUND('6TotalEnr'!AC36/'21TeacherCategory'!D35,0)</f>
        <v>27</v>
      </c>
      <c r="D35" s="417">
        <f>ROUND('6aTotalRegularEnr'!AC36/'21TeacherCategory'!D35,0)</f>
        <v>22</v>
      </c>
      <c r="E35" s="417">
        <f>ROUND(('6TotalEnr'!AC36-'9AllSAAct'!AK37)/'22aTeacherPostEstimatedUC'!S35,0)</f>
        <v>28</v>
      </c>
      <c r="F35" s="417">
        <f>ROUND(('6aTotalRegularEnr'!AC36-'9AllSAAct'!AK37)/'22aTeacherPostEstimatedUC'!S35,0)</f>
        <v>23</v>
      </c>
      <c r="G35" s="417">
        <f>IF('22bTeacherPostEstimatedU'!S35=0,"-",ROUND('7UnivActwithConsUnit'!AE36/'22bTeacherPostEstimatedU'!S35,0))</f>
        <v>44</v>
      </c>
      <c r="H35" s="417">
        <f>IF('22bTeacherPostEstimatedU'!S35=0,"-",ROUND(J35/'22bTeacherPostEstimatedU'!S35,0))</f>
        <v>16</v>
      </c>
      <c r="J35" s="242">
        <v>5661</v>
      </c>
    </row>
    <row r="36" spans="1:10" s="242" customFormat="1" ht="20.100000000000001" customHeight="1">
      <c r="A36" s="240">
        <v>33</v>
      </c>
      <c r="B36" s="241" t="s">
        <v>47</v>
      </c>
      <c r="C36" s="417">
        <f>ROUND('6TotalEnr'!AC37/'21TeacherCategory'!D36,0)</f>
        <v>32</v>
      </c>
      <c r="D36" s="417">
        <f>ROUND('6aTotalRegularEnr'!AC37/'21TeacherCategory'!D36,0)</f>
        <v>30</v>
      </c>
      <c r="E36" s="417">
        <f>ROUND(('6TotalEnr'!AC37-'9AllSAAct'!AK38)/'22aTeacherPostEstimatedUC'!S36,0)</f>
        <v>32</v>
      </c>
      <c r="F36" s="417">
        <f>ROUND(('6aTotalRegularEnr'!AC37-'9AllSAAct'!AK38)/'22aTeacherPostEstimatedUC'!S36,0)</f>
        <v>30</v>
      </c>
      <c r="G36" s="417">
        <f>IF('22bTeacherPostEstimatedU'!S36=0,"-",ROUND('7UnivActwithConsUnit'!AE37/'22bTeacherPostEstimatedU'!S36,0))</f>
        <v>26</v>
      </c>
      <c r="H36" s="417">
        <f>IF('22bTeacherPostEstimatedU'!S36=0,"-",ROUND(J36/'22bTeacherPostEstimatedU'!S36,0))</f>
        <v>18</v>
      </c>
      <c r="J36" s="242">
        <v>236271</v>
      </c>
    </row>
    <row r="37" spans="1:10" s="242" customFormat="1" ht="20.100000000000001" customHeight="1">
      <c r="A37" s="240">
        <v>34</v>
      </c>
      <c r="B37" s="241" t="s">
        <v>58</v>
      </c>
      <c r="C37" s="417">
        <f>ROUND('6TotalEnr'!AC38/'21TeacherCategory'!D37,0)</f>
        <v>31</v>
      </c>
      <c r="D37" s="417">
        <f>ROUND('6aTotalRegularEnr'!AC38/'21TeacherCategory'!D37,0)</f>
        <v>30</v>
      </c>
      <c r="E37" s="417">
        <f>ROUND(('6TotalEnr'!AC38-'9AllSAAct'!AK39)/'22aTeacherPostEstimatedUC'!S37,0)</f>
        <v>33</v>
      </c>
      <c r="F37" s="417">
        <f>ROUND(('6aTotalRegularEnr'!AC38-'9AllSAAct'!AK39)/'22aTeacherPostEstimatedUC'!S37,0)</f>
        <v>31</v>
      </c>
      <c r="G37" s="417">
        <f>IF('22bTeacherPostEstimatedU'!S37=0,"-",ROUND('7UnivActwithConsUnit'!AE38/'22bTeacherPostEstimatedU'!S37,0))</f>
        <v>29</v>
      </c>
      <c r="H37" s="417">
        <f>IF('22bTeacherPostEstimatedU'!S37=0,"-",ROUND(J37/'22bTeacherPostEstimatedU'!S37,0))</f>
        <v>21</v>
      </c>
      <c r="J37" s="242">
        <v>52328</v>
      </c>
    </row>
    <row r="38" spans="1:10" s="242" customFormat="1" ht="20.100000000000001" customHeight="1">
      <c r="A38" s="240">
        <v>35</v>
      </c>
      <c r="B38" s="241" t="s">
        <v>48</v>
      </c>
      <c r="C38" s="417">
        <f>ROUND('6TotalEnr'!AC39/'21TeacherCategory'!D38,0)</f>
        <v>36</v>
      </c>
      <c r="D38" s="417">
        <f>ROUND('6aTotalRegularEnr'!AC39/'21TeacherCategory'!D38,0)</f>
        <v>33</v>
      </c>
      <c r="E38" s="417">
        <f>ROUND(('6TotalEnr'!AC39-'9AllSAAct'!AK40)/'22aTeacherPostEstimatedUC'!S38,0)</f>
        <v>38</v>
      </c>
      <c r="F38" s="417">
        <f>ROUND(('6aTotalRegularEnr'!AC39-'9AllSAAct'!AK40)/'22aTeacherPostEstimatedUC'!S38,0)</f>
        <v>34</v>
      </c>
      <c r="G38" s="417">
        <f>IF('22bTeacherPostEstimatedU'!S38=0,"-",ROUND('7UnivActwithConsUnit'!AE39/'22bTeacherPostEstimatedU'!S38,0))</f>
        <v>39</v>
      </c>
      <c r="H38" s="417">
        <f>IF('22bTeacherPostEstimatedU'!S38=0,"-",ROUND(J38/'22bTeacherPostEstimatedU'!S38,0))</f>
        <v>15</v>
      </c>
      <c r="J38" s="242">
        <v>76116</v>
      </c>
    </row>
    <row r="39" spans="1:10" s="246" customFormat="1" ht="20.100000000000001" customHeight="1">
      <c r="A39" s="601" t="s">
        <v>49</v>
      </c>
      <c r="B39" s="602"/>
      <c r="C39" s="418">
        <f>ROUND('6TotalEnr'!AC40/'21TeacherCategory'!D39,0)</f>
        <v>23</v>
      </c>
      <c r="D39" s="418">
        <f>ROUND('6aTotalRegularEnr'!AC40/'21TeacherCategory'!D39,0)</f>
        <v>21</v>
      </c>
      <c r="E39" s="418">
        <f>ROUND(('6TotalEnr'!AC40-'9AllSAAct'!AK41)/'22aTeacherPostEstimatedUC'!S39,0)</f>
        <v>24</v>
      </c>
      <c r="F39" s="418">
        <f>ROUND(('6aTotalRegularEnr'!AC40-'9AllSAAct'!AK41)/'22aTeacherPostEstimatedUC'!S39,0)</f>
        <v>21</v>
      </c>
      <c r="G39" s="418">
        <f>IF('22bTeacherPostEstimatedU'!S39=0,"-",ROUND('7UnivActwithConsUnit'!AE40/'22bTeacherPostEstimatedU'!S39,0))</f>
        <v>42</v>
      </c>
      <c r="H39" s="418">
        <f>IF('22bTeacherPostEstimatedU'!S39=0,"-",ROUND(J39/'22bTeacherPostEstimatedU'!S39,0))</f>
        <v>16</v>
      </c>
      <c r="J39" s="246">
        <v>2167876</v>
      </c>
    </row>
    <row r="40" spans="1:10" s="248" customFormat="1" ht="15.95" customHeight="1">
      <c r="A40" s="247"/>
      <c r="C40" s="249"/>
    </row>
  </sheetData>
  <mergeCells count="7">
    <mergeCell ref="A1:H1"/>
    <mergeCell ref="A39:B39"/>
    <mergeCell ref="E2:F2"/>
    <mergeCell ref="C2:D2"/>
    <mergeCell ref="A2:A3"/>
    <mergeCell ref="B2:B3"/>
    <mergeCell ref="G2:H2"/>
  </mergeCells>
  <printOptions horizontalCentered="1"/>
  <pageMargins left="0.62" right="0.55000000000000004" top="0.57999999999999996" bottom="0.61" header="0.31" footer="0.23"/>
  <pageSetup paperSize="9" scale="92" firstPageNumber="91" orientation="portrait" useFirstPageNumber="1" r:id="rId1"/>
  <headerFooter alignWithMargins="0">
    <oddFooter>&amp;L&amp;"Arial,Italic"&amp;9AISHE 2011-12&amp;CT-&amp;P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>
    <tabColor theme="5" tint="-0.499984740745262"/>
  </sheetPr>
  <dimension ref="A1:AB20"/>
  <sheetViews>
    <sheetView view="pageBreakPreview" zoomScaleSheetLayoutView="100" workbookViewId="0">
      <selection activeCell="E8" sqref="E8"/>
    </sheetView>
  </sheetViews>
  <sheetFormatPr defaultRowHeight="12.75"/>
  <cols>
    <col min="1" max="1" width="23.5703125" style="421" customWidth="1"/>
    <col min="2" max="9" width="7.5703125" style="421" customWidth="1"/>
    <col min="10" max="10" width="9" style="421" customWidth="1"/>
    <col min="11" max="11" width="11" style="421" customWidth="1"/>
    <col min="12" max="12" width="9.140625" style="421" customWidth="1"/>
    <col min="13" max="13" width="11" style="421" customWidth="1"/>
    <col min="14" max="17" width="7.5703125" style="421" customWidth="1"/>
    <col min="18" max="18" width="7.42578125" style="421" customWidth="1"/>
    <col min="19" max="19" width="7.5703125" style="421" customWidth="1"/>
    <col min="20" max="20" width="7.140625" style="421" customWidth="1"/>
    <col min="21" max="21" width="7.85546875" style="421" customWidth="1"/>
    <col min="22" max="22" width="7.5703125" style="421" customWidth="1"/>
    <col min="23" max="25" width="7.85546875" style="421" customWidth="1"/>
    <col min="26" max="26" width="10.7109375" style="421" customWidth="1"/>
    <col min="27" max="27" width="9.85546875" style="421" customWidth="1"/>
    <col min="28" max="28" width="10.42578125" style="421" customWidth="1"/>
    <col min="29" max="29" width="3.5703125" style="421" bestFit="1" customWidth="1"/>
    <col min="30" max="30" width="7" style="421" bestFit="1" customWidth="1"/>
    <col min="31" max="85" width="3.5703125" style="421" bestFit="1" customWidth="1"/>
    <col min="86" max="160" width="4.7109375" style="421" bestFit="1" customWidth="1"/>
    <col min="161" max="165" width="5.85546875" style="421" bestFit="1" customWidth="1"/>
    <col min="166" max="166" width="8.140625" style="421" bestFit="1" customWidth="1"/>
    <col min="167" max="167" width="13" style="421" bestFit="1" customWidth="1"/>
    <col min="168" max="16384" width="9.140625" style="421"/>
  </cols>
  <sheetData>
    <row r="1" spans="1:28" ht="34.5" customHeight="1">
      <c r="A1" s="108" t="s">
        <v>770</v>
      </c>
      <c r="B1" s="587" t="s">
        <v>768</v>
      </c>
      <c r="C1" s="587"/>
      <c r="D1" s="587"/>
      <c r="E1" s="587"/>
      <c r="F1" s="587"/>
      <c r="G1" s="587"/>
      <c r="H1" s="587"/>
      <c r="I1" s="587"/>
      <c r="J1" s="587"/>
      <c r="K1" s="587" t="s">
        <v>768</v>
      </c>
      <c r="L1" s="587"/>
      <c r="M1" s="587"/>
      <c r="N1" s="587"/>
      <c r="O1" s="587"/>
      <c r="P1" s="587"/>
      <c r="Q1" s="587"/>
      <c r="R1" s="587"/>
      <c r="S1" s="587"/>
      <c r="T1" s="587" t="s">
        <v>768</v>
      </c>
      <c r="U1" s="587"/>
      <c r="V1" s="587"/>
      <c r="W1" s="587"/>
      <c r="X1" s="587"/>
      <c r="Y1" s="587"/>
      <c r="Z1" s="587"/>
      <c r="AA1" s="587"/>
      <c r="AB1" s="587"/>
    </row>
    <row r="2" spans="1:28" ht="15.75">
      <c r="A2" s="627" t="s">
        <v>703</v>
      </c>
      <c r="B2" s="627" t="s">
        <v>104</v>
      </c>
      <c r="C2" s="627"/>
      <c r="D2" s="627"/>
      <c r="E2" s="627" t="s">
        <v>105</v>
      </c>
      <c r="F2" s="627"/>
      <c r="G2" s="627"/>
      <c r="H2" s="627" t="s">
        <v>100</v>
      </c>
      <c r="I2" s="627"/>
      <c r="J2" s="627"/>
      <c r="K2" s="627" t="s">
        <v>101</v>
      </c>
      <c r="L2" s="627"/>
      <c r="M2" s="627"/>
      <c r="N2" s="627" t="s">
        <v>106</v>
      </c>
      <c r="O2" s="627"/>
      <c r="P2" s="627"/>
      <c r="Q2" s="627" t="s">
        <v>107</v>
      </c>
      <c r="R2" s="627"/>
      <c r="S2" s="627"/>
      <c r="T2" s="627" t="s">
        <v>108</v>
      </c>
      <c r="U2" s="627"/>
      <c r="V2" s="627"/>
      <c r="W2" s="627" t="s">
        <v>109</v>
      </c>
      <c r="X2" s="627"/>
      <c r="Y2" s="627"/>
      <c r="Z2" s="627" t="s">
        <v>60</v>
      </c>
      <c r="AA2" s="627"/>
      <c r="AB2" s="627"/>
    </row>
    <row r="3" spans="1:28" s="423" customFormat="1" ht="14.25">
      <c r="A3" s="627"/>
      <c r="B3" s="422" t="s">
        <v>102</v>
      </c>
      <c r="C3" s="422" t="s">
        <v>103</v>
      </c>
      <c r="D3" s="422" t="s">
        <v>12</v>
      </c>
      <c r="E3" s="422" t="s">
        <v>102</v>
      </c>
      <c r="F3" s="422" t="s">
        <v>103</v>
      </c>
      <c r="G3" s="422" t="s">
        <v>12</v>
      </c>
      <c r="H3" s="422" t="s">
        <v>102</v>
      </c>
      <c r="I3" s="422" t="s">
        <v>103</v>
      </c>
      <c r="J3" s="422" t="s">
        <v>12</v>
      </c>
      <c r="K3" s="422" t="s">
        <v>102</v>
      </c>
      <c r="L3" s="422" t="s">
        <v>103</v>
      </c>
      <c r="M3" s="422" t="s">
        <v>12</v>
      </c>
      <c r="N3" s="422" t="s">
        <v>102</v>
      </c>
      <c r="O3" s="422" t="s">
        <v>103</v>
      </c>
      <c r="P3" s="422" t="s">
        <v>12</v>
      </c>
      <c r="Q3" s="422" t="s">
        <v>102</v>
      </c>
      <c r="R3" s="422" t="s">
        <v>103</v>
      </c>
      <c r="S3" s="422" t="s">
        <v>12</v>
      </c>
      <c r="T3" s="422" t="s">
        <v>102</v>
      </c>
      <c r="U3" s="422" t="s">
        <v>103</v>
      </c>
      <c r="V3" s="422" t="s">
        <v>12</v>
      </c>
      <c r="W3" s="422" t="s">
        <v>102</v>
      </c>
      <c r="X3" s="422" t="s">
        <v>103</v>
      </c>
      <c r="Y3" s="422" t="s">
        <v>12</v>
      </c>
      <c r="Z3" s="422" t="s">
        <v>102</v>
      </c>
      <c r="AA3" s="422" t="s">
        <v>103</v>
      </c>
      <c r="AB3" s="422" t="s">
        <v>12</v>
      </c>
    </row>
    <row r="4" spans="1:28" ht="12.75" customHeight="1">
      <c r="A4" s="424">
        <v>1</v>
      </c>
      <c r="B4" s="424">
        <v>2</v>
      </c>
      <c r="C4" s="424">
        <v>3</v>
      </c>
      <c r="D4" s="424">
        <v>4</v>
      </c>
      <c r="E4" s="424">
        <v>5</v>
      </c>
      <c r="F4" s="424">
        <v>6</v>
      </c>
      <c r="G4" s="424">
        <v>7</v>
      </c>
      <c r="H4" s="424">
        <v>8</v>
      </c>
      <c r="I4" s="424">
        <v>9</v>
      </c>
      <c r="J4" s="424">
        <v>10</v>
      </c>
      <c r="K4" s="424">
        <v>11</v>
      </c>
      <c r="L4" s="424">
        <v>12</v>
      </c>
      <c r="M4" s="424">
        <v>13</v>
      </c>
      <c r="N4" s="424">
        <v>14</v>
      </c>
      <c r="O4" s="424">
        <v>15</v>
      </c>
      <c r="P4" s="424">
        <v>16</v>
      </c>
      <c r="Q4" s="424">
        <v>17</v>
      </c>
      <c r="R4" s="424">
        <v>18</v>
      </c>
      <c r="S4" s="424">
        <v>19</v>
      </c>
      <c r="T4" s="424">
        <v>20</v>
      </c>
      <c r="U4" s="424">
        <v>21</v>
      </c>
      <c r="V4" s="424">
        <v>22</v>
      </c>
      <c r="W4" s="424">
        <v>23</v>
      </c>
      <c r="X4" s="424">
        <v>24</v>
      </c>
      <c r="Y4" s="424">
        <v>25</v>
      </c>
      <c r="Z4" s="424">
        <v>26</v>
      </c>
      <c r="AA4" s="424">
        <v>27</v>
      </c>
      <c r="AB4" s="424">
        <v>28</v>
      </c>
    </row>
    <row r="5" spans="1:28" ht="36" customHeight="1">
      <c r="A5" s="425" t="s">
        <v>704</v>
      </c>
      <c r="B5" s="426">
        <v>7672</v>
      </c>
      <c r="C5" s="426">
        <v>4969</v>
      </c>
      <c r="D5" s="426">
        <v>12641</v>
      </c>
      <c r="E5" s="426">
        <v>3545</v>
      </c>
      <c r="F5" s="426">
        <v>2780</v>
      </c>
      <c r="G5" s="426">
        <v>6325</v>
      </c>
      <c r="H5" s="426">
        <v>51869</v>
      </c>
      <c r="I5" s="426">
        <v>35814</v>
      </c>
      <c r="J5" s="426">
        <v>87683</v>
      </c>
      <c r="K5" s="426">
        <v>231512</v>
      </c>
      <c r="L5" s="426">
        <v>196036</v>
      </c>
      <c r="M5" s="426">
        <v>427548</v>
      </c>
      <c r="N5" s="426">
        <v>2701</v>
      </c>
      <c r="O5" s="426">
        <v>1195</v>
      </c>
      <c r="P5" s="426">
        <v>3896</v>
      </c>
      <c r="Q5" s="426">
        <v>6158</v>
      </c>
      <c r="R5" s="426">
        <v>1387</v>
      </c>
      <c r="S5" s="426">
        <v>7545</v>
      </c>
      <c r="T5" s="426">
        <v>2530</v>
      </c>
      <c r="U5" s="426">
        <v>998</v>
      </c>
      <c r="V5" s="426">
        <v>3528</v>
      </c>
      <c r="W5" s="426">
        <v>3175</v>
      </c>
      <c r="X5" s="426">
        <v>2612</v>
      </c>
      <c r="Y5" s="426">
        <v>5787</v>
      </c>
      <c r="Z5" s="426">
        <v>309162</v>
      </c>
      <c r="AA5" s="426">
        <v>245791</v>
      </c>
      <c r="AB5" s="426">
        <v>554953</v>
      </c>
    </row>
    <row r="6" spans="1:28" ht="36" customHeight="1">
      <c r="A6" s="425" t="s">
        <v>705</v>
      </c>
      <c r="B6" s="426">
        <v>128</v>
      </c>
      <c r="C6" s="426">
        <v>116</v>
      </c>
      <c r="D6" s="426">
        <v>244</v>
      </c>
      <c r="E6" s="426">
        <v>2</v>
      </c>
      <c r="F6" s="426">
        <v>8</v>
      </c>
      <c r="G6" s="426">
        <v>10</v>
      </c>
      <c r="H6" s="426">
        <v>74160</v>
      </c>
      <c r="I6" s="426">
        <v>81413</v>
      </c>
      <c r="J6" s="426">
        <v>155573</v>
      </c>
      <c r="K6" s="426">
        <v>177976</v>
      </c>
      <c r="L6" s="426">
        <v>105416</v>
      </c>
      <c r="M6" s="426">
        <v>283392</v>
      </c>
      <c r="N6" s="426">
        <v>25404</v>
      </c>
      <c r="O6" s="426">
        <v>12115</v>
      </c>
      <c r="P6" s="426">
        <v>37519</v>
      </c>
      <c r="Q6" s="426">
        <v>32589</v>
      </c>
      <c r="R6" s="426">
        <v>23816</v>
      </c>
      <c r="S6" s="426">
        <v>56405</v>
      </c>
      <c r="T6" s="426">
        <v>75</v>
      </c>
      <c r="U6" s="426">
        <v>75</v>
      </c>
      <c r="V6" s="426">
        <v>150</v>
      </c>
      <c r="W6" s="426">
        <v>0</v>
      </c>
      <c r="X6" s="426">
        <v>0</v>
      </c>
      <c r="Y6" s="426">
        <v>0</v>
      </c>
      <c r="Z6" s="426">
        <v>310334</v>
      </c>
      <c r="AA6" s="426">
        <v>222959</v>
      </c>
      <c r="AB6" s="426">
        <v>533293</v>
      </c>
    </row>
    <row r="7" spans="1:28" ht="36" customHeight="1">
      <c r="A7" s="427" t="s">
        <v>706</v>
      </c>
      <c r="B7" s="426">
        <v>6987</v>
      </c>
      <c r="C7" s="426">
        <v>2445</v>
      </c>
      <c r="D7" s="426">
        <v>9432</v>
      </c>
      <c r="E7" s="426">
        <v>51</v>
      </c>
      <c r="F7" s="426">
        <v>46</v>
      </c>
      <c r="G7" s="426">
        <v>97</v>
      </c>
      <c r="H7" s="426">
        <v>22300</v>
      </c>
      <c r="I7" s="426">
        <v>7017</v>
      </c>
      <c r="J7" s="426">
        <v>29317</v>
      </c>
      <c r="K7" s="426">
        <v>57904</v>
      </c>
      <c r="L7" s="426">
        <v>9271</v>
      </c>
      <c r="M7" s="426">
        <v>67175</v>
      </c>
      <c r="N7" s="426">
        <v>86</v>
      </c>
      <c r="O7" s="426">
        <v>35</v>
      </c>
      <c r="P7" s="426">
        <v>121</v>
      </c>
      <c r="Q7" s="426">
        <v>86</v>
      </c>
      <c r="R7" s="426">
        <v>0</v>
      </c>
      <c r="S7" s="426">
        <v>86</v>
      </c>
      <c r="T7" s="426">
        <v>18</v>
      </c>
      <c r="U7" s="426">
        <v>0</v>
      </c>
      <c r="V7" s="426">
        <v>18</v>
      </c>
      <c r="W7" s="426">
        <v>4277</v>
      </c>
      <c r="X7" s="426">
        <v>867</v>
      </c>
      <c r="Y7" s="426">
        <v>5144</v>
      </c>
      <c r="Z7" s="426">
        <v>91709</v>
      </c>
      <c r="AA7" s="426">
        <v>19681</v>
      </c>
      <c r="AB7" s="426">
        <v>111390</v>
      </c>
    </row>
    <row r="8" spans="1:28" ht="36" customHeight="1">
      <c r="A8" s="425" t="s">
        <v>707</v>
      </c>
      <c r="B8" s="426">
        <v>18370</v>
      </c>
      <c r="C8" s="426">
        <v>12447</v>
      </c>
      <c r="D8" s="426">
        <v>30817</v>
      </c>
      <c r="E8" s="426">
        <v>6951</v>
      </c>
      <c r="F8" s="426">
        <v>6806</v>
      </c>
      <c r="G8" s="426">
        <v>13757</v>
      </c>
      <c r="H8" s="426">
        <v>497459</v>
      </c>
      <c r="I8" s="426">
        <v>464326</v>
      </c>
      <c r="J8" s="426">
        <v>961785</v>
      </c>
      <c r="K8" s="426">
        <v>720624</v>
      </c>
      <c r="L8" s="426">
        <v>486585</v>
      </c>
      <c r="M8" s="426">
        <v>1207209</v>
      </c>
      <c r="N8" s="426">
        <v>81878</v>
      </c>
      <c r="O8" s="426">
        <v>12014</v>
      </c>
      <c r="P8" s="426">
        <v>93892</v>
      </c>
      <c r="Q8" s="426">
        <v>82942</v>
      </c>
      <c r="R8" s="426">
        <v>13080</v>
      </c>
      <c r="S8" s="426">
        <v>96022</v>
      </c>
      <c r="T8" s="426">
        <v>13758</v>
      </c>
      <c r="U8" s="426">
        <v>9335</v>
      </c>
      <c r="V8" s="426">
        <v>23093</v>
      </c>
      <c r="W8" s="426">
        <v>12721</v>
      </c>
      <c r="X8" s="426">
        <v>7887</v>
      </c>
      <c r="Y8" s="426">
        <v>20608</v>
      </c>
      <c r="Z8" s="426">
        <v>1434703</v>
      </c>
      <c r="AA8" s="426">
        <v>1012480</v>
      </c>
      <c r="AB8" s="426">
        <v>2447183</v>
      </c>
    </row>
    <row r="9" spans="1:28" ht="36" customHeight="1">
      <c r="A9" s="425" t="s">
        <v>708</v>
      </c>
      <c r="B9" s="426">
        <v>5</v>
      </c>
      <c r="C9" s="426">
        <v>7</v>
      </c>
      <c r="D9" s="426">
        <v>12</v>
      </c>
      <c r="E9" s="426">
        <v>0</v>
      </c>
      <c r="F9" s="426">
        <v>0</v>
      </c>
      <c r="G9" s="426">
        <v>0</v>
      </c>
      <c r="H9" s="426">
        <v>89005</v>
      </c>
      <c r="I9" s="426">
        <v>63409</v>
      </c>
      <c r="J9" s="426">
        <v>152414</v>
      </c>
      <c r="K9" s="426">
        <v>431924</v>
      </c>
      <c r="L9" s="426">
        <v>287685</v>
      </c>
      <c r="M9" s="426">
        <v>719609</v>
      </c>
      <c r="N9" s="426">
        <v>5088</v>
      </c>
      <c r="O9" s="426">
        <v>3277</v>
      </c>
      <c r="P9" s="426">
        <v>8365</v>
      </c>
      <c r="Q9" s="426">
        <v>17535</v>
      </c>
      <c r="R9" s="426">
        <v>10153</v>
      </c>
      <c r="S9" s="426">
        <v>27688</v>
      </c>
      <c r="T9" s="426">
        <v>1160</v>
      </c>
      <c r="U9" s="426">
        <v>752</v>
      </c>
      <c r="V9" s="426">
        <v>1912</v>
      </c>
      <c r="W9" s="426">
        <v>0</v>
      </c>
      <c r="X9" s="426">
        <v>0</v>
      </c>
      <c r="Y9" s="426">
        <v>0</v>
      </c>
      <c r="Z9" s="426">
        <v>544717</v>
      </c>
      <c r="AA9" s="426">
        <v>365283</v>
      </c>
      <c r="AB9" s="426">
        <v>910000</v>
      </c>
    </row>
    <row r="10" spans="1:28" ht="36" customHeight="1">
      <c r="A10" s="425" t="s">
        <v>709</v>
      </c>
      <c r="B10" s="426">
        <v>1749</v>
      </c>
      <c r="C10" s="426">
        <v>938</v>
      </c>
      <c r="D10" s="426">
        <v>2687</v>
      </c>
      <c r="E10" s="426">
        <v>301</v>
      </c>
      <c r="F10" s="426">
        <v>338</v>
      </c>
      <c r="G10" s="426">
        <v>639</v>
      </c>
      <c r="H10" s="426">
        <v>45641</v>
      </c>
      <c r="I10" s="426">
        <v>21561</v>
      </c>
      <c r="J10" s="426">
        <v>67202</v>
      </c>
      <c r="K10" s="426">
        <v>125019</v>
      </c>
      <c r="L10" s="426">
        <v>48364</v>
      </c>
      <c r="M10" s="426">
        <v>173383</v>
      </c>
      <c r="N10" s="426">
        <v>1958</v>
      </c>
      <c r="O10" s="426">
        <v>1288</v>
      </c>
      <c r="P10" s="426">
        <v>3246</v>
      </c>
      <c r="Q10" s="426">
        <v>14622</v>
      </c>
      <c r="R10" s="426">
        <v>2027</v>
      </c>
      <c r="S10" s="426">
        <v>16649</v>
      </c>
      <c r="T10" s="426">
        <v>259</v>
      </c>
      <c r="U10" s="426">
        <v>128</v>
      </c>
      <c r="V10" s="426">
        <v>387</v>
      </c>
      <c r="W10" s="426">
        <v>3749</v>
      </c>
      <c r="X10" s="426">
        <v>2553</v>
      </c>
      <c r="Y10" s="426">
        <v>6302</v>
      </c>
      <c r="Z10" s="426">
        <v>193298</v>
      </c>
      <c r="AA10" s="426">
        <v>77197</v>
      </c>
      <c r="AB10" s="426">
        <v>270495</v>
      </c>
    </row>
    <row r="11" spans="1:28" ht="36" customHeight="1">
      <c r="A11" s="425" t="s">
        <v>710</v>
      </c>
      <c r="B11" s="426">
        <v>23</v>
      </c>
      <c r="C11" s="426">
        <v>4</v>
      </c>
      <c r="D11" s="426">
        <v>27</v>
      </c>
      <c r="E11" s="426">
        <v>0</v>
      </c>
      <c r="F11" s="426">
        <v>0</v>
      </c>
      <c r="G11" s="426">
        <v>0</v>
      </c>
      <c r="H11" s="426">
        <v>123</v>
      </c>
      <c r="I11" s="426">
        <v>158</v>
      </c>
      <c r="J11" s="426">
        <v>281</v>
      </c>
      <c r="K11" s="426">
        <v>267</v>
      </c>
      <c r="L11" s="426">
        <v>678</v>
      </c>
      <c r="M11" s="426">
        <v>945</v>
      </c>
      <c r="N11" s="426">
        <v>55</v>
      </c>
      <c r="O11" s="426">
        <v>182</v>
      </c>
      <c r="P11" s="426">
        <v>237</v>
      </c>
      <c r="Q11" s="426">
        <v>118</v>
      </c>
      <c r="R11" s="426">
        <v>86</v>
      </c>
      <c r="S11" s="426">
        <v>204</v>
      </c>
      <c r="T11" s="426">
        <v>5</v>
      </c>
      <c r="U11" s="426">
        <v>0</v>
      </c>
      <c r="V11" s="426">
        <v>5</v>
      </c>
      <c r="W11" s="426">
        <v>0</v>
      </c>
      <c r="X11" s="426">
        <v>0</v>
      </c>
      <c r="Y11" s="426">
        <v>0</v>
      </c>
      <c r="Z11" s="426">
        <v>591</v>
      </c>
      <c r="AA11" s="426">
        <v>1108</v>
      </c>
      <c r="AB11" s="426">
        <v>1699</v>
      </c>
    </row>
    <row r="12" spans="1:28" ht="36" customHeight="1">
      <c r="A12" s="425" t="s">
        <v>711</v>
      </c>
      <c r="B12" s="426">
        <v>3143</v>
      </c>
      <c r="C12" s="426">
        <v>1173</v>
      </c>
      <c r="D12" s="426">
        <v>4316</v>
      </c>
      <c r="E12" s="426">
        <v>166</v>
      </c>
      <c r="F12" s="426">
        <v>117</v>
      </c>
      <c r="G12" s="426">
        <v>283</v>
      </c>
      <c r="H12" s="426">
        <v>7554</v>
      </c>
      <c r="I12" s="426">
        <v>2834</v>
      </c>
      <c r="J12" s="426">
        <v>10388</v>
      </c>
      <c r="K12" s="426">
        <v>12389</v>
      </c>
      <c r="L12" s="426">
        <v>3253</v>
      </c>
      <c r="M12" s="426">
        <v>15642</v>
      </c>
      <c r="N12" s="426">
        <v>615</v>
      </c>
      <c r="O12" s="426">
        <v>132</v>
      </c>
      <c r="P12" s="426">
        <v>747</v>
      </c>
      <c r="Q12" s="426">
        <v>1098</v>
      </c>
      <c r="R12" s="426">
        <v>339</v>
      </c>
      <c r="S12" s="426">
        <v>1437</v>
      </c>
      <c r="T12" s="426">
        <v>1182</v>
      </c>
      <c r="U12" s="426">
        <v>307</v>
      </c>
      <c r="V12" s="426">
        <v>1489</v>
      </c>
      <c r="W12" s="426">
        <v>1506</v>
      </c>
      <c r="X12" s="426">
        <v>313</v>
      </c>
      <c r="Y12" s="426">
        <v>1819</v>
      </c>
      <c r="Z12" s="426">
        <v>27653</v>
      </c>
      <c r="AA12" s="426">
        <v>8468</v>
      </c>
      <c r="AB12" s="426">
        <v>36121</v>
      </c>
    </row>
    <row r="13" spans="1:28" ht="36" customHeight="1">
      <c r="A13" s="425" t="s">
        <v>712</v>
      </c>
      <c r="B13" s="426">
        <v>784</v>
      </c>
      <c r="C13" s="426">
        <v>743</v>
      </c>
      <c r="D13" s="426">
        <v>1527</v>
      </c>
      <c r="E13" s="426">
        <v>111</v>
      </c>
      <c r="F13" s="426">
        <v>292</v>
      </c>
      <c r="G13" s="426">
        <v>403</v>
      </c>
      <c r="H13" s="426">
        <v>21961</v>
      </c>
      <c r="I13" s="426">
        <v>13868</v>
      </c>
      <c r="J13" s="426">
        <v>35829</v>
      </c>
      <c r="K13" s="426">
        <v>31871</v>
      </c>
      <c r="L13" s="426">
        <v>20558</v>
      </c>
      <c r="M13" s="426">
        <v>52429</v>
      </c>
      <c r="N13" s="426">
        <v>1318</v>
      </c>
      <c r="O13" s="426">
        <v>745</v>
      </c>
      <c r="P13" s="426">
        <v>2063</v>
      </c>
      <c r="Q13" s="426">
        <v>1153</v>
      </c>
      <c r="R13" s="426">
        <v>1120</v>
      </c>
      <c r="S13" s="426">
        <v>2273</v>
      </c>
      <c r="T13" s="426">
        <v>1452</v>
      </c>
      <c r="U13" s="426">
        <v>884</v>
      </c>
      <c r="V13" s="426">
        <v>2336</v>
      </c>
      <c r="W13" s="426">
        <v>58</v>
      </c>
      <c r="X13" s="426">
        <v>107</v>
      </c>
      <c r="Y13" s="426">
        <v>165</v>
      </c>
      <c r="Z13" s="426">
        <v>58708</v>
      </c>
      <c r="AA13" s="426">
        <v>38317</v>
      </c>
      <c r="AB13" s="426">
        <v>97025</v>
      </c>
    </row>
    <row r="14" spans="1:28" ht="36" customHeight="1">
      <c r="A14" s="425" t="s">
        <v>713</v>
      </c>
      <c r="B14" s="426">
        <v>4356</v>
      </c>
      <c r="C14" s="426">
        <v>3463</v>
      </c>
      <c r="D14" s="426">
        <v>7819</v>
      </c>
      <c r="E14" s="426">
        <v>630</v>
      </c>
      <c r="F14" s="426">
        <v>789</v>
      </c>
      <c r="G14" s="426">
        <v>1419</v>
      </c>
      <c r="H14" s="426">
        <v>79672</v>
      </c>
      <c r="I14" s="426">
        <v>53303</v>
      </c>
      <c r="J14" s="426">
        <v>132975</v>
      </c>
      <c r="K14" s="426">
        <v>248249</v>
      </c>
      <c r="L14" s="426">
        <v>132812</v>
      </c>
      <c r="M14" s="426">
        <v>381061</v>
      </c>
      <c r="N14" s="426">
        <v>2832</v>
      </c>
      <c r="O14" s="426">
        <v>1774</v>
      </c>
      <c r="P14" s="426">
        <v>4606</v>
      </c>
      <c r="Q14" s="426">
        <v>4772</v>
      </c>
      <c r="R14" s="426">
        <v>2445</v>
      </c>
      <c r="S14" s="426">
        <v>7217</v>
      </c>
      <c r="T14" s="426">
        <v>3592</v>
      </c>
      <c r="U14" s="426">
        <v>2973</v>
      </c>
      <c r="V14" s="426">
        <v>6565</v>
      </c>
      <c r="W14" s="426">
        <v>6389</v>
      </c>
      <c r="X14" s="426">
        <v>3688</v>
      </c>
      <c r="Y14" s="426">
        <v>10077</v>
      </c>
      <c r="Z14" s="426">
        <v>350492</v>
      </c>
      <c r="AA14" s="426">
        <v>201247</v>
      </c>
      <c r="AB14" s="426">
        <v>551739</v>
      </c>
    </row>
    <row r="15" spans="1:28" ht="36" customHeight="1">
      <c r="A15" s="425" t="s">
        <v>11</v>
      </c>
      <c r="B15" s="426">
        <v>2</v>
      </c>
      <c r="C15" s="426">
        <v>3</v>
      </c>
      <c r="D15" s="426">
        <v>5</v>
      </c>
      <c r="E15" s="426">
        <v>0</v>
      </c>
      <c r="F15" s="426">
        <v>0</v>
      </c>
      <c r="G15" s="426">
        <v>0</v>
      </c>
      <c r="H15" s="426">
        <v>129</v>
      </c>
      <c r="I15" s="426">
        <v>202</v>
      </c>
      <c r="J15" s="426">
        <v>331</v>
      </c>
      <c r="K15" s="426">
        <v>967</v>
      </c>
      <c r="L15" s="426">
        <v>1089</v>
      </c>
      <c r="M15" s="426">
        <v>2056</v>
      </c>
      <c r="N15" s="426">
        <v>0</v>
      </c>
      <c r="O15" s="426">
        <v>0</v>
      </c>
      <c r="P15" s="426">
        <v>0</v>
      </c>
      <c r="Q15" s="426">
        <v>0</v>
      </c>
      <c r="R15" s="426">
        <v>0</v>
      </c>
      <c r="S15" s="426">
        <v>0</v>
      </c>
      <c r="T15" s="426">
        <v>0</v>
      </c>
      <c r="U15" s="426">
        <v>0</v>
      </c>
      <c r="V15" s="426">
        <v>0</v>
      </c>
      <c r="W15" s="426">
        <v>0</v>
      </c>
      <c r="X15" s="426">
        <v>0</v>
      </c>
      <c r="Y15" s="426">
        <v>0</v>
      </c>
      <c r="Z15" s="426">
        <v>1098</v>
      </c>
      <c r="AA15" s="426">
        <v>1294</v>
      </c>
      <c r="AB15" s="426">
        <v>2392</v>
      </c>
    </row>
    <row r="16" spans="1:28" s="429" customFormat="1" ht="36" customHeight="1">
      <c r="A16" s="425" t="s">
        <v>60</v>
      </c>
      <c r="B16" s="428">
        <v>43219</v>
      </c>
      <c r="C16" s="428">
        <v>26308</v>
      </c>
      <c r="D16" s="428">
        <v>69527</v>
      </c>
      <c r="E16" s="428">
        <v>11757</v>
      </c>
      <c r="F16" s="428">
        <v>11176</v>
      </c>
      <c r="G16" s="428">
        <v>22933</v>
      </c>
      <c r="H16" s="428">
        <v>889873</v>
      </c>
      <c r="I16" s="428">
        <v>743905</v>
      </c>
      <c r="J16" s="428">
        <v>1633778</v>
      </c>
      <c r="K16" s="428">
        <v>2038702</v>
      </c>
      <c r="L16" s="428">
        <v>1291747</v>
      </c>
      <c r="M16" s="428">
        <v>3330449</v>
      </c>
      <c r="N16" s="428">
        <v>121935</v>
      </c>
      <c r="O16" s="428">
        <v>32757</v>
      </c>
      <c r="P16" s="428">
        <v>154692</v>
      </c>
      <c r="Q16" s="428">
        <v>161073</v>
      </c>
      <c r="R16" s="428">
        <v>54453</v>
      </c>
      <c r="S16" s="428">
        <v>215526</v>
      </c>
      <c r="T16" s="428">
        <v>24031</v>
      </c>
      <c r="U16" s="428">
        <v>15452</v>
      </c>
      <c r="V16" s="428">
        <v>39483</v>
      </c>
      <c r="W16" s="428">
        <v>31875</v>
      </c>
      <c r="X16" s="428">
        <v>18027</v>
      </c>
      <c r="Y16" s="428">
        <v>49902</v>
      </c>
      <c r="Z16" s="428">
        <v>3322465</v>
      </c>
      <c r="AA16" s="428">
        <v>2193825</v>
      </c>
      <c r="AB16" s="428">
        <v>5516290</v>
      </c>
    </row>
    <row r="17" spans="1:28" s="429" customFormat="1" ht="36" customHeight="1">
      <c r="A17" s="108" t="s">
        <v>770</v>
      </c>
      <c r="B17" s="587" t="s">
        <v>769</v>
      </c>
      <c r="C17" s="587"/>
      <c r="D17" s="587"/>
      <c r="E17" s="587"/>
      <c r="F17" s="587"/>
      <c r="G17" s="587"/>
      <c r="H17" s="587"/>
      <c r="I17" s="587"/>
      <c r="J17" s="587"/>
      <c r="K17" s="587" t="s">
        <v>769</v>
      </c>
      <c r="L17" s="587"/>
      <c r="M17" s="587"/>
      <c r="N17" s="587"/>
      <c r="O17" s="587"/>
      <c r="P17" s="587"/>
      <c r="Q17" s="587"/>
      <c r="R17" s="587"/>
      <c r="S17" s="587"/>
      <c r="T17" s="587" t="s">
        <v>769</v>
      </c>
      <c r="U17" s="587"/>
      <c r="V17" s="587"/>
      <c r="W17" s="587"/>
      <c r="X17" s="587"/>
      <c r="Y17" s="587"/>
      <c r="Z17" s="587"/>
      <c r="AA17" s="587"/>
      <c r="AB17" s="587"/>
    </row>
    <row r="18" spans="1:28" ht="36" customHeight="1">
      <c r="A18" s="425" t="s">
        <v>704</v>
      </c>
      <c r="B18" s="426">
        <v>93</v>
      </c>
      <c r="C18" s="426">
        <v>266</v>
      </c>
      <c r="D18" s="426">
        <v>359</v>
      </c>
      <c r="E18" s="426">
        <v>0</v>
      </c>
      <c r="F18" s="426">
        <v>16</v>
      </c>
      <c r="G18" s="426">
        <v>16</v>
      </c>
      <c r="H18" s="426">
        <v>23286</v>
      </c>
      <c r="I18" s="426">
        <v>29546</v>
      </c>
      <c r="J18" s="426">
        <v>52832</v>
      </c>
      <c r="K18" s="426">
        <v>362650</v>
      </c>
      <c r="L18" s="426">
        <v>431070</v>
      </c>
      <c r="M18" s="426">
        <v>793720</v>
      </c>
      <c r="N18" s="426">
        <v>1215</v>
      </c>
      <c r="O18" s="426">
        <v>1242</v>
      </c>
      <c r="P18" s="426">
        <v>2457</v>
      </c>
      <c r="Q18" s="426">
        <v>3742</v>
      </c>
      <c r="R18" s="426">
        <v>2599</v>
      </c>
      <c r="S18" s="426">
        <v>6341</v>
      </c>
      <c r="T18" s="426">
        <v>1962</v>
      </c>
      <c r="U18" s="426">
        <v>2029</v>
      </c>
      <c r="V18" s="426">
        <v>3991</v>
      </c>
      <c r="W18" s="426">
        <v>235</v>
      </c>
      <c r="X18" s="426">
        <v>295</v>
      </c>
      <c r="Y18" s="426">
        <v>530</v>
      </c>
      <c r="Z18" s="426">
        <v>393183</v>
      </c>
      <c r="AA18" s="426">
        <v>467063</v>
      </c>
      <c r="AB18" s="426">
        <v>860246</v>
      </c>
    </row>
    <row r="19" spans="1:28" ht="36" customHeight="1">
      <c r="A19" s="425" t="s">
        <v>707</v>
      </c>
      <c r="B19" s="426">
        <v>5728</v>
      </c>
      <c r="C19" s="426">
        <v>5423</v>
      </c>
      <c r="D19" s="426">
        <v>11151</v>
      </c>
      <c r="E19" s="426">
        <v>4156</v>
      </c>
      <c r="F19" s="426">
        <v>7049</v>
      </c>
      <c r="G19" s="426">
        <v>11205</v>
      </c>
      <c r="H19" s="426">
        <v>844551</v>
      </c>
      <c r="I19" s="426">
        <v>820696</v>
      </c>
      <c r="J19" s="426">
        <v>1665247</v>
      </c>
      <c r="K19" s="426">
        <v>10204652</v>
      </c>
      <c r="L19" s="426">
        <v>8831747</v>
      </c>
      <c r="M19" s="426">
        <v>19036399</v>
      </c>
      <c r="N19" s="426">
        <v>13188</v>
      </c>
      <c r="O19" s="426">
        <v>11449</v>
      </c>
      <c r="P19" s="426">
        <v>24637</v>
      </c>
      <c r="Q19" s="426">
        <v>135520</v>
      </c>
      <c r="R19" s="426">
        <v>57081</v>
      </c>
      <c r="S19" s="426">
        <v>192601</v>
      </c>
      <c r="T19" s="426">
        <v>13654</v>
      </c>
      <c r="U19" s="426">
        <v>15370</v>
      </c>
      <c r="V19" s="426">
        <v>29024</v>
      </c>
      <c r="W19" s="426">
        <v>13687</v>
      </c>
      <c r="X19" s="426">
        <v>9623</v>
      </c>
      <c r="Y19" s="426">
        <v>23310</v>
      </c>
      <c r="Z19" s="426">
        <v>11235136</v>
      </c>
      <c r="AA19" s="426">
        <v>9758438</v>
      </c>
      <c r="AB19" s="426">
        <v>20993574</v>
      </c>
    </row>
    <row r="20" spans="1:28" ht="36" customHeight="1">
      <c r="A20" s="425" t="s">
        <v>60</v>
      </c>
      <c r="B20" s="426">
        <v>5821</v>
      </c>
      <c r="C20" s="426">
        <v>5689</v>
      </c>
      <c r="D20" s="426">
        <v>11510</v>
      </c>
      <c r="E20" s="426">
        <v>4156</v>
      </c>
      <c r="F20" s="426">
        <v>7065</v>
      </c>
      <c r="G20" s="426">
        <v>11221</v>
      </c>
      <c r="H20" s="426">
        <v>867837</v>
      </c>
      <c r="I20" s="426">
        <v>850242</v>
      </c>
      <c r="J20" s="426">
        <v>1718079</v>
      </c>
      <c r="K20" s="426">
        <v>10567302</v>
      </c>
      <c r="L20" s="426">
        <v>9262817</v>
      </c>
      <c r="M20" s="426">
        <v>19830119</v>
      </c>
      <c r="N20" s="426">
        <v>14403</v>
      </c>
      <c r="O20" s="426">
        <v>12691</v>
      </c>
      <c r="P20" s="426">
        <v>27094</v>
      </c>
      <c r="Q20" s="426">
        <v>139262</v>
      </c>
      <c r="R20" s="426">
        <v>59680</v>
      </c>
      <c r="S20" s="426">
        <v>198942</v>
      </c>
      <c r="T20" s="426">
        <v>15616</v>
      </c>
      <c r="U20" s="426">
        <v>17399</v>
      </c>
      <c r="V20" s="426">
        <v>33015</v>
      </c>
      <c r="W20" s="426">
        <v>13922</v>
      </c>
      <c r="X20" s="426">
        <v>9918</v>
      </c>
      <c r="Y20" s="426">
        <v>23840</v>
      </c>
      <c r="Z20" s="426">
        <v>11628319</v>
      </c>
      <c r="AA20" s="426">
        <v>10225501</v>
      </c>
      <c r="AB20" s="426">
        <v>21853820</v>
      </c>
    </row>
  </sheetData>
  <mergeCells count="16">
    <mergeCell ref="A2:A3"/>
    <mergeCell ref="B2:D2"/>
    <mergeCell ref="E2:G2"/>
    <mergeCell ref="H2:J2"/>
    <mergeCell ref="K2:M2"/>
    <mergeCell ref="B17:J17"/>
    <mergeCell ref="K17:S17"/>
    <mergeCell ref="T17:AB17"/>
    <mergeCell ref="B1:J1"/>
    <mergeCell ref="K1:S1"/>
    <mergeCell ref="T1:AB1"/>
    <mergeCell ref="N2:P2"/>
    <mergeCell ref="Q2:S2"/>
    <mergeCell ref="T2:V2"/>
    <mergeCell ref="W2:Y2"/>
    <mergeCell ref="Z2:AB2"/>
  </mergeCells>
  <pageMargins left="0.7" right="0.22" top="0.55000000000000004" bottom="0.75" header="0.3" footer="0.3"/>
  <pageSetup paperSize="9" scale="95" firstPageNumber="92" orientation="portrait" useFirstPageNumber="1" verticalDpi="0" r:id="rId1"/>
  <headerFooter>
    <oddFooter>&amp;LAISHE 2011-12&amp;CT-&amp;P</oddFooter>
  </headerFooter>
  <colBreaks count="2" manualBreakCount="2">
    <brk id="10" max="19" man="1"/>
    <brk id="19" max="19" man="1"/>
  </colBreaks>
</worksheet>
</file>

<file path=xl/worksheets/sheet34.xml><?xml version="1.0" encoding="utf-8"?>
<worksheet xmlns="http://schemas.openxmlformats.org/spreadsheetml/2006/main" xmlns:r="http://schemas.openxmlformats.org/officeDocument/2006/relationships">
  <sheetPr>
    <tabColor theme="5" tint="-0.249977111117893"/>
  </sheetPr>
  <dimension ref="A1:M28"/>
  <sheetViews>
    <sheetView view="pageBreakPreview" zoomScaleSheetLayoutView="100" workbookViewId="0">
      <selection activeCell="F9" sqref="F9"/>
    </sheetView>
  </sheetViews>
  <sheetFormatPr defaultRowHeight="14.25"/>
  <cols>
    <col min="1" max="1" width="15.7109375" style="342" customWidth="1"/>
    <col min="2" max="2" width="10.28515625" style="342" customWidth="1"/>
    <col min="3" max="3" width="10.140625" style="342" customWidth="1"/>
    <col min="4" max="4" width="9.85546875" style="342" customWidth="1"/>
    <col min="5" max="6" width="8.85546875" style="342" customWidth="1"/>
    <col min="7" max="7" width="9" style="342" customWidth="1"/>
    <col min="8" max="9" width="7.85546875" style="342" customWidth="1"/>
    <col min="10" max="10" width="8.85546875" style="342" customWidth="1"/>
    <col min="11" max="11" width="9" style="342" customWidth="1"/>
    <col min="12" max="12" width="8.85546875" style="342" customWidth="1"/>
    <col min="13" max="13" width="9" style="342" customWidth="1"/>
    <col min="14" max="16384" width="9.140625" style="342"/>
  </cols>
  <sheetData>
    <row r="1" spans="1:13" s="341" customFormat="1" ht="38.25" customHeight="1">
      <c r="A1" s="108" t="s">
        <v>771</v>
      </c>
      <c r="B1" s="587" t="s">
        <v>702</v>
      </c>
      <c r="C1" s="587"/>
      <c r="D1" s="587"/>
      <c r="E1" s="587"/>
      <c r="F1" s="587"/>
      <c r="G1" s="587"/>
      <c r="H1" s="587"/>
      <c r="I1" s="587"/>
      <c r="J1" s="587"/>
      <c r="K1" s="587"/>
      <c r="L1" s="587"/>
      <c r="M1" s="587"/>
    </row>
    <row r="2" spans="1:13" ht="31.5" customHeight="1">
      <c r="A2" s="627" t="s">
        <v>703</v>
      </c>
      <c r="B2" s="628" t="s">
        <v>12</v>
      </c>
      <c r="C2" s="628"/>
      <c r="D2" s="628"/>
      <c r="E2" s="628" t="s">
        <v>534</v>
      </c>
      <c r="F2" s="628"/>
      <c r="G2" s="628"/>
      <c r="H2" s="628" t="s">
        <v>535</v>
      </c>
      <c r="I2" s="628"/>
      <c r="J2" s="628"/>
      <c r="K2" s="628" t="s">
        <v>546</v>
      </c>
      <c r="L2" s="628"/>
      <c r="M2" s="628"/>
    </row>
    <row r="3" spans="1:13" ht="19.5" customHeight="1">
      <c r="A3" s="627"/>
      <c r="B3" s="324" t="s">
        <v>102</v>
      </c>
      <c r="C3" s="324" t="s">
        <v>103</v>
      </c>
      <c r="D3" s="324" t="s">
        <v>12</v>
      </c>
      <c r="E3" s="324" t="s">
        <v>102</v>
      </c>
      <c r="F3" s="324" t="s">
        <v>103</v>
      </c>
      <c r="G3" s="324" t="s">
        <v>12</v>
      </c>
      <c r="H3" s="324" t="s">
        <v>102</v>
      </c>
      <c r="I3" s="324" t="s">
        <v>103</v>
      </c>
      <c r="J3" s="324" t="s">
        <v>12</v>
      </c>
      <c r="K3" s="324" t="s">
        <v>102</v>
      </c>
      <c r="L3" s="324" t="s">
        <v>103</v>
      </c>
      <c r="M3" s="324" t="s">
        <v>12</v>
      </c>
    </row>
    <row r="4" spans="1:13">
      <c r="A4" s="343">
        <v>1</v>
      </c>
      <c r="B4" s="344">
        <v>2</v>
      </c>
      <c r="C4" s="343">
        <v>3</v>
      </c>
      <c r="D4" s="344">
        <v>4</v>
      </c>
      <c r="E4" s="343">
        <v>5</v>
      </c>
      <c r="F4" s="344">
        <v>6</v>
      </c>
      <c r="G4" s="343">
        <v>7</v>
      </c>
      <c r="H4" s="344">
        <v>8</v>
      </c>
      <c r="I4" s="343">
        <v>9</v>
      </c>
      <c r="J4" s="344">
        <v>10</v>
      </c>
      <c r="K4" s="343">
        <v>11</v>
      </c>
      <c r="L4" s="344">
        <v>12</v>
      </c>
      <c r="M4" s="343">
        <v>13</v>
      </c>
    </row>
    <row r="5" spans="1:13" ht="49.5" customHeight="1">
      <c r="A5" s="345" t="s">
        <v>704</v>
      </c>
      <c r="B5" s="346">
        <v>309162</v>
      </c>
      <c r="C5" s="346">
        <v>245791</v>
      </c>
      <c r="D5" s="346">
        <v>554953</v>
      </c>
      <c r="E5" s="346">
        <v>31187</v>
      </c>
      <c r="F5" s="346">
        <v>20387</v>
      </c>
      <c r="G5" s="346">
        <v>51574</v>
      </c>
      <c r="H5" s="346">
        <v>10978</v>
      </c>
      <c r="I5" s="346">
        <v>8893</v>
      </c>
      <c r="J5" s="346">
        <v>19871</v>
      </c>
      <c r="K5" s="346">
        <v>40757</v>
      </c>
      <c r="L5" s="346">
        <v>24620</v>
      </c>
      <c r="M5" s="346">
        <v>65377</v>
      </c>
    </row>
    <row r="6" spans="1:13" ht="49.5" customHeight="1">
      <c r="A6" s="345" t="s">
        <v>705</v>
      </c>
      <c r="B6" s="346">
        <v>310334</v>
      </c>
      <c r="C6" s="346">
        <v>222959</v>
      </c>
      <c r="D6" s="346">
        <v>533293</v>
      </c>
      <c r="E6" s="346">
        <v>21657</v>
      </c>
      <c r="F6" s="346">
        <v>12963</v>
      </c>
      <c r="G6" s="346">
        <v>34620</v>
      </c>
      <c r="H6" s="346">
        <v>20479</v>
      </c>
      <c r="I6" s="346">
        <v>18347</v>
      </c>
      <c r="J6" s="346">
        <v>38826</v>
      </c>
      <c r="K6" s="346">
        <v>60904</v>
      </c>
      <c r="L6" s="346">
        <v>36806</v>
      </c>
      <c r="M6" s="346">
        <v>97710</v>
      </c>
    </row>
    <row r="7" spans="1:13" ht="49.5" customHeight="1">
      <c r="A7" s="345" t="s">
        <v>706</v>
      </c>
      <c r="B7" s="346">
        <v>91709</v>
      </c>
      <c r="C7" s="346">
        <v>19681</v>
      </c>
      <c r="D7" s="346">
        <v>111390</v>
      </c>
      <c r="E7" s="346">
        <v>11538</v>
      </c>
      <c r="F7" s="346">
        <v>2502</v>
      </c>
      <c r="G7" s="346">
        <v>14040</v>
      </c>
      <c r="H7" s="346">
        <v>5308</v>
      </c>
      <c r="I7" s="346">
        <v>1081</v>
      </c>
      <c r="J7" s="346">
        <v>6389</v>
      </c>
      <c r="K7" s="346">
        <v>19953</v>
      </c>
      <c r="L7" s="346">
        <v>3202</v>
      </c>
      <c r="M7" s="346">
        <v>23155</v>
      </c>
    </row>
    <row r="8" spans="1:13" ht="49.5" customHeight="1">
      <c r="A8" s="345" t="s">
        <v>707</v>
      </c>
      <c r="B8" s="346">
        <v>1434703</v>
      </c>
      <c r="C8" s="346">
        <v>1012480</v>
      </c>
      <c r="D8" s="346">
        <v>2447183</v>
      </c>
      <c r="E8" s="346">
        <v>163504</v>
      </c>
      <c r="F8" s="346">
        <v>125360</v>
      </c>
      <c r="G8" s="346">
        <v>288864</v>
      </c>
      <c r="H8" s="346">
        <v>41566</v>
      </c>
      <c r="I8" s="346">
        <v>30081</v>
      </c>
      <c r="J8" s="346">
        <v>71647</v>
      </c>
      <c r="K8" s="346">
        <v>355042</v>
      </c>
      <c r="L8" s="346">
        <v>337398</v>
      </c>
      <c r="M8" s="346">
        <v>692440</v>
      </c>
    </row>
    <row r="9" spans="1:13" ht="49.5" customHeight="1">
      <c r="A9" s="345" t="s">
        <v>708</v>
      </c>
      <c r="B9" s="346">
        <v>544717</v>
      </c>
      <c r="C9" s="346">
        <v>365283</v>
      </c>
      <c r="D9" s="346">
        <v>910000</v>
      </c>
      <c r="E9" s="346">
        <v>91418</v>
      </c>
      <c r="F9" s="346">
        <v>58276</v>
      </c>
      <c r="G9" s="346">
        <v>149694</v>
      </c>
      <c r="H9" s="346">
        <v>41852</v>
      </c>
      <c r="I9" s="346">
        <v>23463</v>
      </c>
      <c r="J9" s="346">
        <v>65315</v>
      </c>
      <c r="K9" s="346">
        <v>219674</v>
      </c>
      <c r="L9" s="346">
        <v>134742</v>
      </c>
      <c r="M9" s="346">
        <v>354416</v>
      </c>
    </row>
    <row r="10" spans="1:13" ht="49.5" customHeight="1">
      <c r="A10" s="345" t="s">
        <v>709</v>
      </c>
      <c r="B10" s="346">
        <v>193298</v>
      </c>
      <c r="C10" s="346">
        <v>77197</v>
      </c>
      <c r="D10" s="346">
        <v>270495</v>
      </c>
      <c r="E10" s="346">
        <v>7638</v>
      </c>
      <c r="F10" s="346">
        <v>2544</v>
      </c>
      <c r="G10" s="346">
        <v>10182</v>
      </c>
      <c r="H10" s="346">
        <v>3608</v>
      </c>
      <c r="I10" s="346">
        <v>2129</v>
      </c>
      <c r="J10" s="346">
        <v>5737</v>
      </c>
      <c r="K10" s="346">
        <v>25789</v>
      </c>
      <c r="L10" s="346">
        <v>7866</v>
      </c>
      <c r="M10" s="346">
        <v>33655</v>
      </c>
    </row>
    <row r="11" spans="1:13" ht="49.5" customHeight="1">
      <c r="A11" s="345" t="s">
        <v>710</v>
      </c>
      <c r="B11" s="346">
        <v>591</v>
      </c>
      <c r="C11" s="346">
        <v>1108</v>
      </c>
      <c r="D11" s="346">
        <v>1699</v>
      </c>
      <c r="E11" s="346">
        <v>103</v>
      </c>
      <c r="F11" s="346">
        <v>238</v>
      </c>
      <c r="G11" s="346">
        <v>341</v>
      </c>
      <c r="H11" s="346">
        <v>19</v>
      </c>
      <c r="I11" s="346">
        <v>23</v>
      </c>
      <c r="J11" s="346">
        <v>42</v>
      </c>
      <c r="K11" s="346">
        <v>269</v>
      </c>
      <c r="L11" s="346">
        <v>421</v>
      </c>
      <c r="M11" s="346">
        <v>690</v>
      </c>
    </row>
    <row r="12" spans="1:13" ht="49.5" customHeight="1">
      <c r="A12" s="345" t="s">
        <v>711</v>
      </c>
      <c r="B12" s="346">
        <v>27653</v>
      </c>
      <c r="C12" s="346">
        <v>8468</v>
      </c>
      <c r="D12" s="346">
        <v>36121</v>
      </c>
      <c r="E12" s="346">
        <v>2194</v>
      </c>
      <c r="F12" s="346">
        <v>607</v>
      </c>
      <c r="G12" s="346">
        <v>2801</v>
      </c>
      <c r="H12" s="346">
        <v>1335</v>
      </c>
      <c r="I12" s="346">
        <v>406</v>
      </c>
      <c r="J12" s="346">
        <v>1741</v>
      </c>
      <c r="K12" s="346">
        <v>3758</v>
      </c>
      <c r="L12" s="346">
        <v>1129</v>
      </c>
      <c r="M12" s="346">
        <v>4887</v>
      </c>
    </row>
    <row r="13" spans="1:13" ht="71.25" customHeight="1">
      <c r="A13" s="345" t="s">
        <v>712</v>
      </c>
      <c r="B13" s="346">
        <v>58708</v>
      </c>
      <c r="C13" s="346">
        <v>38317</v>
      </c>
      <c r="D13" s="346">
        <v>97025</v>
      </c>
      <c r="E13" s="346">
        <v>4628</v>
      </c>
      <c r="F13" s="346">
        <v>3274</v>
      </c>
      <c r="G13" s="346">
        <v>7902</v>
      </c>
      <c r="H13" s="346">
        <v>1635</v>
      </c>
      <c r="I13" s="346">
        <v>1002</v>
      </c>
      <c r="J13" s="346">
        <v>2637</v>
      </c>
      <c r="K13" s="346">
        <v>11610</v>
      </c>
      <c r="L13" s="346">
        <v>10028</v>
      </c>
      <c r="M13" s="346">
        <v>21638</v>
      </c>
    </row>
    <row r="14" spans="1:13" ht="49.5" customHeight="1">
      <c r="A14" s="345" t="s">
        <v>713</v>
      </c>
      <c r="B14" s="346">
        <v>350492</v>
      </c>
      <c r="C14" s="346">
        <v>201247</v>
      </c>
      <c r="D14" s="346">
        <v>551739</v>
      </c>
      <c r="E14" s="346">
        <v>9261</v>
      </c>
      <c r="F14" s="346">
        <v>5574</v>
      </c>
      <c r="G14" s="346">
        <v>14835</v>
      </c>
      <c r="H14" s="346">
        <v>3650</v>
      </c>
      <c r="I14" s="346">
        <v>2435</v>
      </c>
      <c r="J14" s="346">
        <v>6085</v>
      </c>
      <c r="K14" s="346">
        <v>67462</v>
      </c>
      <c r="L14" s="346">
        <v>34070</v>
      </c>
      <c r="M14" s="346">
        <v>101532</v>
      </c>
    </row>
    <row r="15" spans="1:13" ht="49.5" customHeight="1">
      <c r="A15" s="345" t="s">
        <v>11</v>
      </c>
      <c r="B15" s="346">
        <v>1098</v>
      </c>
      <c r="C15" s="346">
        <v>1294</v>
      </c>
      <c r="D15" s="346">
        <v>2392</v>
      </c>
      <c r="E15" s="346">
        <v>193</v>
      </c>
      <c r="F15" s="346">
        <v>154</v>
      </c>
      <c r="G15" s="346">
        <v>347</v>
      </c>
      <c r="H15" s="346">
        <v>91</v>
      </c>
      <c r="I15" s="346">
        <v>81</v>
      </c>
      <c r="J15" s="346">
        <v>172</v>
      </c>
      <c r="K15" s="346">
        <v>337</v>
      </c>
      <c r="L15" s="346">
        <v>288</v>
      </c>
      <c r="M15" s="346">
        <v>625</v>
      </c>
    </row>
    <row r="16" spans="1:13" s="349" customFormat="1" ht="33.75" customHeight="1">
      <c r="A16" s="347" t="s">
        <v>49</v>
      </c>
      <c r="B16" s="348">
        <f t="shared" ref="B16:M16" si="0">SUM(B5:B15)</f>
        <v>3322465</v>
      </c>
      <c r="C16" s="348">
        <f t="shared" si="0"/>
        <v>2193825</v>
      </c>
      <c r="D16" s="348">
        <f t="shared" si="0"/>
        <v>5516290</v>
      </c>
      <c r="E16" s="348">
        <f t="shared" si="0"/>
        <v>343321</v>
      </c>
      <c r="F16" s="348">
        <f t="shared" si="0"/>
        <v>231879</v>
      </c>
      <c r="G16" s="348">
        <f t="shared" si="0"/>
        <v>575200</v>
      </c>
      <c r="H16" s="348">
        <f t="shared" si="0"/>
        <v>130521</v>
      </c>
      <c r="I16" s="348">
        <f t="shared" si="0"/>
        <v>87941</v>
      </c>
      <c r="J16" s="348">
        <f t="shared" si="0"/>
        <v>218462</v>
      </c>
      <c r="K16" s="348">
        <f t="shared" si="0"/>
        <v>805555</v>
      </c>
      <c r="L16" s="348">
        <f t="shared" si="0"/>
        <v>590570</v>
      </c>
      <c r="M16" s="348">
        <f t="shared" si="0"/>
        <v>1396125</v>
      </c>
    </row>
    <row r="17" spans="1:13" s="341" customFormat="1" ht="38.25" customHeight="1">
      <c r="A17" s="108" t="str">
        <f>A1</f>
        <v>Table 27.</v>
      </c>
      <c r="B17" s="587" t="s">
        <v>714</v>
      </c>
      <c r="C17" s="587"/>
      <c r="D17" s="587"/>
      <c r="E17" s="587"/>
      <c r="F17" s="587"/>
      <c r="G17" s="587"/>
      <c r="H17" s="587"/>
      <c r="I17" s="587"/>
      <c r="J17" s="587"/>
      <c r="K17" s="587"/>
      <c r="L17" s="587"/>
      <c r="M17" s="587"/>
    </row>
    <row r="18" spans="1:13" ht="40.5" customHeight="1">
      <c r="A18" s="345" t="s">
        <v>704</v>
      </c>
      <c r="B18" s="346">
        <v>393183</v>
      </c>
      <c r="C18" s="346">
        <v>467063</v>
      </c>
      <c r="D18" s="346">
        <v>860246</v>
      </c>
      <c r="E18" s="350">
        <v>44557</v>
      </c>
      <c r="F18" s="350">
        <v>45756</v>
      </c>
      <c r="G18" s="346">
        <v>90313</v>
      </c>
      <c r="H18" s="350">
        <v>82114</v>
      </c>
      <c r="I18" s="350">
        <v>85242</v>
      </c>
      <c r="J18" s="346">
        <v>167356</v>
      </c>
      <c r="K18" s="350">
        <v>79799</v>
      </c>
      <c r="L18" s="350">
        <v>93676</v>
      </c>
      <c r="M18" s="346">
        <v>173475</v>
      </c>
    </row>
    <row r="19" spans="1:13" ht="40.5" customHeight="1">
      <c r="A19" s="345" t="s">
        <v>707</v>
      </c>
      <c r="B19" s="346">
        <v>11235136</v>
      </c>
      <c r="C19" s="346">
        <v>9758438</v>
      </c>
      <c r="D19" s="346">
        <v>20993574</v>
      </c>
      <c r="E19" s="350">
        <v>1420769</v>
      </c>
      <c r="F19" s="350">
        <v>1201740</v>
      </c>
      <c r="G19" s="346">
        <v>2622509</v>
      </c>
      <c r="H19" s="350">
        <v>477844</v>
      </c>
      <c r="I19" s="350">
        <v>376897</v>
      </c>
      <c r="J19" s="346">
        <v>854741</v>
      </c>
      <c r="K19" s="350">
        <v>3463910</v>
      </c>
      <c r="L19" s="350">
        <v>3114179</v>
      </c>
      <c r="M19" s="346">
        <v>6578089</v>
      </c>
    </row>
    <row r="20" spans="1:13" s="349" customFormat="1" ht="40.5" customHeight="1">
      <c r="A20" s="347" t="s">
        <v>60</v>
      </c>
      <c r="B20" s="348">
        <f t="shared" ref="B20:M20" si="1">SUM(B18:B19)</f>
        <v>11628319</v>
      </c>
      <c r="C20" s="348">
        <f t="shared" si="1"/>
        <v>10225501</v>
      </c>
      <c r="D20" s="348">
        <f t="shared" si="1"/>
        <v>21853820</v>
      </c>
      <c r="E20" s="348">
        <f t="shared" si="1"/>
        <v>1465326</v>
      </c>
      <c r="F20" s="348">
        <f t="shared" si="1"/>
        <v>1247496</v>
      </c>
      <c r="G20" s="348">
        <f t="shared" si="1"/>
        <v>2712822</v>
      </c>
      <c r="H20" s="348">
        <f t="shared" si="1"/>
        <v>559958</v>
      </c>
      <c r="I20" s="348">
        <f t="shared" si="1"/>
        <v>462139</v>
      </c>
      <c r="J20" s="348">
        <f t="shared" si="1"/>
        <v>1022097</v>
      </c>
      <c r="K20" s="348">
        <f t="shared" si="1"/>
        <v>3543709</v>
      </c>
      <c r="L20" s="348">
        <f t="shared" si="1"/>
        <v>3207855</v>
      </c>
      <c r="M20" s="348">
        <f t="shared" si="1"/>
        <v>6751564</v>
      </c>
    </row>
    <row r="23" spans="1:13">
      <c r="A23" s="342" t="s">
        <v>715</v>
      </c>
      <c r="B23" s="351">
        <v>1222689</v>
      </c>
      <c r="C23" s="351">
        <v>591532</v>
      </c>
      <c r="D23" s="351">
        <f>B23+C23</f>
        <v>1814221</v>
      </c>
      <c r="E23" s="351">
        <v>172517</v>
      </c>
      <c r="F23" s="351">
        <v>111535</v>
      </c>
      <c r="G23" s="351">
        <f>E23+F23</f>
        <v>284052</v>
      </c>
      <c r="H23" s="351">
        <v>37595</v>
      </c>
      <c r="I23" s="351">
        <v>32107</v>
      </c>
      <c r="J23" s="351">
        <f>H23+I23</f>
        <v>69702</v>
      </c>
      <c r="K23" s="351">
        <v>432272</v>
      </c>
      <c r="L23" s="351">
        <v>192177</v>
      </c>
      <c r="M23" s="351">
        <f>K23+L23</f>
        <v>624449</v>
      </c>
    </row>
    <row r="24" spans="1:13">
      <c r="A24" s="342" t="s">
        <v>716</v>
      </c>
      <c r="B24" s="342">
        <f>B16+B20+B23</f>
        <v>16173473</v>
      </c>
      <c r="C24" s="342">
        <f t="shared" ref="C24:M24" si="2">C16+C20+C23</f>
        <v>13010858</v>
      </c>
      <c r="D24" s="342">
        <f t="shared" si="2"/>
        <v>29184331</v>
      </c>
      <c r="E24" s="342">
        <f t="shared" si="2"/>
        <v>1981164</v>
      </c>
      <c r="F24" s="342">
        <f t="shared" si="2"/>
        <v>1590910</v>
      </c>
      <c r="G24" s="342">
        <f t="shared" si="2"/>
        <v>3572074</v>
      </c>
      <c r="H24" s="342">
        <f t="shared" si="2"/>
        <v>728074</v>
      </c>
      <c r="I24" s="342">
        <f t="shared" si="2"/>
        <v>582187</v>
      </c>
      <c r="J24" s="342">
        <f t="shared" si="2"/>
        <v>1310261</v>
      </c>
      <c r="K24" s="342">
        <f t="shared" si="2"/>
        <v>4781536</v>
      </c>
      <c r="L24" s="342">
        <f t="shared" si="2"/>
        <v>3990602</v>
      </c>
      <c r="M24" s="342">
        <f t="shared" si="2"/>
        <v>8772138</v>
      </c>
    </row>
    <row r="25" spans="1:13">
      <c r="A25" s="342" t="s">
        <v>717</v>
      </c>
      <c r="B25" s="342">
        <v>16173473</v>
      </c>
      <c r="C25" s="342">
        <v>13010858</v>
      </c>
      <c r="D25" s="342">
        <v>29184331</v>
      </c>
      <c r="E25" s="342">
        <v>1981164</v>
      </c>
      <c r="F25" s="342">
        <v>1590910</v>
      </c>
      <c r="G25" s="342">
        <v>3572074</v>
      </c>
      <c r="H25" s="342">
        <v>728074</v>
      </c>
      <c r="I25" s="342">
        <v>582187</v>
      </c>
      <c r="J25" s="342">
        <v>1310261</v>
      </c>
      <c r="K25" s="342">
        <v>4781536</v>
      </c>
      <c r="L25" s="342">
        <v>3990602</v>
      </c>
      <c r="M25" s="342">
        <v>8772138</v>
      </c>
    </row>
    <row r="26" spans="1:13">
      <c r="E26" s="342">
        <f>E25-E24</f>
        <v>0</v>
      </c>
      <c r="F26" s="342">
        <f t="shared" ref="F26:M26" si="3">F25-F24</f>
        <v>0</v>
      </c>
      <c r="G26" s="342">
        <f t="shared" si="3"/>
        <v>0</v>
      </c>
      <c r="H26" s="342">
        <f t="shared" si="3"/>
        <v>0</v>
      </c>
      <c r="I26" s="342">
        <f t="shared" si="3"/>
        <v>0</v>
      </c>
      <c r="J26" s="342">
        <f t="shared" si="3"/>
        <v>0</v>
      </c>
      <c r="K26" s="342">
        <f t="shared" si="3"/>
        <v>0</v>
      </c>
      <c r="L26" s="342">
        <f t="shared" si="3"/>
        <v>0</v>
      </c>
      <c r="M26" s="342">
        <f t="shared" si="3"/>
        <v>0</v>
      </c>
    </row>
    <row r="27" spans="1:13">
      <c r="C27" s="342" t="s">
        <v>718</v>
      </c>
      <c r="D27" s="342" t="s">
        <v>704</v>
      </c>
      <c r="E27" s="352">
        <v>-372</v>
      </c>
      <c r="F27" s="352">
        <v>-37</v>
      </c>
      <c r="G27" s="352">
        <v>-440</v>
      </c>
      <c r="H27" s="352">
        <v>-1093</v>
      </c>
      <c r="I27" s="352">
        <v>595</v>
      </c>
      <c r="J27" s="352">
        <v>-691</v>
      </c>
      <c r="K27" s="352">
        <v>-3016</v>
      </c>
      <c r="L27" s="352">
        <v>-3889</v>
      </c>
      <c r="M27" s="352">
        <v>-6864</v>
      </c>
    </row>
    <row r="28" spans="1:13">
      <c r="D28" s="342" t="s">
        <v>707</v>
      </c>
      <c r="E28" s="352">
        <v>-11865</v>
      </c>
      <c r="F28" s="352">
        <v>-959</v>
      </c>
      <c r="G28" s="352">
        <v>-12793</v>
      </c>
      <c r="H28" s="352">
        <v>-6359</v>
      </c>
      <c r="I28" s="352">
        <v>2630</v>
      </c>
      <c r="J28" s="352">
        <v>-3536</v>
      </c>
      <c r="K28" s="352">
        <v>-130900</v>
      </c>
      <c r="L28" s="352">
        <v>-129279</v>
      </c>
      <c r="M28" s="352">
        <v>-260220</v>
      </c>
    </row>
  </sheetData>
  <mergeCells count="7">
    <mergeCell ref="B17:M17"/>
    <mergeCell ref="B1:M1"/>
    <mergeCell ref="A2:A3"/>
    <mergeCell ref="B2:D2"/>
    <mergeCell ref="E2:G2"/>
    <mergeCell ref="H2:J2"/>
    <mergeCell ref="K2:M2"/>
  </mergeCells>
  <printOptions horizontalCentered="1"/>
  <pageMargins left="0.61" right="0.22" top="0.65" bottom="0.53" header="0.23" footer="0.24"/>
  <pageSetup paperSize="9" scale="77" firstPageNumber="95" pageOrder="overThenDown" orientation="portrait" useFirstPageNumber="1" horizontalDpi="300" verticalDpi="300" r:id="rId1"/>
  <headerFooter alignWithMargins="0">
    <oddFooter>&amp;L&amp;"Arial,Italic"&amp;9AISHE 2011-12&amp;CT-&amp;P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>
    <tabColor theme="5" tint="-0.249977111117893"/>
  </sheetPr>
  <dimension ref="A1:M26"/>
  <sheetViews>
    <sheetView view="pageBreakPreview" topLeftCell="A13" zoomScaleSheetLayoutView="100" workbookViewId="0">
      <selection activeCell="G14" sqref="G14"/>
    </sheetView>
  </sheetViews>
  <sheetFormatPr defaultRowHeight="14.25"/>
  <cols>
    <col min="1" max="1" width="15.7109375" style="342" customWidth="1"/>
    <col min="2" max="13" width="8.7109375" style="342" customWidth="1"/>
    <col min="14" max="16384" width="9.140625" style="342"/>
  </cols>
  <sheetData>
    <row r="1" spans="1:13" s="341" customFormat="1" ht="38.25" customHeight="1">
      <c r="A1" s="108" t="s">
        <v>767</v>
      </c>
      <c r="B1" s="587" t="s">
        <v>719</v>
      </c>
      <c r="C1" s="587"/>
      <c r="D1" s="587"/>
      <c r="E1" s="587"/>
      <c r="F1" s="587"/>
      <c r="G1" s="587"/>
      <c r="H1" s="587"/>
      <c r="I1" s="587"/>
      <c r="J1" s="587"/>
      <c r="K1" s="587"/>
      <c r="L1" s="587"/>
      <c r="M1" s="587"/>
    </row>
    <row r="2" spans="1:13" ht="31.5" customHeight="1">
      <c r="A2" s="627" t="s">
        <v>703</v>
      </c>
      <c r="B2" s="628" t="s">
        <v>547</v>
      </c>
      <c r="C2" s="628"/>
      <c r="D2" s="628"/>
      <c r="E2" s="628" t="s">
        <v>377</v>
      </c>
      <c r="F2" s="628"/>
      <c r="G2" s="628"/>
      <c r="H2" s="628" t="s">
        <v>378</v>
      </c>
      <c r="I2" s="628"/>
      <c r="J2" s="628"/>
      <c r="K2" s="628" t="s">
        <v>699</v>
      </c>
      <c r="L2" s="628"/>
      <c r="M2" s="628"/>
    </row>
    <row r="3" spans="1:13" ht="19.5" customHeight="1">
      <c r="A3" s="627"/>
      <c r="B3" s="324" t="s">
        <v>102</v>
      </c>
      <c r="C3" s="324" t="s">
        <v>103</v>
      </c>
      <c r="D3" s="324" t="s">
        <v>12</v>
      </c>
      <c r="E3" s="324" t="s">
        <v>102</v>
      </c>
      <c r="F3" s="324" t="s">
        <v>103</v>
      </c>
      <c r="G3" s="324" t="s">
        <v>12</v>
      </c>
      <c r="H3" s="324" t="s">
        <v>102</v>
      </c>
      <c r="I3" s="324" t="s">
        <v>103</v>
      </c>
      <c r="J3" s="324" t="s">
        <v>12</v>
      </c>
      <c r="K3" s="324" t="s">
        <v>102</v>
      </c>
      <c r="L3" s="324" t="s">
        <v>103</v>
      </c>
      <c r="M3" s="324" t="s">
        <v>12</v>
      </c>
    </row>
    <row r="4" spans="1:13">
      <c r="A4" s="343">
        <v>1</v>
      </c>
      <c r="B4" s="344">
        <v>2</v>
      </c>
      <c r="C4" s="343">
        <v>3</v>
      </c>
      <c r="D4" s="344">
        <v>4</v>
      </c>
      <c r="E4" s="343">
        <v>5</v>
      </c>
      <c r="F4" s="344">
        <v>6</v>
      </c>
      <c r="G4" s="343">
        <v>7</v>
      </c>
      <c r="H4" s="344">
        <v>8</v>
      </c>
      <c r="I4" s="343">
        <v>9</v>
      </c>
      <c r="J4" s="344">
        <v>10</v>
      </c>
      <c r="K4" s="343">
        <v>11</v>
      </c>
      <c r="L4" s="344">
        <v>12</v>
      </c>
      <c r="M4" s="343">
        <v>13</v>
      </c>
    </row>
    <row r="5" spans="1:13" ht="49.5" customHeight="1">
      <c r="A5" s="345" t="s">
        <v>704</v>
      </c>
      <c r="B5" s="346">
        <v>1174</v>
      </c>
      <c r="C5" s="346">
        <v>380</v>
      </c>
      <c r="D5" s="346">
        <v>1554</v>
      </c>
      <c r="E5" s="346">
        <v>4152</v>
      </c>
      <c r="F5" s="346">
        <v>2256</v>
      </c>
      <c r="G5" s="346">
        <v>6408</v>
      </c>
      <c r="H5" s="346">
        <v>1864</v>
      </c>
      <c r="I5" s="346">
        <v>1988</v>
      </c>
      <c r="J5" s="346">
        <v>3852</v>
      </c>
      <c r="K5" s="346">
        <v>1103</v>
      </c>
      <c r="L5" s="346">
        <v>694</v>
      </c>
      <c r="M5" s="346">
        <v>1797</v>
      </c>
    </row>
    <row r="6" spans="1:13" ht="49.5" customHeight="1">
      <c r="A6" s="345" t="s">
        <v>705</v>
      </c>
      <c r="B6" s="346">
        <v>0</v>
      </c>
      <c r="C6" s="346">
        <v>0</v>
      </c>
      <c r="D6" s="346">
        <v>0</v>
      </c>
      <c r="E6" s="346">
        <v>0</v>
      </c>
      <c r="F6" s="346">
        <v>0</v>
      </c>
      <c r="G6" s="346">
        <v>0</v>
      </c>
      <c r="H6" s="346">
        <v>0</v>
      </c>
      <c r="I6" s="346">
        <v>0</v>
      </c>
      <c r="J6" s="346">
        <v>0</v>
      </c>
      <c r="K6" s="346">
        <v>0</v>
      </c>
      <c r="L6" s="346">
        <v>0</v>
      </c>
      <c r="M6" s="346">
        <v>0</v>
      </c>
    </row>
    <row r="7" spans="1:13" ht="49.5" customHeight="1">
      <c r="A7" s="345" t="s">
        <v>706</v>
      </c>
      <c r="B7" s="346">
        <v>650</v>
      </c>
      <c r="C7" s="346">
        <v>82</v>
      </c>
      <c r="D7" s="346">
        <v>732</v>
      </c>
      <c r="E7" s="346">
        <v>262</v>
      </c>
      <c r="F7" s="346">
        <v>40</v>
      </c>
      <c r="G7" s="346">
        <v>302</v>
      </c>
      <c r="H7" s="346">
        <v>338</v>
      </c>
      <c r="I7" s="346">
        <v>128</v>
      </c>
      <c r="J7" s="346">
        <v>466</v>
      </c>
      <c r="K7" s="346">
        <v>1118</v>
      </c>
      <c r="L7" s="346">
        <v>207</v>
      </c>
      <c r="M7" s="346">
        <v>1325</v>
      </c>
    </row>
    <row r="8" spans="1:13" ht="49.5" customHeight="1">
      <c r="A8" s="345" t="s">
        <v>707</v>
      </c>
      <c r="B8" s="346">
        <v>2156</v>
      </c>
      <c r="C8" s="346">
        <v>992</v>
      </c>
      <c r="D8" s="346">
        <v>3148</v>
      </c>
      <c r="E8" s="346">
        <v>43401</v>
      </c>
      <c r="F8" s="346">
        <v>23894</v>
      </c>
      <c r="G8" s="346">
        <v>67295</v>
      </c>
      <c r="H8" s="346">
        <v>10573</v>
      </c>
      <c r="I8" s="346">
        <v>5820</v>
      </c>
      <c r="J8" s="346">
        <v>16393</v>
      </c>
      <c r="K8" s="346">
        <v>3708</v>
      </c>
      <c r="L8" s="346">
        <v>1584</v>
      </c>
      <c r="M8" s="346">
        <v>5292</v>
      </c>
    </row>
    <row r="9" spans="1:13" ht="49.5" customHeight="1">
      <c r="A9" s="345" t="s">
        <v>708</v>
      </c>
      <c r="B9" s="346">
        <v>124</v>
      </c>
      <c r="C9" s="346">
        <v>35</v>
      </c>
      <c r="D9" s="346">
        <v>159</v>
      </c>
      <c r="E9" s="346">
        <v>2388</v>
      </c>
      <c r="F9" s="346">
        <v>1923</v>
      </c>
      <c r="G9" s="346">
        <v>4311</v>
      </c>
      <c r="H9" s="346">
        <v>905</v>
      </c>
      <c r="I9" s="346">
        <v>937</v>
      </c>
      <c r="J9" s="346">
        <v>1842</v>
      </c>
      <c r="K9" s="346">
        <v>1</v>
      </c>
      <c r="L9" s="346">
        <v>0</v>
      </c>
      <c r="M9" s="346">
        <v>1</v>
      </c>
    </row>
    <row r="10" spans="1:13" ht="49.5" customHeight="1">
      <c r="A10" s="345" t="s">
        <v>709</v>
      </c>
      <c r="B10" s="346">
        <v>697</v>
      </c>
      <c r="C10" s="346">
        <v>186</v>
      </c>
      <c r="D10" s="346">
        <v>883</v>
      </c>
      <c r="E10" s="346">
        <v>5744</v>
      </c>
      <c r="F10" s="346">
        <v>1274</v>
      </c>
      <c r="G10" s="346">
        <v>7018</v>
      </c>
      <c r="H10" s="346">
        <v>2150</v>
      </c>
      <c r="I10" s="346">
        <v>1564</v>
      </c>
      <c r="J10" s="346">
        <v>3714</v>
      </c>
      <c r="K10" s="346">
        <v>1069</v>
      </c>
      <c r="L10" s="346">
        <v>438</v>
      </c>
      <c r="M10" s="346">
        <v>1507</v>
      </c>
    </row>
    <row r="11" spans="1:13" ht="49.5" customHeight="1">
      <c r="A11" s="345" t="s">
        <v>710</v>
      </c>
      <c r="B11" s="346">
        <v>1</v>
      </c>
      <c r="C11" s="346">
        <v>0</v>
      </c>
      <c r="D11" s="346">
        <v>1</v>
      </c>
      <c r="E11" s="346">
        <v>7</v>
      </c>
      <c r="F11" s="346">
        <v>39</v>
      </c>
      <c r="G11" s="346">
        <v>46</v>
      </c>
      <c r="H11" s="346">
        <v>0</v>
      </c>
      <c r="I11" s="346">
        <v>0</v>
      </c>
      <c r="J11" s="346">
        <v>0</v>
      </c>
      <c r="K11" s="346">
        <v>0</v>
      </c>
      <c r="L11" s="346">
        <v>0</v>
      </c>
      <c r="M11" s="346">
        <v>0</v>
      </c>
    </row>
    <row r="12" spans="1:13" ht="49.5" customHeight="1">
      <c r="A12" s="345" t="s">
        <v>711</v>
      </c>
      <c r="B12" s="346">
        <v>199</v>
      </c>
      <c r="C12" s="346">
        <v>37</v>
      </c>
      <c r="D12" s="346">
        <v>236</v>
      </c>
      <c r="E12" s="346">
        <v>69</v>
      </c>
      <c r="F12" s="346">
        <v>15</v>
      </c>
      <c r="G12" s="346">
        <v>84</v>
      </c>
      <c r="H12" s="346">
        <v>373</v>
      </c>
      <c r="I12" s="346">
        <v>171</v>
      </c>
      <c r="J12" s="346">
        <v>544</v>
      </c>
      <c r="K12" s="346">
        <v>333</v>
      </c>
      <c r="L12" s="346">
        <v>80</v>
      </c>
      <c r="M12" s="346">
        <v>413</v>
      </c>
    </row>
    <row r="13" spans="1:13" ht="71.25" customHeight="1">
      <c r="A13" s="345" t="s">
        <v>712</v>
      </c>
      <c r="B13" s="346">
        <v>81</v>
      </c>
      <c r="C13" s="346">
        <v>41</v>
      </c>
      <c r="D13" s="346">
        <v>122</v>
      </c>
      <c r="E13" s="346">
        <v>3491</v>
      </c>
      <c r="F13" s="346">
        <v>1839</v>
      </c>
      <c r="G13" s="346">
        <v>5330</v>
      </c>
      <c r="H13" s="346">
        <v>381</v>
      </c>
      <c r="I13" s="346">
        <v>376</v>
      </c>
      <c r="J13" s="346">
        <v>757</v>
      </c>
      <c r="K13" s="346">
        <v>341</v>
      </c>
      <c r="L13" s="346">
        <v>125</v>
      </c>
      <c r="M13" s="346">
        <v>466</v>
      </c>
    </row>
    <row r="14" spans="1:13" ht="49.5" customHeight="1">
      <c r="A14" s="345" t="s">
        <v>713</v>
      </c>
      <c r="B14" s="346">
        <v>108</v>
      </c>
      <c r="C14" s="346">
        <v>67</v>
      </c>
      <c r="D14" s="346">
        <v>175</v>
      </c>
      <c r="E14" s="346">
        <v>5251</v>
      </c>
      <c r="F14" s="346">
        <v>2013</v>
      </c>
      <c r="G14" s="346">
        <v>7264</v>
      </c>
      <c r="H14" s="346">
        <v>11827</v>
      </c>
      <c r="I14" s="346">
        <v>8860</v>
      </c>
      <c r="J14" s="346">
        <v>20687</v>
      </c>
      <c r="K14" s="346">
        <v>2753</v>
      </c>
      <c r="L14" s="346">
        <v>2491</v>
      </c>
      <c r="M14" s="346">
        <v>5244</v>
      </c>
    </row>
    <row r="15" spans="1:13" ht="49.5" customHeight="1">
      <c r="A15" s="345" t="s">
        <v>11</v>
      </c>
      <c r="B15" s="346">
        <v>19</v>
      </c>
      <c r="C15" s="346">
        <v>10</v>
      </c>
      <c r="D15" s="346">
        <v>29</v>
      </c>
      <c r="E15" s="346">
        <v>11</v>
      </c>
      <c r="F15" s="346">
        <v>26</v>
      </c>
      <c r="G15" s="346">
        <v>37</v>
      </c>
      <c r="H15" s="346">
        <v>9</v>
      </c>
      <c r="I15" s="346">
        <v>36</v>
      </c>
      <c r="J15" s="346">
        <v>45</v>
      </c>
      <c r="K15" s="346">
        <v>0</v>
      </c>
      <c r="L15" s="346">
        <v>3</v>
      </c>
      <c r="M15" s="346">
        <v>3</v>
      </c>
    </row>
    <row r="16" spans="1:13" s="349" customFormat="1" ht="33.75" customHeight="1">
      <c r="A16" s="347" t="s">
        <v>49</v>
      </c>
      <c r="B16" s="348">
        <f t="shared" ref="B16:M16" si="0">SUM(B5:B15)</f>
        <v>5209</v>
      </c>
      <c r="C16" s="348">
        <f t="shared" si="0"/>
        <v>1830</v>
      </c>
      <c r="D16" s="348">
        <f t="shared" si="0"/>
        <v>7039</v>
      </c>
      <c r="E16" s="348">
        <f t="shared" si="0"/>
        <v>64776</v>
      </c>
      <c r="F16" s="348">
        <f t="shared" si="0"/>
        <v>33319</v>
      </c>
      <c r="G16" s="348">
        <f t="shared" si="0"/>
        <v>98095</v>
      </c>
      <c r="H16" s="348">
        <f t="shared" si="0"/>
        <v>28420</v>
      </c>
      <c r="I16" s="348">
        <f t="shared" si="0"/>
        <v>19880</v>
      </c>
      <c r="J16" s="348">
        <f t="shared" si="0"/>
        <v>48300</v>
      </c>
      <c r="K16" s="348">
        <f t="shared" si="0"/>
        <v>10426</v>
      </c>
      <c r="L16" s="348">
        <f t="shared" si="0"/>
        <v>5622</v>
      </c>
      <c r="M16" s="348">
        <f t="shared" si="0"/>
        <v>16048</v>
      </c>
    </row>
    <row r="17" spans="1:13" s="341" customFormat="1" ht="38.25" customHeight="1">
      <c r="A17" s="108" t="str">
        <f>A1</f>
        <v>Table 28.</v>
      </c>
      <c r="B17" s="587" t="s">
        <v>720</v>
      </c>
      <c r="C17" s="587"/>
      <c r="D17" s="587"/>
      <c r="E17" s="587"/>
      <c r="F17" s="587"/>
      <c r="G17" s="587"/>
      <c r="H17" s="587"/>
      <c r="I17" s="587"/>
      <c r="J17" s="587"/>
      <c r="K17" s="587"/>
      <c r="L17" s="587"/>
      <c r="M17" s="587"/>
    </row>
    <row r="18" spans="1:13" ht="40.5" customHeight="1">
      <c r="A18" s="345" t="s">
        <v>704</v>
      </c>
      <c r="B18" s="350">
        <v>989.99796441495778</v>
      </c>
      <c r="C18" s="350">
        <v>643.00421675937559</v>
      </c>
      <c r="D18" s="350">
        <v>1633.0021811743334</v>
      </c>
      <c r="E18" s="350">
        <v>10562.5893600456</v>
      </c>
      <c r="F18" s="350">
        <v>15261.974578070269</v>
      </c>
      <c r="G18" s="350">
        <v>25824.563938115869</v>
      </c>
      <c r="H18" s="350">
        <v>13377.876151610404</v>
      </c>
      <c r="I18" s="350">
        <v>16210.001288943142</v>
      </c>
      <c r="J18" s="350">
        <v>29587.877440553544</v>
      </c>
      <c r="K18" s="350">
        <v>548</v>
      </c>
      <c r="L18" s="350">
        <v>495</v>
      </c>
      <c r="M18" s="350">
        <v>1043</v>
      </c>
    </row>
    <row r="19" spans="1:13" ht="40.5" customHeight="1">
      <c r="A19" s="345" t="s">
        <v>707</v>
      </c>
      <c r="B19" s="350">
        <v>26539.002035585043</v>
      </c>
      <c r="C19" s="350">
        <v>23206.995783240625</v>
      </c>
      <c r="D19" s="350">
        <v>49745.997818825665</v>
      </c>
      <c r="E19" s="350">
        <v>493502.41063995438</v>
      </c>
      <c r="F19" s="350">
        <v>472729.02542192972</v>
      </c>
      <c r="G19" s="350">
        <v>966231.43606188404</v>
      </c>
      <c r="H19" s="350">
        <v>175492.1238483896</v>
      </c>
      <c r="I19" s="350">
        <v>237101.99871105686</v>
      </c>
      <c r="J19" s="350">
        <v>412594.12255944649</v>
      </c>
      <c r="K19" s="350">
        <v>10663</v>
      </c>
      <c r="L19" s="350">
        <v>6268</v>
      </c>
      <c r="M19" s="350">
        <v>16931</v>
      </c>
    </row>
    <row r="20" spans="1:13" s="349" customFormat="1" ht="40.5" customHeight="1">
      <c r="A20" s="347" t="s">
        <v>60</v>
      </c>
      <c r="B20" s="348">
        <f t="shared" ref="B20:M20" si="1">SUM(B18:B19)</f>
        <v>27529</v>
      </c>
      <c r="C20" s="348">
        <f t="shared" si="1"/>
        <v>23850</v>
      </c>
      <c r="D20" s="348">
        <f t="shared" si="1"/>
        <v>51379</v>
      </c>
      <c r="E20" s="348">
        <f t="shared" si="1"/>
        <v>504065</v>
      </c>
      <c r="F20" s="348">
        <f t="shared" si="1"/>
        <v>487991</v>
      </c>
      <c r="G20" s="348">
        <f t="shared" si="1"/>
        <v>992055.99999999988</v>
      </c>
      <c r="H20" s="348">
        <f t="shared" si="1"/>
        <v>188870</v>
      </c>
      <c r="I20" s="348">
        <f t="shared" si="1"/>
        <v>253312</v>
      </c>
      <c r="J20" s="348">
        <f t="shared" si="1"/>
        <v>442182.00000000006</v>
      </c>
      <c r="K20" s="348">
        <f t="shared" si="1"/>
        <v>11211</v>
      </c>
      <c r="L20" s="348">
        <f t="shared" si="1"/>
        <v>6763</v>
      </c>
      <c r="M20" s="348">
        <f t="shared" si="1"/>
        <v>17974</v>
      </c>
    </row>
    <row r="23" spans="1:13">
      <c r="A23" s="342" t="s">
        <v>715</v>
      </c>
      <c r="B23" s="351">
        <v>4415</v>
      </c>
      <c r="C23" s="351">
        <v>2719</v>
      </c>
      <c r="D23" s="351">
        <f>B23+C23</f>
        <v>7134</v>
      </c>
      <c r="E23" s="351">
        <v>40173</v>
      </c>
      <c r="F23" s="351">
        <v>16073</v>
      </c>
      <c r="G23" s="351">
        <f>E23+F23</f>
        <v>56246</v>
      </c>
      <c r="H23" s="351">
        <v>33367</v>
      </c>
      <c r="I23" s="351">
        <v>21526</v>
      </c>
      <c r="J23" s="351">
        <f>H23+I23</f>
        <v>54893</v>
      </c>
      <c r="K23" s="351">
        <v>163</v>
      </c>
      <c r="L23" s="351">
        <v>303</v>
      </c>
      <c r="M23" s="351">
        <f>K23+L23</f>
        <v>466</v>
      </c>
    </row>
    <row r="24" spans="1:13">
      <c r="A24" s="342" t="s">
        <v>716</v>
      </c>
      <c r="B24" s="342">
        <f t="shared" ref="B24:G24" si="2">B16+B20+B23</f>
        <v>37153</v>
      </c>
      <c r="C24" s="342">
        <f t="shared" si="2"/>
        <v>28399</v>
      </c>
      <c r="D24" s="342">
        <f t="shared" si="2"/>
        <v>65552</v>
      </c>
      <c r="E24" s="342">
        <f t="shared" si="2"/>
        <v>609014</v>
      </c>
      <c r="F24" s="342">
        <f t="shared" si="2"/>
        <v>537383</v>
      </c>
      <c r="G24" s="342">
        <f t="shared" si="2"/>
        <v>1146397</v>
      </c>
      <c r="H24" s="342">
        <f>H16+H20+H23</f>
        <v>250657</v>
      </c>
      <c r="I24" s="342">
        <f t="shared" ref="I24:M24" si="3">I16+I20+I23</f>
        <v>294718</v>
      </c>
      <c r="J24" s="342">
        <f t="shared" si="3"/>
        <v>545375</v>
      </c>
      <c r="K24" s="342">
        <f t="shared" si="3"/>
        <v>21800</v>
      </c>
      <c r="L24" s="342">
        <f t="shared" si="3"/>
        <v>12688</v>
      </c>
      <c r="M24" s="342">
        <f t="shared" si="3"/>
        <v>34488</v>
      </c>
    </row>
    <row r="25" spans="1:13">
      <c r="A25" s="342" t="s">
        <v>717</v>
      </c>
      <c r="B25" s="342">
        <v>29445</v>
      </c>
      <c r="C25" s="342">
        <v>21179</v>
      </c>
      <c r="D25" s="342">
        <v>50624</v>
      </c>
      <c r="E25" s="342">
        <v>519420</v>
      </c>
      <c r="F25" s="342">
        <v>443266</v>
      </c>
      <c r="G25" s="342">
        <v>962686</v>
      </c>
      <c r="H25" s="342">
        <v>214109</v>
      </c>
      <c r="I25" s="342">
        <v>239445</v>
      </c>
      <c r="J25" s="342">
        <v>453554</v>
      </c>
    </row>
    <row r="26" spans="1:13">
      <c r="B26" s="342">
        <f t="shared" ref="B26:M26" si="4">B25-B24</f>
        <v>-7708</v>
      </c>
      <c r="C26" s="342">
        <f t="shared" si="4"/>
        <v>-7220</v>
      </c>
      <c r="D26" s="342">
        <f t="shared" si="4"/>
        <v>-14928</v>
      </c>
      <c r="E26" s="342">
        <f t="shared" si="4"/>
        <v>-89594</v>
      </c>
      <c r="F26" s="342">
        <f t="shared" si="4"/>
        <v>-94117</v>
      </c>
      <c r="G26" s="342">
        <f t="shared" si="4"/>
        <v>-183711</v>
      </c>
      <c r="H26" s="342">
        <f t="shared" si="4"/>
        <v>-36548</v>
      </c>
      <c r="I26" s="342">
        <f t="shared" si="4"/>
        <v>-55273</v>
      </c>
      <c r="J26" s="342">
        <f t="shared" si="4"/>
        <v>-91821</v>
      </c>
      <c r="K26" s="342">
        <f t="shared" si="4"/>
        <v>-21800</v>
      </c>
      <c r="L26" s="342">
        <f t="shared" si="4"/>
        <v>-12688</v>
      </c>
      <c r="M26" s="342">
        <f t="shared" si="4"/>
        <v>-34488</v>
      </c>
    </row>
  </sheetData>
  <mergeCells count="7">
    <mergeCell ref="K2:M2"/>
    <mergeCell ref="B17:M17"/>
    <mergeCell ref="B1:M1"/>
    <mergeCell ref="A2:A3"/>
    <mergeCell ref="B2:D2"/>
    <mergeCell ref="E2:G2"/>
    <mergeCell ref="H2:J2"/>
  </mergeCells>
  <printOptions horizontalCentered="1"/>
  <pageMargins left="0.61" right="0.22" top="0.65" bottom="0.53" header="0.23" footer="0.24"/>
  <pageSetup paperSize="9" scale="77" firstPageNumber="96" pageOrder="overThenDown" orientation="portrait" useFirstPageNumber="1" horizontalDpi="300" verticalDpi="300" r:id="rId1"/>
  <headerFooter alignWithMargins="0">
    <oddFooter>&amp;L&amp;"Arial,Italic"&amp;9AISHE 2011-12&amp;CT-&amp;P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>
  <dimension ref="A1:Y24"/>
  <sheetViews>
    <sheetView view="pageBreakPreview" zoomScaleSheetLayoutView="100" workbookViewId="0">
      <selection activeCell="H3" sqref="H3"/>
    </sheetView>
  </sheetViews>
  <sheetFormatPr defaultRowHeight="14.25"/>
  <cols>
    <col min="1" max="1" width="21" style="401" customWidth="1"/>
    <col min="2" max="2" width="8.42578125" style="401" customWidth="1"/>
    <col min="3" max="3" width="8.140625" style="401" customWidth="1"/>
    <col min="4" max="4" width="9.140625" style="401" customWidth="1"/>
    <col min="5" max="5" width="8.140625" style="401" customWidth="1"/>
    <col min="6" max="6" width="8.28515625" style="401" customWidth="1"/>
    <col min="7" max="10" width="8.7109375" style="401" customWidth="1"/>
    <col min="11" max="11" width="7.5703125" style="401" customWidth="1"/>
    <col min="12" max="15" width="7.42578125" style="401" customWidth="1"/>
    <col min="16" max="16" width="8" style="401" customWidth="1"/>
    <col min="17" max="17" width="9" style="401" customWidth="1"/>
    <col min="18" max="18" width="9.5703125" style="401" customWidth="1"/>
    <col min="19" max="19" width="8.7109375" style="401" customWidth="1"/>
    <col min="20" max="20" width="6.42578125" style="401" customWidth="1"/>
    <col min="21" max="21" width="7.140625" style="401" customWidth="1"/>
    <col min="22" max="22" width="6.42578125" style="401" customWidth="1"/>
    <col min="23" max="23" width="12.7109375" style="401" customWidth="1"/>
    <col min="24" max="16384" width="9.140625" style="401"/>
  </cols>
  <sheetData>
    <row r="1" spans="1:24" s="400" customFormat="1" ht="38.25" customHeight="1">
      <c r="A1" s="108" t="s">
        <v>772</v>
      </c>
      <c r="B1" s="587" t="s">
        <v>749</v>
      </c>
      <c r="C1" s="587"/>
      <c r="D1" s="587"/>
      <c r="E1" s="587"/>
      <c r="F1" s="587"/>
      <c r="G1" s="587"/>
      <c r="H1" s="587"/>
      <c r="I1" s="587"/>
      <c r="J1" s="587"/>
      <c r="K1" s="587" t="str">
        <f>B1</f>
        <v>Post-wise Number of Teachers in various types of Universities
(a) Teaching departments and Constituent Units/Off-campus Centres</v>
      </c>
      <c r="L1" s="587"/>
      <c r="M1" s="587"/>
      <c r="N1" s="587"/>
      <c r="O1" s="587"/>
      <c r="P1" s="587"/>
      <c r="Q1" s="587"/>
      <c r="R1" s="587"/>
      <c r="S1" s="587"/>
      <c r="T1" s="587"/>
      <c r="U1" s="587"/>
      <c r="V1" s="587"/>
    </row>
    <row r="2" spans="1:24" ht="31.5" customHeight="1">
      <c r="A2" s="627" t="s">
        <v>703</v>
      </c>
      <c r="B2" s="612" t="s">
        <v>549</v>
      </c>
      <c r="C2" s="612"/>
      <c r="D2" s="612"/>
      <c r="E2" s="612" t="s">
        <v>550</v>
      </c>
      <c r="F2" s="613"/>
      <c r="G2" s="613"/>
      <c r="H2" s="612" t="s">
        <v>551</v>
      </c>
      <c r="I2" s="613"/>
      <c r="J2" s="613"/>
      <c r="K2" s="612" t="s">
        <v>552</v>
      </c>
      <c r="L2" s="613"/>
      <c r="M2" s="613"/>
      <c r="N2" s="612" t="s">
        <v>553</v>
      </c>
      <c r="O2" s="613"/>
      <c r="P2" s="613"/>
      <c r="Q2" s="629" t="s">
        <v>60</v>
      </c>
      <c r="R2" s="630"/>
      <c r="S2" s="631"/>
      <c r="T2" s="612" t="s">
        <v>743</v>
      </c>
      <c r="U2" s="613"/>
      <c r="V2" s="613"/>
    </row>
    <row r="3" spans="1:24" ht="19.5" customHeight="1">
      <c r="A3" s="627"/>
      <c r="B3" s="386" t="s">
        <v>102</v>
      </c>
      <c r="C3" s="386" t="s">
        <v>103</v>
      </c>
      <c r="D3" s="386" t="s">
        <v>12</v>
      </c>
      <c r="E3" s="386" t="s">
        <v>102</v>
      </c>
      <c r="F3" s="386" t="s">
        <v>103</v>
      </c>
      <c r="G3" s="386" t="s">
        <v>12</v>
      </c>
      <c r="H3" s="386" t="s">
        <v>102</v>
      </c>
      <c r="I3" s="386" t="s">
        <v>103</v>
      </c>
      <c r="J3" s="386" t="s">
        <v>12</v>
      </c>
      <c r="K3" s="386" t="s">
        <v>102</v>
      </c>
      <c r="L3" s="386" t="s">
        <v>103</v>
      </c>
      <c r="M3" s="386" t="s">
        <v>12</v>
      </c>
      <c r="N3" s="386" t="s">
        <v>102</v>
      </c>
      <c r="O3" s="386" t="s">
        <v>103</v>
      </c>
      <c r="P3" s="386" t="s">
        <v>12</v>
      </c>
      <c r="Q3" s="386" t="s">
        <v>102</v>
      </c>
      <c r="R3" s="386" t="s">
        <v>103</v>
      </c>
      <c r="S3" s="386" t="s">
        <v>12</v>
      </c>
      <c r="T3" s="386" t="s">
        <v>102</v>
      </c>
      <c r="U3" s="386" t="s">
        <v>103</v>
      </c>
      <c r="V3" s="386" t="s">
        <v>12</v>
      </c>
      <c r="W3" s="401" t="s">
        <v>265</v>
      </c>
      <c r="X3" s="401" t="s">
        <v>744</v>
      </c>
    </row>
    <row r="4" spans="1:24" ht="33.75" customHeight="1">
      <c r="A4" s="402" t="s">
        <v>704</v>
      </c>
      <c r="B4" s="387">
        <v>2293</v>
      </c>
      <c r="C4" s="387">
        <v>531</v>
      </c>
      <c r="D4" s="387">
        <v>2824</v>
      </c>
      <c r="E4" s="387">
        <v>1918</v>
      </c>
      <c r="F4" s="387">
        <v>633</v>
      </c>
      <c r="G4" s="387">
        <v>2551</v>
      </c>
      <c r="H4" s="387">
        <v>3126</v>
      </c>
      <c r="I4" s="387">
        <v>1401</v>
      </c>
      <c r="J4" s="387">
        <v>4527</v>
      </c>
      <c r="K4" s="387">
        <v>23</v>
      </c>
      <c r="L4" s="387">
        <v>9</v>
      </c>
      <c r="M4" s="387">
        <v>32</v>
      </c>
      <c r="N4" s="387">
        <v>352</v>
      </c>
      <c r="O4" s="387">
        <v>173</v>
      </c>
      <c r="P4" s="387">
        <v>525</v>
      </c>
      <c r="Q4" s="387">
        <v>7712</v>
      </c>
      <c r="R4" s="387">
        <v>2747</v>
      </c>
      <c r="S4" s="387">
        <v>10459</v>
      </c>
      <c r="T4" s="387">
        <v>7</v>
      </c>
      <c r="U4" s="387">
        <v>1</v>
      </c>
      <c r="V4" s="387">
        <v>8</v>
      </c>
      <c r="W4" s="401">
        <v>554953</v>
      </c>
      <c r="X4" s="401">
        <f>ROUND(W4/S4,0)</f>
        <v>53</v>
      </c>
    </row>
    <row r="5" spans="1:24" ht="33.75" customHeight="1">
      <c r="A5" s="402" t="s">
        <v>705</v>
      </c>
      <c r="B5" s="387">
        <v>83</v>
      </c>
      <c r="C5" s="387">
        <v>41</v>
      </c>
      <c r="D5" s="387">
        <v>124</v>
      </c>
      <c r="E5" s="387">
        <v>126</v>
      </c>
      <c r="F5" s="387">
        <v>58</v>
      </c>
      <c r="G5" s="387">
        <v>184</v>
      </c>
      <c r="H5" s="387">
        <v>128</v>
      </c>
      <c r="I5" s="387">
        <v>88</v>
      </c>
      <c r="J5" s="387">
        <v>216</v>
      </c>
      <c r="K5" s="387">
        <v>0</v>
      </c>
      <c r="L5" s="387">
        <v>0</v>
      </c>
      <c r="M5" s="387">
        <v>0</v>
      </c>
      <c r="N5" s="387">
        <v>0</v>
      </c>
      <c r="O5" s="387">
        <v>0</v>
      </c>
      <c r="P5" s="387">
        <v>0</v>
      </c>
      <c r="Q5" s="387">
        <v>337</v>
      </c>
      <c r="R5" s="387">
        <v>187</v>
      </c>
      <c r="S5" s="387">
        <v>524</v>
      </c>
      <c r="T5" s="387">
        <v>0</v>
      </c>
      <c r="U5" s="387">
        <v>0</v>
      </c>
      <c r="V5" s="387">
        <v>0</v>
      </c>
      <c r="W5" s="401">
        <v>533293</v>
      </c>
      <c r="X5" s="401">
        <f t="shared" ref="X5:X20" si="0">ROUND(W5/S5,0)</f>
        <v>1018</v>
      </c>
    </row>
    <row r="6" spans="1:24" ht="33.75" customHeight="1">
      <c r="A6" s="402" t="s">
        <v>706</v>
      </c>
      <c r="B6" s="387">
        <v>2594</v>
      </c>
      <c r="C6" s="387">
        <v>367</v>
      </c>
      <c r="D6" s="387">
        <v>2961</v>
      </c>
      <c r="E6" s="387">
        <v>1254</v>
      </c>
      <c r="F6" s="387">
        <v>234</v>
      </c>
      <c r="G6" s="387">
        <v>1488</v>
      </c>
      <c r="H6" s="387">
        <v>2667</v>
      </c>
      <c r="I6" s="387">
        <v>614</v>
      </c>
      <c r="J6" s="387">
        <v>3281</v>
      </c>
      <c r="K6" s="387">
        <v>1</v>
      </c>
      <c r="L6" s="387">
        <v>0</v>
      </c>
      <c r="M6" s="387">
        <v>1</v>
      </c>
      <c r="N6" s="387">
        <v>154</v>
      </c>
      <c r="O6" s="387">
        <v>46</v>
      </c>
      <c r="P6" s="387">
        <v>200</v>
      </c>
      <c r="Q6" s="387">
        <v>6670</v>
      </c>
      <c r="R6" s="387">
        <v>1261</v>
      </c>
      <c r="S6" s="387">
        <v>7931</v>
      </c>
      <c r="T6" s="387">
        <v>46</v>
      </c>
      <c r="U6" s="387">
        <v>19</v>
      </c>
      <c r="V6" s="387">
        <v>65</v>
      </c>
      <c r="W6" s="401">
        <v>111390</v>
      </c>
      <c r="X6" s="401">
        <f t="shared" si="0"/>
        <v>14</v>
      </c>
    </row>
    <row r="7" spans="1:24" ht="33.75" customHeight="1">
      <c r="A7" s="402" t="s">
        <v>707</v>
      </c>
      <c r="B7" s="387">
        <v>9237</v>
      </c>
      <c r="C7" s="387">
        <v>2131</v>
      </c>
      <c r="D7" s="387">
        <v>11368</v>
      </c>
      <c r="E7" s="387">
        <v>7638</v>
      </c>
      <c r="F7" s="387">
        <v>2550</v>
      </c>
      <c r="G7" s="387">
        <v>10188</v>
      </c>
      <c r="H7" s="387">
        <v>14439</v>
      </c>
      <c r="I7" s="387">
        <v>7101</v>
      </c>
      <c r="J7" s="387">
        <v>21540</v>
      </c>
      <c r="K7" s="387">
        <v>106</v>
      </c>
      <c r="L7" s="387">
        <v>55</v>
      </c>
      <c r="M7" s="387">
        <v>161</v>
      </c>
      <c r="N7" s="387">
        <v>2709</v>
      </c>
      <c r="O7" s="387">
        <v>1789</v>
      </c>
      <c r="P7" s="387">
        <v>4498</v>
      </c>
      <c r="Q7" s="387">
        <v>34129</v>
      </c>
      <c r="R7" s="387">
        <v>13626</v>
      </c>
      <c r="S7" s="387">
        <v>47755</v>
      </c>
      <c r="T7" s="387">
        <v>892</v>
      </c>
      <c r="U7" s="387">
        <v>383</v>
      </c>
      <c r="V7" s="387">
        <v>1275</v>
      </c>
      <c r="W7" s="401">
        <v>2447183</v>
      </c>
      <c r="X7" s="401">
        <f t="shared" si="0"/>
        <v>51</v>
      </c>
    </row>
    <row r="8" spans="1:24" ht="33.75" customHeight="1">
      <c r="A8" s="402" t="s">
        <v>708</v>
      </c>
      <c r="B8" s="387">
        <v>84</v>
      </c>
      <c r="C8" s="387">
        <v>20</v>
      </c>
      <c r="D8" s="387">
        <v>104</v>
      </c>
      <c r="E8" s="387">
        <v>38</v>
      </c>
      <c r="F8" s="387">
        <v>7</v>
      </c>
      <c r="G8" s="387">
        <v>45</v>
      </c>
      <c r="H8" s="387">
        <v>134</v>
      </c>
      <c r="I8" s="387">
        <v>84</v>
      </c>
      <c r="J8" s="387">
        <v>218</v>
      </c>
      <c r="K8" s="387">
        <v>0</v>
      </c>
      <c r="L8" s="387">
        <v>0</v>
      </c>
      <c r="M8" s="387">
        <v>0</v>
      </c>
      <c r="N8" s="387">
        <v>54</v>
      </c>
      <c r="O8" s="387">
        <v>24</v>
      </c>
      <c r="P8" s="387">
        <v>78</v>
      </c>
      <c r="Q8" s="387">
        <v>310</v>
      </c>
      <c r="R8" s="387">
        <v>135</v>
      </c>
      <c r="S8" s="387">
        <v>445</v>
      </c>
      <c r="T8" s="387">
        <v>325</v>
      </c>
      <c r="U8" s="387">
        <v>73</v>
      </c>
      <c r="V8" s="387">
        <v>398</v>
      </c>
      <c r="W8" s="401">
        <v>910000</v>
      </c>
      <c r="X8" s="401">
        <f t="shared" si="0"/>
        <v>2045</v>
      </c>
    </row>
    <row r="9" spans="1:24" ht="33.75" customHeight="1">
      <c r="A9" s="402" t="s">
        <v>709</v>
      </c>
      <c r="B9" s="387">
        <v>1509</v>
      </c>
      <c r="C9" s="387">
        <v>413</v>
      </c>
      <c r="D9" s="387">
        <v>1922</v>
      </c>
      <c r="E9" s="387">
        <v>1176</v>
      </c>
      <c r="F9" s="387">
        <v>433</v>
      </c>
      <c r="G9" s="387">
        <v>1609</v>
      </c>
      <c r="H9" s="387">
        <v>7272</v>
      </c>
      <c r="I9" s="387">
        <v>5048</v>
      </c>
      <c r="J9" s="387">
        <v>12320</v>
      </c>
      <c r="K9" s="387">
        <v>1032</v>
      </c>
      <c r="L9" s="387">
        <v>956</v>
      </c>
      <c r="M9" s="387">
        <v>1988</v>
      </c>
      <c r="N9" s="387">
        <v>83</v>
      </c>
      <c r="O9" s="387">
        <v>79</v>
      </c>
      <c r="P9" s="387">
        <v>162</v>
      </c>
      <c r="Q9" s="387">
        <v>11072</v>
      </c>
      <c r="R9" s="387">
        <v>6929</v>
      </c>
      <c r="S9" s="387">
        <v>18001</v>
      </c>
      <c r="T9" s="387">
        <v>255</v>
      </c>
      <c r="U9" s="387">
        <v>150</v>
      </c>
      <c r="V9" s="387">
        <v>405</v>
      </c>
      <c r="W9" s="401">
        <v>270495</v>
      </c>
      <c r="X9" s="401">
        <f t="shared" si="0"/>
        <v>15</v>
      </c>
    </row>
    <row r="10" spans="1:24" ht="33.75" customHeight="1">
      <c r="A10" s="402" t="s">
        <v>710</v>
      </c>
      <c r="B10" s="387">
        <v>36</v>
      </c>
      <c r="C10" s="387">
        <v>9</v>
      </c>
      <c r="D10" s="387">
        <v>45</v>
      </c>
      <c r="E10" s="387">
        <v>25</v>
      </c>
      <c r="F10" s="387">
        <v>12</v>
      </c>
      <c r="G10" s="387">
        <v>37</v>
      </c>
      <c r="H10" s="387">
        <v>31</v>
      </c>
      <c r="I10" s="387">
        <v>16</v>
      </c>
      <c r="J10" s="387">
        <v>47</v>
      </c>
      <c r="K10" s="387">
        <v>4</v>
      </c>
      <c r="L10" s="387">
        <v>11</v>
      </c>
      <c r="M10" s="387">
        <v>15</v>
      </c>
      <c r="N10" s="387">
        <v>0</v>
      </c>
      <c r="O10" s="387">
        <v>0</v>
      </c>
      <c r="P10" s="387">
        <v>0</v>
      </c>
      <c r="Q10" s="387">
        <v>96</v>
      </c>
      <c r="R10" s="387">
        <v>48</v>
      </c>
      <c r="S10" s="387">
        <v>144</v>
      </c>
      <c r="T10" s="387">
        <v>0</v>
      </c>
      <c r="U10" s="387">
        <v>0</v>
      </c>
      <c r="V10" s="387">
        <v>0</v>
      </c>
      <c r="W10" s="401">
        <v>1699</v>
      </c>
      <c r="X10" s="401">
        <f t="shared" si="0"/>
        <v>12</v>
      </c>
    </row>
    <row r="11" spans="1:24" ht="33.75" customHeight="1">
      <c r="A11" s="402" t="s">
        <v>711</v>
      </c>
      <c r="B11" s="387">
        <v>1290</v>
      </c>
      <c r="C11" s="387">
        <v>186</v>
      </c>
      <c r="D11" s="387">
        <v>1476</v>
      </c>
      <c r="E11" s="387">
        <v>1048</v>
      </c>
      <c r="F11" s="387">
        <v>248</v>
      </c>
      <c r="G11" s="387">
        <v>1296</v>
      </c>
      <c r="H11" s="387">
        <v>1212</v>
      </c>
      <c r="I11" s="387">
        <v>313</v>
      </c>
      <c r="J11" s="387">
        <v>1525</v>
      </c>
      <c r="K11" s="387">
        <v>30</v>
      </c>
      <c r="L11" s="387">
        <v>32</v>
      </c>
      <c r="M11" s="387">
        <v>62</v>
      </c>
      <c r="N11" s="387">
        <v>186</v>
      </c>
      <c r="O11" s="387">
        <v>95</v>
      </c>
      <c r="P11" s="387">
        <v>281</v>
      </c>
      <c r="Q11" s="387">
        <v>3766</v>
      </c>
      <c r="R11" s="387">
        <v>874</v>
      </c>
      <c r="S11" s="387">
        <v>4640</v>
      </c>
      <c r="T11" s="387">
        <v>8</v>
      </c>
      <c r="U11" s="387">
        <v>1</v>
      </c>
      <c r="V11" s="387">
        <v>9</v>
      </c>
      <c r="W11" s="401">
        <v>36121</v>
      </c>
      <c r="X11" s="401">
        <f t="shared" si="0"/>
        <v>8</v>
      </c>
    </row>
    <row r="12" spans="1:24" ht="33.75" customHeight="1">
      <c r="A12" s="402" t="s">
        <v>712</v>
      </c>
      <c r="B12" s="387">
        <v>143</v>
      </c>
      <c r="C12" s="387">
        <v>18</v>
      </c>
      <c r="D12" s="387">
        <v>161</v>
      </c>
      <c r="E12" s="387">
        <v>124</v>
      </c>
      <c r="F12" s="387">
        <v>37</v>
      </c>
      <c r="G12" s="387">
        <v>161</v>
      </c>
      <c r="H12" s="387">
        <v>382</v>
      </c>
      <c r="I12" s="387">
        <v>220</v>
      </c>
      <c r="J12" s="387">
        <v>602</v>
      </c>
      <c r="K12" s="387">
        <v>31</v>
      </c>
      <c r="L12" s="387">
        <v>20</v>
      </c>
      <c r="M12" s="387">
        <v>51</v>
      </c>
      <c r="N12" s="387">
        <v>4</v>
      </c>
      <c r="O12" s="387">
        <v>2</v>
      </c>
      <c r="P12" s="387">
        <v>6</v>
      </c>
      <c r="Q12" s="387">
        <v>684</v>
      </c>
      <c r="R12" s="387">
        <v>297</v>
      </c>
      <c r="S12" s="387">
        <v>981</v>
      </c>
      <c r="T12" s="387">
        <v>30</v>
      </c>
      <c r="U12" s="387">
        <v>0</v>
      </c>
      <c r="V12" s="387">
        <v>30</v>
      </c>
      <c r="W12" s="401">
        <v>97025</v>
      </c>
      <c r="X12" s="401">
        <f t="shared" si="0"/>
        <v>99</v>
      </c>
    </row>
    <row r="13" spans="1:24" ht="33.75" customHeight="1">
      <c r="A13" s="402" t="s">
        <v>713</v>
      </c>
      <c r="B13" s="387">
        <v>4846</v>
      </c>
      <c r="C13" s="387">
        <v>1841</v>
      </c>
      <c r="D13" s="387">
        <v>6687</v>
      </c>
      <c r="E13" s="387">
        <v>4295</v>
      </c>
      <c r="F13" s="387">
        <v>2314</v>
      </c>
      <c r="G13" s="387">
        <v>6609</v>
      </c>
      <c r="H13" s="387">
        <v>12276</v>
      </c>
      <c r="I13" s="387">
        <v>9678</v>
      </c>
      <c r="J13" s="387">
        <v>21954</v>
      </c>
      <c r="K13" s="387">
        <v>3223</v>
      </c>
      <c r="L13" s="387">
        <v>2478</v>
      </c>
      <c r="M13" s="387">
        <v>5701</v>
      </c>
      <c r="N13" s="387">
        <v>166</v>
      </c>
      <c r="O13" s="387">
        <v>256</v>
      </c>
      <c r="P13" s="387">
        <v>422</v>
      </c>
      <c r="Q13" s="387">
        <v>24806</v>
      </c>
      <c r="R13" s="387">
        <v>16567</v>
      </c>
      <c r="S13" s="387">
        <v>41373</v>
      </c>
      <c r="T13" s="387">
        <v>395</v>
      </c>
      <c r="U13" s="387">
        <v>184</v>
      </c>
      <c r="V13" s="387">
        <v>579</v>
      </c>
      <c r="W13" s="401">
        <v>551739</v>
      </c>
      <c r="X13" s="401">
        <f t="shared" si="0"/>
        <v>13</v>
      </c>
    </row>
    <row r="14" spans="1:24" ht="33.75" customHeight="1">
      <c r="A14" s="402" t="s">
        <v>11</v>
      </c>
      <c r="B14" s="387">
        <v>14</v>
      </c>
      <c r="C14" s="387">
        <v>13</v>
      </c>
      <c r="D14" s="387">
        <v>27</v>
      </c>
      <c r="E14" s="387">
        <v>54</v>
      </c>
      <c r="F14" s="387">
        <v>32</v>
      </c>
      <c r="G14" s="387">
        <v>86</v>
      </c>
      <c r="H14" s="387">
        <v>104</v>
      </c>
      <c r="I14" s="387">
        <v>59</v>
      </c>
      <c r="J14" s="387">
        <v>163</v>
      </c>
      <c r="K14" s="387">
        <v>0</v>
      </c>
      <c r="L14" s="387">
        <v>0</v>
      </c>
      <c r="M14" s="387">
        <v>0</v>
      </c>
      <c r="N14" s="387">
        <v>0</v>
      </c>
      <c r="O14" s="387">
        <v>0</v>
      </c>
      <c r="P14" s="387">
        <v>0</v>
      </c>
      <c r="Q14" s="387">
        <v>172</v>
      </c>
      <c r="R14" s="387">
        <v>104</v>
      </c>
      <c r="S14" s="387">
        <v>276</v>
      </c>
      <c r="T14" s="387">
        <v>0</v>
      </c>
      <c r="U14" s="387">
        <v>0</v>
      </c>
      <c r="V14" s="387">
        <v>0</v>
      </c>
      <c r="W14" s="401">
        <v>2392</v>
      </c>
      <c r="X14" s="401">
        <f t="shared" si="0"/>
        <v>9</v>
      </c>
    </row>
    <row r="15" spans="1:24" s="403" customFormat="1" ht="20.25" customHeight="1">
      <c r="A15" s="390" t="s">
        <v>49</v>
      </c>
      <c r="B15" s="388">
        <f t="shared" ref="B15:R15" si="1">SUM(B4:B14)</f>
        <v>22129</v>
      </c>
      <c r="C15" s="388">
        <f t="shared" si="1"/>
        <v>5570</v>
      </c>
      <c r="D15" s="388">
        <f t="shared" si="1"/>
        <v>27699</v>
      </c>
      <c r="E15" s="388">
        <f t="shared" si="1"/>
        <v>17696</v>
      </c>
      <c r="F15" s="388">
        <f t="shared" si="1"/>
        <v>6558</v>
      </c>
      <c r="G15" s="388">
        <f t="shared" si="1"/>
        <v>24254</v>
      </c>
      <c r="H15" s="388">
        <f t="shared" si="1"/>
        <v>41771</v>
      </c>
      <c r="I15" s="388">
        <f t="shared" si="1"/>
        <v>24622</v>
      </c>
      <c r="J15" s="388">
        <f t="shared" si="1"/>
        <v>66393</v>
      </c>
      <c r="K15" s="388">
        <f t="shared" si="1"/>
        <v>4450</v>
      </c>
      <c r="L15" s="388">
        <f t="shared" si="1"/>
        <v>3561</v>
      </c>
      <c r="M15" s="388">
        <f t="shared" si="1"/>
        <v>8011</v>
      </c>
      <c r="N15" s="388">
        <f t="shared" si="1"/>
        <v>3708</v>
      </c>
      <c r="O15" s="388">
        <f t="shared" si="1"/>
        <v>2464</v>
      </c>
      <c r="P15" s="388">
        <f t="shared" si="1"/>
        <v>6172</v>
      </c>
      <c r="Q15" s="388">
        <f t="shared" si="1"/>
        <v>89754</v>
      </c>
      <c r="R15" s="388">
        <f t="shared" si="1"/>
        <v>42775</v>
      </c>
      <c r="S15" s="388">
        <f>Q15+R15</f>
        <v>132529</v>
      </c>
      <c r="T15" s="388">
        <f t="shared" ref="T15:V15" si="2">SUM(T4:T14)</f>
        <v>1958</v>
      </c>
      <c r="U15" s="388">
        <f t="shared" si="2"/>
        <v>811</v>
      </c>
      <c r="V15" s="388">
        <f t="shared" si="2"/>
        <v>2769</v>
      </c>
      <c r="W15" s="403">
        <v>5516290</v>
      </c>
      <c r="X15" s="401">
        <f t="shared" si="0"/>
        <v>42</v>
      </c>
    </row>
    <row r="16" spans="1:24" s="400" customFormat="1" ht="38.25" customHeight="1">
      <c r="A16" s="108" t="str">
        <f>A1</f>
        <v>Table 29.</v>
      </c>
      <c r="B16" s="587" t="s">
        <v>750</v>
      </c>
      <c r="C16" s="587"/>
      <c r="D16" s="587"/>
      <c r="E16" s="587"/>
      <c r="F16" s="587"/>
      <c r="G16" s="587"/>
      <c r="H16" s="587"/>
      <c r="I16" s="587"/>
      <c r="J16" s="587"/>
      <c r="K16" s="587" t="str">
        <f>B16</f>
        <v>Post-wise Number of Teachers in various types of Universities
(b) Affiliated and Constituent Colleges</v>
      </c>
      <c r="L16" s="580"/>
      <c r="M16" s="580"/>
      <c r="N16" s="580"/>
      <c r="O16" s="580"/>
      <c r="P16" s="580"/>
      <c r="Q16" s="580"/>
      <c r="R16" s="580"/>
      <c r="S16" s="580"/>
    </row>
    <row r="17" spans="1:25" s="406" customFormat="1" ht="33.75" customHeight="1">
      <c r="A17" s="404" t="s">
        <v>704</v>
      </c>
      <c r="B17" s="405">
        <v>1427</v>
      </c>
      <c r="C17" s="405">
        <v>731</v>
      </c>
      <c r="D17" s="405">
        <v>2158</v>
      </c>
      <c r="E17" s="405">
        <v>4151</v>
      </c>
      <c r="F17" s="405">
        <v>3925</v>
      </c>
      <c r="G17" s="405">
        <v>8076</v>
      </c>
      <c r="H17" s="405">
        <v>10259</v>
      </c>
      <c r="I17" s="405">
        <v>9569</v>
      </c>
      <c r="J17" s="405">
        <v>19828</v>
      </c>
      <c r="K17" s="405">
        <v>617</v>
      </c>
      <c r="L17" s="405">
        <v>585</v>
      </c>
      <c r="M17" s="405">
        <v>1202</v>
      </c>
      <c r="N17" s="405">
        <v>1427</v>
      </c>
      <c r="O17" s="405">
        <v>1739</v>
      </c>
      <c r="P17" s="405">
        <v>3166</v>
      </c>
      <c r="Q17" s="405">
        <v>17881</v>
      </c>
      <c r="R17" s="405">
        <v>16549</v>
      </c>
      <c r="S17" s="405">
        <v>34430</v>
      </c>
      <c r="T17" s="405">
        <v>154</v>
      </c>
      <c r="U17" s="405">
        <v>139</v>
      </c>
      <c r="V17" s="405">
        <v>293</v>
      </c>
      <c r="W17" s="406">
        <v>860246</v>
      </c>
      <c r="X17" s="406">
        <f t="shared" si="0"/>
        <v>25</v>
      </c>
      <c r="Y17" s="406">
        <f>ROUND(W17/'[1]22aTypeTeacherPost'!X17,0)</f>
        <v>35177</v>
      </c>
    </row>
    <row r="18" spans="1:25" s="406" customFormat="1" ht="33.75" customHeight="1">
      <c r="A18" s="404" t="s">
        <v>707</v>
      </c>
      <c r="B18" s="405">
        <v>46907</v>
      </c>
      <c r="C18" s="405">
        <v>16457</v>
      </c>
      <c r="D18" s="405">
        <v>63364</v>
      </c>
      <c r="E18" s="405">
        <v>92448</v>
      </c>
      <c r="F18" s="405">
        <v>47879</v>
      </c>
      <c r="G18" s="405">
        <v>140327</v>
      </c>
      <c r="H18" s="405">
        <v>400906</v>
      </c>
      <c r="I18" s="405">
        <v>275412</v>
      </c>
      <c r="J18" s="405">
        <v>676318</v>
      </c>
      <c r="K18" s="405">
        <v>11211</v>
      </c>
      <c r="L18" s="405">
        <v>12479</v>
      </c>
      <c r="M18" s="405">
        <v>23690</v>
      </c>
      <c r="N18" s="405">
        <v>27326</v>
      </c>
      <c r="O18" s="405">
        <v>24937</v>
      </c>
      <c r="P18" s="405">
        <v>52263</v>
      </c>
      <c r="Q18" s="405">
        <v>578798</v>
      </c>
      <c r="R18" s="405">
        <v>377164</v>
      </c>
      <c r="S18" s="405">
        <v>955962</v>
      </c>
      <c r="T18" s="405">
        <v>5605</v>
      </c>
      <c r="U18" s="405">
        <v>3645</v>
      </c>
      <c r="V18" s="405">
        <v>9250</v>
      </c>
      <c r="W18" s="406">
        <v>20993574</v>
      </c>
      <c r="X18" s="406">
        <f t="shared" si="0"/>
        <v>22</v>
      </c>
      <c r="Y18" s="406">
        <f>ROUND(W18/'[1]22aTypeTeacherPost'!X18,0)</f>
        <v>969976</v>
      </c>
    </row>
    <row r="19" spans="1:25" s="403" customFormat="1" ht="20.25" customHeight="1">
      <c r="A19" s="390" t="s">
        <v>60</v>
      </c>
      <c r="B19" s="388">
        <f t="shared" ref="B19:V19" si="3">SUM(B17:B18)</f>
        <v>48334</v>
      </c>
      <c r="C19" s="388">
        <f t="shared" si="3"/>
        <v>17188</v>
      </c>
      <c r="D19" s="388">
        <f t="shared" si="3"/>
        <v>65522</v>
      </c>
      <c r="E19" s="388">
        <f t="shared" si="3"/>
        <v>96599</v>
      </c>
      <c r="F19" s="388">
        <f t="shared" si="3"/>
        <v>51804</v>
      </c>
      <c r="G19" s="388">
        <f t="shared" si="3"/>
        <v>148403</v>
      </c>
      <c r="H19" s="388">
        <f t="shared" si="3"/>
        <v>411165</v>
      </c>
      <c r="I19" s="388">
        <f t="shared" si="3"/>
        <v>284981</v>
      </c>
      <c r="J19" s="388">
        <f t="shared" si="3"/>
        <v>696146</v>
      </c>
      <c r="K19" s="388">
        <f t="shared" si="3"/>
        <v>11828</v>
      </c>
      <c r="L19" s="388">
        <f t="shared" si="3"/>
        <v>13064</v>
      </c>
      <c r="M19" s="388">
        <f t="shared" si="3"/>
        <v>24892</v>
      </c>
      <c r="N19" s="388">
        <f t="shared" si="3"/>
        <v>28753</v>
      </c>
      <c r="O19" s="388">
        <f t="shared" si="3"/>
        <v>26676</v>
      </c>
      <c r="P19" s="388">
        <f t="shared" si="3"/>
        <v>55429</v>
      </c>
      <c r="Q19" s="388">
        <f t="shared" si="3"/>
        <v>596679</v>
      </c>
      <c r="R19" s="388">
        <f t="shared" si="3"/>
        <v>393713</v>
      </c>
      <c r="S19" s="388">
        <f t="shared" si="3"/>
        <v>990392</v>
      </c>
      <c r="T19" s="388">
        <f t="shared" si="3"/>
        <v>5759</v>
      </c>
      <c r="U19" s="388">
        <f t="shared" si="3"/>
        <v>3784</v>
      </c>
      <c r="V19" s="388">
        <f t="shared" si="3"/>
        <v>9543</v>
      </c>
      <c r="W19" s="403">
        <v>21853820</v>
      </c>
      <c r="X19" s="401">
        <f t="shared" si="0"/>
        <v>22</v>
      </c>
      <c r="Y19" s="401"/>
    </row>
    <row r="20" spans="1:25">
      <c r="B20" s="401" t="b">
        <f>B15+B19=B21</f>
        <v>1</v>
      </c>
      <c r="C20" s="401" t="b">
        <f t="shared" ref="C20:N20" si="4">C15+C19=C21</f>
        <v>1</v>
      </c>
      <c r="D20" s="401" t="b">
        <f t="shared" si="4"/>
        <v>1</v>
      </c>
      <c r="E20" s="401" t="b">
        <f t="shared" si="4"/>
        <v>1</v>
      </c>
      <c r="F20" s="401" t="b">
        <f t="shared" si="4"/>
        <v>1</v>
      </c>
      <c r="G20" s="401" t="b">
        <f t="shared" si="4"/>
        <v>1</v>
      </c>
      <c r="H20" s="401" t="b">
        <f t="shared" si="4"/>
        <v>1</v>
      </c>
      <c r="I20" s="401" t="b">
        <f t="shared" si="4"/>
        <v>1</v>
      </c>
      <c r="J20" s="401" t="b">
        <f t="shared" si="4"/>
        <v>1</v>
      </c>
      <c r="K20" s="401" t="b">
        <f t="shared" si="4"/>
        <v>1</v>
      </c>
      <c r="L20" s="401" t="b">
        <f t="shared" si="4"/>
        <v>1</v>
      </c>
      <c r="M20" s="401" t="b">
        <f t="shared" si="4"/>
        <v>1</v>
      </c>
      <c r="N20" s="401" t="b">
        <f t="shared" si="4"/>
        <v>1</v>
      </c>
      <c r="O20" s="401" t="b">
        <f>O15+O19=O21</f>
        <v>1</v>
      </c>
      <c r="P20" s="401" t="b">
        <f t="shared" ref="P20:R20" si="5">P15+P19=P21</f>
        <v>1</v>
      </c>
      <c r="Q20" s="401" t="b">
        <f t="shared" si="5"/>
        <v>1</v>
      </c>
      <c r="R20" s="401" t="b">
        <f t="shared" si="5"/>
        <v>1</v>
      </c>
      <c r="S20" s="401" t="b">
        <f>S15+S19=S21</f>
        <v>1</v>
      </c>
      <c r="T20" s="401" t="b">
        <f t="shared" ref="T20:V20" si="6">T15+T19=T21</f>
        <v>1</v>
      </c>
      <c r="U20" s="401" t="b">
        <f t="shared" si="6"/>
        <v>1</v>
      </c>
      <c r="V20" s="401" t="b">
        <f t="shared" si="6"/>
        <v>1</v>
      </c>
      <c r="W20" s="401">
        <f>W15+W19</f>
        <v>27370110</v>
      </c>
      <c r="X20" s="401">
        <f t="shared" si="0"/>
        <v>27370110</v>
      </c>
    </row>
    <row r="21" spans="1:25" s="403" customFormat="1" ht="20.25" customHeight="1">
      <c r="A21" s="390" t="s">
        <v>49</v>
      </c>
      <c r="B21" s="388">
        <v>70463</v>
      </c>
      <c r="C21" s="388">
        <v>22758</v>
      </c>
      <c r="D21" s="388">
        <v>93221</v>
      </c>
      <c r="E21" s="388">
        <v>114295</v>
      </c>
      <c r="F21" s="388">
        <v>58362</v>
      </c>
      <c r="G21" s="388">
        <v>172657</v>
      </c>
      <c r="H21" s="388">
        <v>452936</v>
      </c>
      <c r="I21" s="388">
        <v>309603</v>
      </c>
      <c r="J21" s="388">
        <v>762539</v>
      </c>
      <c r="K21" s="388">
        <v>16278</v>
      </c>
      <c r="L21" s="388">
        <v>16625</v>
      </c>
      <c r="M21" s="388">
        <v>32903</v>
      </c>
      <c r="N21" s="388">
        <v>32461</v>
      </c>
      <c r="O21" s="388">
        <v>29140</v>
      </c>
      <c r="P21" s="388">
        <v>61601</v>
      </c>
      <c r="Q21" s="388">
        <v>686433</v>
      </c>
      <c r="R21" s="388">
        <v>436488</v>
      </c>
      <c r="S21" s="388">
        <v>1122921</v>
      </c>
      <c r="T21" s="388">
        <v>7717</v>
      </c>
      <c r="U21" s="388">
        <v>4595</v>
      </c>
      <c r="V21" s="388">
        <v>12312</v>
      </c>
      <c r="W21" s="403">
        <v>29184331</v>
      </c>
      <c r="X21" s="401">
        <v>26</v>
      </c>
    </row>
    <row r="23" spans="1:25">
      <c r="A23" s="401" t="s">
        <v>49</v>
      </c>
      <c r="B23" s="401">
        <v>22129</v>
      </c>
      <c r="C23" s="401">
        <v>5570</v>
      </c>
      <c r="D23" s="401">
        <v>27699</v>
      </c>
      <c r="E23" s="401">
        <v>17696</v>
      </c>
      <c r="F23" s="401">
        <v>6558</v>
      </c>
      <c r="G23" s="401">
        <v>24254</v>
      </c>
      <c r="H23" s="401">
        <v>41771</v>
      </c>
      <c r="I23" s="401">
        <v>24622</v>
      </c>
      <c r="J23" s="401">
        <v>66393</v>
      </c>
      <c r="K23" s="401">
        <v>4450</v>
      </c>
      <c r="L23" s="401">
        <v>3561</v>
      </c>
      <c r="M23" s="401">
        <v>8011</v>
      </c>
      <c r="N23" s="401">
        <v>3708</v>
      </c>
      <c r="O23" s="401">
        <v>2464</v>
      </c>
      <c r="P23" s="401">
        <v>6172</v>
      </c>
      <c r="Q23" s="401">
        <v>89754</v>
      </c>
      <c r="R23" s="401">
        <v>42775</v>
      </c>
      <c r="S23" s="401">
        <v>132529</v>
      </c>
      <c r="T23" s="401">
        <v>1958</v>
      </c>
      <c r="U23" s="401">
        <v>811</v>
      </c>
      <c r="V23" s="401">
        <v>2769</v>
      </c>
      <c r="W23" s="401">
        <v>29184331</v>
      </c>
      <c r="X23" s="401">
        <v>220</v>
      </c>
    </row>
    <row r="24" spans="1:25">
      <c r="B24" s="401" t="b">
        <f>B15=B23</f>
        <v>1</v>
      </c>
      <c r="C24" s="401" t="b">
        <f t="shared" ref="C24:Q24" si="7">C15=C23</f>
        <v>1</v>
      </c>
      <c r="D24" s="401" t="b">
        <f t="shared" si="7"/>
        <v>1</v>
      </c>
      <c r="E24" s="401" t="b">
        <f t="shared" si="7"/>
        <v>1</v>
      </c>
      <c r="F24" s="401" t="b">
        <f t="shared" si="7"/>
        <v>1</v>
      </c>
      <c r="G24" s="401" t="b">
        <f t="shared" si="7"/>
        <v>1</v>
      </c>
      <c r="H24" s="401" t="b">
        <f t="shared" si="7"/>
        <v>1</v>
      </c>
      <c r="I24" s="401" t="b">
        <f t="shared" si="7"/>
        <v>1</v>
      </c>
      <c r="J24" s="401" t="b">
        <f t="shared" si="7"/>
        <v>1</v>
      </c>
      <c r="K24" s="401" t="b">
        <f t="shared" si="7"/>
        <v>1</v>
      </c>
      <c r="L24" s="401" t="b">
        <f t="shared" si="7"/>
        <v>1</v>
      </c>
      <c r="M24" s="401" t="b">
        <f t="shared" si="7"/>
        <v>1</v>
      </c>
      <c r="N24" s="401" t="b">
        <f t="shared" si="7"/>
        <v>1</v>
      </c>
      <c r="O24" s="401" t="b">
        <f t="shared" si="7"/>
        <v>1</v>
      </c>
      <c r="P24" s="401" t="b">
        <f t="shared" si="7"/>
        <v>1</v>
      </c>
      <c r="Q24" s="401" t="b">
        <f t="shared" si="7"/>
        <v>1</v>
      </c>
      <c r="R24" s="401" t="b">
        <f>R15=R23</f>
        <v>1</v>
      </c>
      <c r="S24" s="401" t="b">
        <f t="shared" ref="S24:V24" si="8">S15=S23</f>
        <v>1</v>
      </c>
      <c r="T24" s="401" t="b">
        <f t="shared" si="8"/>
        <v>1</v>
      </c>
      <c r="U24" s="401" t="b">
        <f t="shared" si="8"/>
        <v>1</v>
      </c>
      <c r="V24" s="401" t="b">
        <f t="shared" si="8"/>
        <v>1</v>
      </c>
    </row>
  </sheetData>
  <mergeCells count="12">
    <mergeCell ref="T2:V2"/>
    <mergeCell ref="B16:J16"/>
    <mergeCell ref="K16:S16"/>
    <mergeCell ref="B1:J1"/>
    <mergeCell ref="N2:P2"/>
    <mergeCell ref="Q2:S2"/>
    <mergeCell ref="K1:V1"/>
    <mergeCell ref="A2:A3"/>
    <mergeCell ref="B2:D2"/>
    <mergeCell ref="E2:G2"/>
    <mergeCell ref="H2:J2"/>
    <mergeCell ref="K2:M2"/>
  </mergeCells>
  <printOptions horizontalCentered="1"/>
  <pageMargins left="0.61" right="0.2" top="0.65" bottom="0.57999999999999996" header="0.23" footer="0.24"/>
  <pageSetup paperSize="9" scale="85" firstPageNumber="97" pageOrder="overThenDown" orientation="portrait" useFirstPageNumber="1" horizontalDpi="300" verticalDpi="300" r:id="rId1"/>
  <headerFooter alignWithMargins="0">
    <oddFooter>&amp;L&amp;"Arial,Italic"&amp;9AISHE 2011-12&amp;CT-&amp;P</oddFooter>
  </headerFooter>
  <colBreaks count="1" manualBreakCount="1">
    <brk id="10" max="18" man="1"/>
  </colBreaks>
</worksheet>
</file>

<file path=xl/worksheets/sheet37.xml><?xml version="1.0" encoding="utf-8"?>
<worksheet xmlns="http://schemas.openxmlformats.org/spreadsheetml/2006/main" xmlns:r="http://schemas.openxmlformats.org/officeDocument/2006/relationships">
  <dimension ref="A1:V19"/>
  <sheetViews>
    <sheetView view="pageBreakPreview" zoomScaleSheetLayoutView="100" workbookViewId="0">
      <selection activeCell="E7" sqref="E7"/>
    </sheetView>
  </sheetViews>
  <sheetFormatPr defaultRowHeight="14.25"/>
  <cols>
    <col min="1" max="1" width="22" style="401" customWidth="1"/>
    <col min="2" max="4" width="9.28515625" style="401" customWidth="1"/>
    <col min="5" max="10" width="8.28515625" style="401" customWidth="1"/>
    <col min="11" max="11" width="7.85546875" style="401" customWidth="1"/>
    <col min="12" max="12" width="7.28515625" style="401" customWidth="1"/>
    <col min="13" max="13" width="8.28515625" style="401" customWidth="1"/>
    <col min="14" max="14" width="6.42578125" style="401" customWidth="1"/>
    <col min="15" max="15" width="7.28515625" style="401" customWidth="1"/>
    <col min="16" max="16" width="6.7109375" style="401" customWidth="1"/>
    <col min="17" max="17" width="6.85546875" style="401" customWidth="1"/>
    <col min="18" max="19" width="7.28515625" style="401" customWidth="1"/>
    <col min="20" max="22" width="7.5703125" style="401" customWidth="1"/>
    <col min="23" max="16384" width="9.140625" style="401"/>
  </cols>
  <sheetData>
    <row r="1" spans="1:22" s="400" customFormat="1" ht="38.25" customHeight="1">
      <c r="A1" s="108" t="s">
        <v>773</v>
      </c>
      <c r="B1" s="587" t="s">
        <v>751</v>
      </c>
      <c r="C1" s="587"/>
      <c r="D1" s="587"/>
      <c r="E1" s="587"/>
      <c r="F1" s="587"/>
      <c r="G1" s="587"/>
      <c r="H1" s="587"/>
      <c r="I1" s="587"/>
      <c r="J1" s="587"/>
      <c r="K1" s="587" t="s">
        <v>751</v>
      </c>
      <c r="L1" s="587"/>
      <c r="M1" s="587"/>
      <c r="N1" s="587"/>
      <c r="O1" s="587"/>
      <c r="P1" s="587"/>
      <c r="Q1" s="587"/>
      <c r="R1" s="587"/>
      <c r="S1" s="587"/>
      <c r="T1" s="587"/>
      <c r="U1" s="587"/>
      <c r="V1" s="587"/>
    </row>
    <row r="2" spans="1:22" ht="31.5" customHeight="1">
      <c r="A2" s="627" t="s">
        <v>703</v>
      </c>
      <c r="B2" s="633" t="s">
        <v>12</v>
      </c>
      <c r="C2" s="633"/>
      <c r="D2" s="633"/>
      <c r="E2" s="633" t="s">
        <v>534</v>
      </c>
      <c r="F2" s="633"/>
      <c r="G2" s="633"/>
      <c r="H2" s="633" t="s">
        <v>535</v>
      </c>
      <c r="I2" s="633"/>
      <c r="J2" s="633"/>
      <c r="K2" s="633" t="s">
        <v>546</v>
      </c>
      <c r="L2" s="633"/>
      <c r="M2" s="633"/>
      <c r="N2" s="633" t="s">
        <v>547</v>
      </c>
      <c r="O2" s="633"/>
      <c r="P2" s="633"/>
      <c r="Q2" s="633" t="s">
        <v>377</v>
      </c>
      <c r="R2" s="633"/>
      <c r="S2" s="633"/>
      <c r="T2" s="633" t="s">
        <v>378</v>
      </c>
      <c r="U2" s="633"/>
      <c r="V2" s="633"/>
    </row>
    <row r="3" spans="1:22" ht="19.5" customHeight="1">
      <c r="A3" s="627"/>
      <c r="B3" s="407" t="s">
        <v>102</v>
      </c>
      <c r="C3" s="407" t="s">
        <v>103</v>
      </c>
      <c r="D3" s="407" t="s">
        <v>12</v>
      </c>
      <c r="E3" s="407" t="s">
        <v>102</v>
      </c>
      <c r="F3" s="407" t="s">
        <v>103</v>
      </c>
      <c r="G3" s="407" t="s">
        <v>12</v>
      </c>
      <c r="H3" s="407" t="s">
        <v>102</v>
      </c>
      <c r="I3" s="407" t="s">
        <v>103</v>
      </c>
      <c r="J3" s="407" t="s">
        <v>12</v>
      </c>
      <c r="K3" s="407" t="s">
        <v>102</v>
      </c>
      <c r="L3" s="407" t="s">
        <v>103</v>
      </c>
      <c r="M3" s="407" t="s">
        <v>12</v>
      </c>
      <c r="N3" s="407" t="s">
        <v>102</v>
      </c>
      <c r="O3" s="407" t="s">
        <v>103</v>
      </c>
      <c r="P3" s="407" t="s">
        <v>12</v>
      </c>
      <c r="Q3" s="407" t="s">
        <v>102</v>
      </c>
      <c r="R3" s="407" t="s">
        <v>103</v>
      </c>
      <c r="S3" s="407" t="s">
        <v>12</v>
      </c>
      <c r="T3" s="407" t="s">
        <v>102</v>
      </c>
      <c r="U3" s="407" t="s">
        <v>103</v>
      </c>
      <c r="V3" s="407" t="s">
        <v>12</v>
      </c>
    </row>
    <row r="4" spans="1:22" ht="33.75" customHeight="1">
      <c r="A4" s="402" t="s">
        <v>704</v>
      </c>
      <c r="B4" s="387">
        <v>7712</v>
      </c>
      <c r="C4" s="387">
        <v>2747</v>
      </c>
      <c r="D4" s="387">
        <v>10459</v>
      </c>
      <c r="E4" s="387">
        <v>548</v>
      </c>
      <c r="F4" s="387">
        <v>169</v>
      </c>
      <c r="G4" s="387">
        <v>717</v>
      </c>
      <c r="H4" s="387">
        <v>328</v>
      </c>
      <c r="I4" s="387">
        <v>196</v>
      </c>
      <c r="J4" s="387">
        <v>524</v>
      </c>
      <c r="K4" s="387">
        <v>535</v>
      </c>
      <c r="L4" s="387">
        <v>147</v>
      </c>
      <c r="M4" s="387">
        <v>682</v>
      </c>
      <c r="N4" s="387">
        <v>60</v>
      </c>
      <c r="O4" s="387">
        <v>13</v>
      </c>
      <c r="P4" s="387">
        <v>73</v>
      </c>
      <c r="Q4" s="387">
        <v>1091</v>
      </c>
      <c r="R4" s="387">
        <v>350</v>
      </c>
      <c r="S4" s="387">
        <v>1441</v>
      </c>
      <c r="T4" s="387">
        <v>101</v>
      </c>
      <c r="U4" s="387">
        <v>64</v>
      </c>
      <c r="V4" s="387">
        <v>165</v>
      </c>
    </row>
    <row r="5" spans="1:22" ht="33.75" customHeight="1">
      <c r="A5" s="402" t="s">
        <v>705</v>
      </c>
      <c r="B5" s="387">
        <v>337</v>
      </c>
      <c r="C5" s="387">
        <v>187</v>
      </c>
      <c r="D5" s="387">
        <v>524</v>
      </c>
      <c r="E5" s="387">
        <v>53</v>
      </c>
      <c r="F5" s="387">
        <v>17</v>
      </c>
      <c r="G5" s="387">
        <v>70</v>
      </c>
      <c r="H5" s="387">
        <v>16</v>
      </c>
      <c r="I5" s="387">
        <v>12</v>
      </c>
      <c r="J5" s="387">
        <v>28</v>
      </c>
      <c r="K5" s="387">
        <v>30</v>
      </c>
      <c r="L5" s="387">
        <v>6</v>
      </c>
      <c r="M5" s="387">
        <v>36</v>
      </c>
      <c r="N5" s="387">
        <v>0</v>
      </c>
      <c r="O5" s="387">
        <v>1</v>
      </c>
      <c r="P5" s="387">
        <v>1</v>
      </c>
      <c r="Q5" s="387">
        <v>12</v>
      </c>
      <c r="R5" s="387">
        <v>5</v>
      </c>
      <c r="S5" s="387">
        <v>17</v>
      </c>
      <c r="T5" s="387">
        <v>3</v>
      </c>
      <c r="U5" s="387">
        <v>4</v>
      </c>
      <c r="V5" s="387">
        <v>7</v>
      </c>
    </row>
    <row r="6" spans="1:22" ht="33.75" customHeight="1">
      <c r="A6" s="402" t="s">
        <v>706</v>
      </c>
      <c r="B6" s="387">
        <v>6670</v>
      </c>
      <c r="C6" s="387">
        <v>1261</v>
      </c>
      <c r="D6" s="387">
        <v>7931</v>
      </c>
      <c r="E6" s="387">
        <v>219</v>
      </c>
      <c r="F6" s="387">
        <v>52</v>
      </c>
      <c r="G6" s="387">
        <v>271</v>
      </c>
      <c r="H6" s="387">
        <v>51</v>
      </c>
      <c r="I6" s="387">
        <v>11</v>
      </c>
      <c r="J6" s="387">
        <v>62</v>
      </c>
      <c r="K6" s="387">
        <v>305</v>
      </c>
      <c r="L6" s="387">
        <v>48</v>
      </c>
      <c r="M6" s="387">
        <v>353</v>
      </c>
      <c r="N6" s="387">
        <v>12</v>
      </c>
      <c r="O6" s="387">
        <v>2</v>
      </c>
      <c r="P6" s="387">
        <v>14</v>
      </c>
      <c r="Q6" s="387">
        <v>122</v>
      </c>
      <c r="R6" s="387">
        <v>15</v>
      </c>
      <c r="S6" s="387">
        <v>137</v>
      </c>
      <c r="T6" s="387">
        <v>43</v>
      </c>
      <c r="U6" s="387">
        <v>7</v>
      </c>
      <c r="V6" s="387">
        <v>50</v>
      </c>
    </row>
    <row r="7" spans="1:22" ht="33.75" customHeight="1">
      <c r="A7" s="402" t="s">
        <v>707</v>
      </c>
      <c r="B7" s="387">
        <v>34129</v>
      </c>
      <c r="C7" s="387">
        <v>13626</v>
      </c>
      <c r="D7" s="387">
        <v>47755</v>
      </c>
      <c r="E7" s="387">
        <v>3077</v>
      </c>
      <c r="F7" s="387">
        <v>1140</v>
      </c>
      <c r="G7" s="387">
        <v>4217</v>
      </c>
      <c r="H7" s="387">
        <v>599</v>
      </c>
      <c r="I7" s="387">
        <v>222</v>
      </c>
      <c r="J7" s="387">
        <v>821</v>
      </c>
      <c r="K7" s="387">
        <v>5470</v>
      </c>
      <c r="L7" s="387">
        <v>1958</v>
      </c>
      <c r="M7" s="387">
        <v>7428</v>
      </c>
      <c r="N7" s="387">
        <v>125</v>
      </c>
      <c r="O7" s="387">
        <v>48</v>
      </c>
      <c r="P7" s="387">
        <v>173</v>
      </c>
      <c r="Q7" s="387">
        <v>832</v>
      </c>
      <c r="R7" s="387">
        <v>262</v>
      </c>
      <c r="S7" s="387">
        <v>1094</v>
      </c>
      <c r="T7" s="387">
        <v>491</v>
      </c>
      <c r="U7" s="387">
        <v>409</v>
      </c>
      <c r="V7" s="387">
        <v>900</v>
      </c>
    </row>
    <row r="8" spans="1:22" ht="33.75" customHeight="1">
      <c r="A8" s="402" t="s">
        <v>708</v>
      </c>
      <c r="B8" s="387">
        <v>310</v>
      </c>
      <c r="C8" s="387">
        <v>135</v>
      </c>
      <c r="D8" s="387">
        <v>445</v>
      </c>
      <c r="E8" s="387">
        <v>46</v>
      </c>
      <c r="F8" s="387">
        <v>14</v>
      </c>
      <c r="G8" s="387">
        <v>60</v>
      </c>
      <c r="H8" s="387">
        <v>11</v>
      </c>
      <c r="I8" s="387">
        <v>4</v>
      </c>
      <c r="J8" s="387">
        <v>15</v>
      </c>
      <c r="K8" s="387">
        <v>75</v>
      </c>
      <c r="L8" s="387">
        <v>35</v>
      </c>
      <c r="M8" s="387">
        <v>110</v>
      </c>
      <c r="N8" s="387">
        <v>1</v>
      </c>
      <c r="O8" s="387">
        <v>0</v>
      </c>
      <c r="P8" s="387">
        <v>1</v>
      </c>
      <c r="Q8" s="387">
        <v>6</v>
      </c>
      <c r="R8" s="387">
        <v>4</v>
      </c>
      <c r="S8" s="387">
        <v>10</v>
      </c>
      <c r="T8" s="387">
        <v>0</v>
      </c>
      <c r="U8" s="387">
        <v>0</v>
      </c>
      <c r="V8" s="387">
        <v>0</v>
      </c>
    </row>
    <row r="9" spans="1:22" ht="33.75" customHeight="1">
      <c r="A9" s="402" t="s">
        <v>709</v>
      </c>
      <c r="B9" s="387">
        <v>11072</v>
      </c>
      <c r="C9" s="387">
        <v>6929</v>
      </c>
      <c r="D9" s="387">
        <v>18001</v>
      </c>
      <c r="E9" s="387">
        <v>181</v>
      </c>
      <c r="F9" s="387">
        <v>124</v>
      </c>
      <c r="G9" s="387">
        <v>305</v>
      </c>
      <c r="H9" s="387">
        <v>105</v>
      </c>
      <c r="I9" s="387">
        <v>227</v>
      </c>
      <c r="J9" s="387">
        <v>332</v>
      </c>
      <c r="K9" s="387">
        <v>607</v>
      </c>
      <c r="L9" s="387">
        <v>332</v>
      </c>
      <c r="M9" s="387">
        <v>939</v>
      </c>
      <c r="N9" s="387">
        <v>18</v>
      </c>
      <c r="O9" s="387">
        <v>13</v>
      </c>
      <c r="P9" s="387">
        <v>31</v>
      </c>
      <c r="Q9" s="387">
        <v>348</v>
      </c>
      <c r="R9" s="387">
        <v>90</v>
      </c>
      <c r="S9" s="387">
        <v>438</v>
      </c>
      <c r="T9" s="387">
        <v>166</v>
      </c>
      <c r="U9" s="387">
        <v>213</v>
      </c>
      <c r="V9" s="387">
        <v>379</v>
      </c>
    </row>
    <row r="10" spans="1:22" ht="33.75" customHeight="1">
      <c r="A10" s="402" t="s">
        <v>710</v>
      </c>
      <c r="B10" s="387">
        <v>96</v>
      </c>
      <c r="C10" s="387">
        <v>48</v>
      </c>
      <c r="D10" s="387">
        <v>144</v>
      </c>
      <c r="E10" s="387">
        <v>0</v>
      </c>
      <c r="F10" s="387">
        <v>7</v>
      </c>
      <c r="G10" s="387">
        <v>7</v>
      </c>
      <c r="H10" s="387">
        <v>0</v>
      </c>
      <c r="I10" s="387">
        <v>0</v>
      </c>
      <c r="J10" s="387">
        <v>0</v>
      </c>
      <c r="K10" s="387">
        <v>0</v>
      </c>
      <c r="L10" s="387">
        <v>6</v>
      </c>
      <c r="M10" s="387">
        <v>6</v>
      </c>
      <c r="N10" s="387">
        <v>0</v>
      </c>
      <c r="O10" s="387">
        <v>0</v>
      </c>
      <c r="P10" s="387">
        <v>0</v>
      </c>
      <c r="Q10" s="387">
        <v>0</v>
      </c>
      <c r="R10" s="387">
        <v>0</v>
      </c>
      <c r="S10" s="387">
        <v>0</v>
      </c>
      <c r="T10" s="387">
        <v>0</v>
      </c>
      <c r="U10" s="387">
        <v>0</v>
      </c>
      <c r="V10" s="387">
        <v>0</v>
      </c>
    </row>
    <row r="11" spans="1:22" ht="33.75" customHeight="1">
      <c r="A11" s="402" t="s">
        <v>711</v>
      </c>
      <c r="B11" s="387">
        <v>3766</v>
      </c>
      <c r="C11" s="387">
        <v>874</v>
      </c>
      <c r="D11" s="387">
        <v>4640</v>
      </c>
      <c r="E11" s="387">
        <v>126</v>
      </c>
      <c r="F11" s="387">
        <v>31</v>
      </c>
      <c r="G11" s="387">
        <v>157</v>
      </c>
      <c r="H11" s="387">
        <v>39</v>
      </c>
      <c r="I11" s="387">
        <v>11</v>
      </c>
      <c r="J11" s="387">
        <v>50</v>
      </c>
      <c r="K11" s="387">
        <v>172</v>
      </c>
      <c r="L11" s="387">
        <v>31</v>
      </c>
      <c r="M11" s="387">
        <v>203</v>
      </c>
      <c r="N11" s="387">
        <v>23</v>
      </c>
      <c r="O11" s="387">
        <v>1</v>
      </c>
      <c r="P11" s="387">
        <v>24</v>
      </c>
      <c r="Q11" s="387">
        <v>17</v>
      </c>
      <c r="R11" s="387">
        <v>7</v>
      </c>
      <c r="S11" s="387">
        <v>24</v>
      </c>
      <c r="T11" s="387">
        <v>101</v>
      </c>
      <c r="U11" s="387">
        <v>19</v>
      </c>
      <c r="V11" s="387">
        <v>120</v>
      </c>
    </row>
    <row r="12" spans="1:22" ht="33.75" customHeight="1">
      <c r="A12" s="402" t="s">
        <v>712</v>
      </c>
      <c r="B12" s="387">
        <v>684</v>
      </c>
      <c r="C12" s="387">
        <v>297</v>
      </c>
      <c r="D12" s="387">
        <v>981</v>
      </c>
      <c r="E12" s="387">
        <v>2</v>
      </c>
      <c r="F12" s="387">
        <v>0</v>
      </c>
      <c r="G12" s="387">
        <v>2</v>
      </c>
      <c r="H12" s="387">
        <v>3</v>
      </c>
      <c r="I12" s="387">
        <v>3</v>
      </c>
      <c r="J12" s="387">
        <v>6</v>
      </c>
      <c r="K12" s="387">
        <v>7</v>
      </c>
      <c r="L12" s="387">
        <v>2</v>
      </c>
      <c r="M12" s="387">
        <v>9</v>
      </c>
      <c r="N12" s="387">
        <v>7</v>
      </c>
      <c r="O12" s="387">
        <v>2</v>
      </c>
      <c r="P12" s="387">
        <v>9</v>
      </c>
      <c r="Q12" s="387">
        <v>111</v>
      </c>
      <c r="R12" s="387">
        <v>62</v>
      </c>
      <c r="S12" s="387">
        <v>173</v>
      </c>
      <c r="T12" s="387">
        <v>137</v>
      </c>
      <c r="U12" s="387">
        <v>76</v>
      </c>
      <c r="V12" s="387">
        <v>213</v>
      </c>
    </row>
    <row r="13" spans="1:22" ht="33.75" customHeight="1">
      <c r="A13" s="402" t="s">
        <v>713</v>
      </c>
      <c r="B13" s="387">
        <v>24806</v>
      </c>
      <c r="C13" s="387">
        <v>16567</v>
      </c>
      <c r="D13" s="387">
        <v>41373</v>
      </c>
      <c r="E13" s="387">
        <v>845</v>
      </c>
      <c r="F13" s="387">
        <v>589</v>
      </c>
      <c r="G13" s="387">
        <v>1434</v>
      </c>
      <c r="H13" s="387">
        <v>127</v>
      </c>
      <c r="I13" s="387">
        <v>60</v>
      </c>
      <c r="J13" s="387">
        <v>187</v>
      </c>
      <c r="K13" s="387">
        <v>4382</v>
      </c>
      <c r="L13" s="387">
        <v>3662</v>
      </c>
      <c r="M13" s="387">
        <v>8044</v>
      </c>
      <c r="N13" s="387">
        <v>52</v>
      </c>
      <c r="O13" s="387">
        <v>25</v>
      </c>
      <c r="P13" s="387">
        <v>77</v>
      </c>
      <c r="Q13" s="387">
        <v>313</v>
      </c>
      <c r="R13" s="387">
        <v>158</v>
      </c>
      <c r="S13" s="387">
        <v>471</v>
      </c>
      <c r="T13" s="387">
        <v>980</v>
      </c>
      <c r="U13" s="387">
        <v>799</v>
      </c>
      <c r="V13" s="387">
        <v>1779</v>
      </c>
    </row>
    <row r="14" spans="1:22" ht="33.75" customHeight="1">
      <c r="A14" s="402" t="s">
        <v>11</v>
      </c>
      <c r="B14" s="387">
        <v>172</v>
      </c>
      <c r="C14" s="387">
        <v>104</v>
      </c>
      <c r="D14" s="387">
        <v>276</v>
      </c>
      <c r="E14" s="387">
        <v>9</v>
      </c>
      <c r="F14" s="387">
        <v>3</v>
      </c>
      <c r="G14" s="387">
        <v>12</v>
      </c>
      <c r="H14" s="387">
        <v>0</v>
      </c>
      <c r="I14" s="387">
        <v>4</v>
      </c>
      <c r="J14" s="387">
        <v>4</v>
      </c>
      <c r="K14" s="387">
        <v>6</v>
      </c>
      <c r="L14" s="387">
        <v>4</v>
      </c>
      <c r="M14" s="387">
        <v>10</v>
      </c>
      <c r="N14" s="387">
        <v>1</v>
      </c>
      <c r="O14" s="387">
        <v>0</v>
      </c>
      <c r="P14" s="387">
        <v>1</v>
      </c>
      <c r="Q14" s="387">
        <v>2</v>
      </c>
      <c r="R14" s="387">
        <v>4</v>
      </c>
      <c r="S14" s="387">
        <v>6</v>
      </c>
      <c r="T14" s="387">
        <v>0</v>
      </c>
      <c r="U14" s="387">
        <v>2</v>
      </c>
      <c r="V14" s="387">
        <v>2</v>
      </c>
    </row>
    <row r="15" spans="1:22" s="409" customFormat="1" ht="20.25" customHeight="1">
      <c r="A15" s="408" t="s">
        <v>49</v>
      </c>
      <c r="B15" s="391">
        <v>89754</v>
      </c>
      <c r="C15" s="391">
        <v>42775</v>
      </c>
      <c r="D15" s="391">
        <v>132529</v>
      </c>
      <c r="E15" s="391">
        <v>5106</v>
      </c>
      <c r="F15" s="391">
        <v>2146</v>
      </c>
      <c r="G15" s="391">
        <v>7252</v>
      </c>
      <c r="H15" s="391">
        <v>1279</v>
      </c>
      <c r="I15" s="391">
        <v>750</v>
      </c>
      <c r="J15" s="391">
        <v>2029</v>
      </c>
      <c r="K15" s="391">
        <v>11589</v>
      </c>
      <c r="L15" s="391">
        <v>6231</v>
      </c>
      <c r="M15" s="391">
        <v>17820</v>
      </c>
      <c r="N15" s="391">
        <v>299</v>
      </c>
      <c r="O15" s="391">
        <v>105</v>
      </c>
      <c r="P15" s="391">
        <v>404</v>
      </c>
      <c r="Q15" s="391">
        <v>2854</v>
      </c>
      <c r="R15" s="391">
        <v>957</v>
      </c>
      <c r="S15" s="391">
        <v>3811</v>
      </c>
      <c r="T15" s="391">
        <v>2022</v>
      </c>
      <c r="U15" s="391">
        <v>1593</v>
      </c>
      <c r="V15" s="391">
        <v>3615</v>
      </c>
    </row>
    <row r="16" spans="1:22" s="400" customFormat="1" ht="38.25" customHeight="1">
      <c r="A16" s="108" t="s">
        <v>773</v>
      </c>
      <c r="B16" s="632" t="s">
        <v>752</v>
      </c>
      <c r="C16" s="632"/>
      <c r="D16" s="632"/>
      <c r="E16" s="632"/>
      <c r="F16" s="632"/>
      <c r="G16" s="632"/>
      <c r="H16" s="632"/>
      <c r="I16" s="632"/>
      <c r="J16" s="632"/>
      <c r="K16" s="632" t="s">
        <v>752</v>
      </c>
      <c r="L16" s="632"/>
      <c r="M16" s="632"/>
      <c r="N16" s="632"/>
      <c r="O16" s="632"/>
      <c r="P16" s="632"/>
      <c r="Q16" s="632"/>
      <c r="R16" s="632"/>
      <c r="S16" s="632"/>
      <c r="T16" s="632"/>
      <c r="U16" s="632"/>
      <c r="V16" s="632"/>
    </row>
    <row r="17" spans="1:22" ht="33.75" customHeight="1">
      <c r="A17" s="402" t="s">
        <v>704</v>
      </c>
      <c r="B17" s="387">
        <v>17881</v>
      </c>
      <c r="C17" s="387">
        <v>16549</v>
      </c>
      <c r="D17" s="387">
        <v>34430</v>
      </c>
      <c r="E17" s="387">
        <v>1450.1703267744203</v>
      </c>
      <c r="F17" s="387">
        <v>830.3979574468085</v>
      </c>
      <c r="G17" s="387">
        <v>2280.5682842212291</v>
      </c>
      <c r="H17" s="387">
        <v>2367.4028771559842</v>
      </c>
      <c r="I17" s="387">
        <v>2962.6327457264956</v>
      </c>
      <c r="J17" s="387">
        <v>5330.0356228824803</v>
      </c>
      <c r="K17" s="387">
        <v>2681.8519543083848</v>
      </c>
      <c r="L17" s="387">
        <v>1835.8415193929</v>
      </c>
      <c r="M17" s="387">
        <v>4517.6934737012853</v>
      </c>
      <c r="N17" s="387">
        <v>212.13050364269876</v>
      </c>
      <c r="O17" s="387">
        <v>80.8336495888678</v>
      </c>
      <c r="P17" s="387">
        <v>292.96415323156657</v>
      </c>
      <c r="Q17" s="387">
        <v>668.22060524286815</v>
      </c>
      <c r="R17" s="387">
        <v>184.94542190305208</v>
      </c>
      <c r="S17" s="387">
        <v>853.16602714592022</v>
      </c>
      <c r="T17" s="387">
        <v>751.69859813084111</v>
      </c>
      <c r="U17" s="387">
        <v>978.65841408350661</v>
      </c>
      <c r="V17" s="387">
        <v>1730.3570122143478</v>
      </c>
    </row>
    <row r="18" spans="1:22" ht="33.75" customHeight="1">
      <c r="A18" s="402" t="s">
        <v>707</v>
      </c>
      <c r="B18" s="387">
        <v>578798</v>
      </c>
      <c r="C18" s="387">
        <v>377164</v>
      </c>
      <c r="D18" s="387">
        <v>955962</v>
      </c>
      <c r="E18" s="387">
        <v>43107.829673225577</v>
      </c>
      <c r="F18" s="387">
        <v>21913.60204255319</v>
      </c>
      <c r="G18" s="387">
        <v>65021.431715778766</v>
      </c>
      <c r="H18" s="387">
        <v>10599.597122844016</v>
      </c>
      <c r="I18" s="387">
        <v>4791.3672542735039</v>
      </c>
      <c r="J18" s="387">
        <v>15390.96437711752</v>
      </c>
      <c r="K18" s="387">
        <v>133628.1480456916</v>
      </c>
      <c r="L18" s="387">
        <v>84571.158480607104</v>
      </c>
      <c r="M18" s="387">
        <v>218199.30652629869</v>
      </c>
      <c r="N18" s="387">
        <v>3275.8694963573012</v>
      </c>
      <c r="O18" s="387">
        <v>1646.1663504111323</v>
      </c>
      <c r="P18" s="387">
        <v>4922.0358467684337</v>
      </c>
      <c r="Q18" s="387">
        <v>20278.779394757134</v>
      </c>
      <c r="R18" s="387">
        <v>10774.054578096948</v>
      </c>
      <c r="S18" s="387">
        <v>31052.833972854081</v>
      </c>
      <c r="T18" s="387">
        <v>12491.301401869159</v>
      </c>
      <c r="U18" s="387">
        <v>17117.341585916492</v>
      </c>
      <c r="V18" s="387">
        <v>29608.64298778565</v>
      </c>
    </row>
    <row r="19" spans="1:22" s="409" customFormat="1" ht="20.25" customHeight="1">
      <c r="A19" s="408" t="s">
        <v>60</v>
      </c>
      <c r="B19" s="391">
        <f>B17+B18</f>
        <v>596679</v>
      </c>
      <c r="C19" s="391">
        <f t="shared" ref="C19:V19" si="0">C17+C18</f>
        <v>393713</v>
      </c>
      <c r="D19" s="391">
        <f t="shared" si="0"/>
        <v>990392</v>
      </c>
      <c r="E19" s="391">
        <f t="shared" si="0"/>
        <v>44558</v>
      </c>
      <c r="F19" s="391">
        <f t="shared" si="0"/>
        <v>22744</v>
      </c>
      <c r="G19" s="391">
        <f t="shared" si="0"/>
        <v>67302</v>
      </c>
      <c r="H19" s="391">
        <f t="shared" si="0"/>
        <v>12967</v>
      </c>
      <c r="I19" s="391">
        <f t="shared" si="0"/>
        <v>7754</v>
      </c>
      <c r="J19" s="391">
        <f t="shared" si="0"/>
        <v>20721</v>
      </c>
      <c r="K19" s="391">
        <f t="shared" si="0"/>
        <v>136310</v>
      </c>
      <c r="L19" s="391">
        <f t="shared" si="0"/>
        <v>86407</v>
      </c>
      <c r="M19" s="391">
        <f t="shared" si="0"/>
        <v>222716.99999999997</v>
      </c>
      <c r="N19" s="391">
        <f t="shared" si="0"/>
        <v>3488</v>
      </c>
      <c r="O19" s="391">
        <f t="shared" si="0"/>
        <v>1727</v>
      </c>
      <c r="P19" s="391">
        <f t="shared" si="0"/>
        <v>5215</v>
      </c>
      <c r="Q19" s="391">
        <f t="shared" si="0"/>
        <v>20947</v>
      </c>
      <c r="R19" s="391">
        <f t="shared" si="0"/>
        <v>10959</v>
      </c>
      <c r="S19" s="391">
        <f t="shared" si="0"/>
        <v>31906</v>
      </c>
      <c r="T19" s="391">
        <f t="shared" si="0"/>
        <v>13243</v>
      </c>
      <c r="U19" s="391">
        <f t="shared" si="0"/>
        <v>18096</v>
      </c>
      <c r="V19" s="391">
        <f t="shared" si="0"/>
        <v>31338.999999999996</v>
      </c>
    </row>
  </sheetData>
  <mergeCells count="12">
    <mergeCell ref="B16:J16"/>
    <mergeCell ref="K16:V16"/>
    <mergeCell ref="B1:J1"/>
    <mergeCell ref="K1:V1"/>
    <mergeCell ref="A2:A3"/>
    <mergeCell ref="B2:D2"/>
    <mergeCell ref="E2:G2"/>
    <mergeCell ref="H2:J2"/>
    <mergeCell ref="K2:M2"/>
    <mergeCell ref="N2:P2"/>
    <mergeCell ref="Q2:S2"/>
    <mergeCell ref="T2:V2"/>
  </mergeCells>
  <printOptions horizontalCentered="1"/>
  <pageMargins left="0.61" right="0.22" top="0.65" bottom="0.53" header="0.23" footer="0.24"/>
  <pageSetup paperSize="9" scale="88" firstPageNumber="99" pageOrder="overThenDown" orientation="portrait" useFirstPageNumber="1" horizontalDpi="300" verticalDpi="300" r:id="rId1"/>
  <headerFooter alignWithMargins="0">
    <oddFooter>&amp;L&amp;"Arial,Italic"&amp;9AISHE 2011-12&amp;CT-&amp;P</oddFooter>
  </headerFooter>
  <colBreaks count="1" manualBreakCount="1">
    <brk id="10" max="18" man="1"/>
  </colBreaks>
</worksheet>
</file>

<file path=xl/worksheets/sheet38.xml><?xml version="1.0" encoding="utf-8"?>
<worksheet xmlns="http://schemas.openxmlformats.org/spreadsheetml/2006/main" xmlns:r="http://schemas.openxmlformats.org/officeDocument/2006/relationships">
  <dimension ref="A1:F19"/>
  <sheetViews>
    <sheetView view="pageBreakPreview" zoomScaleSheetLayoutView="100" workbookViewId="0">
      <selection activeCell="B8" sqref="B8"/>
    </sheetView>
  </sheetViews>
  <sheetFormatPr defaultRowHeight="14.25"/>
  <cols>
    <col min="1" max="1" width="39" style="401" customWidth="1"/>
    <col min="2" max="3" width="28.5703125" style="401" customWidth="1"/>
    <col min="4" max="16384" width="9.140625" style="401"/>
  </cols>
  <sheetData>
    <row r="1" spans="1:6" s="400" customFormat="1" ht="38.25" customHeight="1">
      <c r="A1" s="587" t="s">
        <v>774</v>
      </c>
      <c r="B1" s="587"/>
      <c r="C1" s="587"/>
    </row>
    <row r="2" spans="1:6" ht="19.5" customHeight="1">
      <c r="A2" s="430" t="s">
        <v>703</v>
      </c>
      <c r="B2" s="430" t="s">
        <v>762</v>
      </c>
      <c r="C2" s="430" t="s">
        <v>760</v>
      </c>
      <c r="E2" s="401" t="s">
        <v>776</v>
      </c>
    </row>
    <row r="3" spans="1:6" ht="33.75" customHeight="1">
      <c r="A3" s="402" t="s">
        <v>704</v>
      </c>
      <c r="B3" s="386">
        <f>ROUND('27TypeEnrolmentCategory-Est'!D5/'30TypeTeacherCategoryEstimated'!D4,0)</f>
        <v>53</v>
      </c>
      <c r="C3" s="386">
        <f>ROUND(E3/'30TypeTeacherCategoryEstimated'!D4,0)</f>
        <v>18</v>
      </c>
      <c r="E3" s="401">
        <f>SUMIF('27TypeEnrolmentCategory-Est'!$A$5:$A$16,A3,'27TypeEnrolmentCategory-Est'!$D$5:$D$16)-F3</f>
        <v>191038</v>
      </c>
      <c r="F3" s="401">
        <v>363915</v>
      </c>
    </row>
    <row r="4" spans="1:6" ht="33.75" customHeight="1">
      <c r="A4" s="402" t="s">
        <v>705</v>
      </c>
      <c r="B4" s="386">
        <f>ROUND('27TypeEnrolmentCategory-Est'!D6/'30TypeTeacherCategoryEstimated'!D5,0)</f>
        <v>1018</v>
      </c>
      <c r="C4" s="431" t="s">
        <v>777</v>
      </c>
      <c r="E4" s="401">
        <f>SUMIF('27TypeEnrolmentCategory-Est'!$A$5:$A$16,A4,'27TypeEnrolmentCategory-Est'!$D$5:$D$16)-F4</f>
        <v>254</v>
      </c>
      <c r="F4" s="401">
        <v>533039</v>
      </c>
    </row>
    <row r="5" spans="1:6" ht="33.75" customHeight="1">
      <c r="A5" s="402" t="s">
        <v>706</v>
      </c>
      <c r="B5" s="386">
        <f>ROUND('27TypeEnrolmentCategory-Est'!D7/'30TypeTeacherCategoryEstimated'!D6,0)</f>
        <v>14</v>
      </c>
      <c r="C5" s="386">
        <f>ROUND(E5/'30TypeTeacherCategoryEstimated'!D6,0)</f>
        <v>14</v>
      </c>
      <c r="E5" s="401">
        <f>SUMIF('27TypeEnrolmentCategory-Est'!$A$5:$A$16,A5,'27TypeEnrolmentCategory-Est'!$D$5:$D$16)-F5</f>
        <v>109230</v>
      </c>
      <c r="F5" s="401">
        <v>2160</v>
      </c>
    </row>
    <row r="6" spans="1:6" ht="33.75" customHeight="1">
      <c r="A6" s="402" t="s">
        <v>707</v>
      </c>
      <c r="B6" s="386">
        <f>ROUND('27TypeEnrolmentCategory-Est'!D8/'30TypeTeacherCategoryEstimated'!D7,0)</f>
        <v>51</v>
      </c>
      <c r="C6" s="386">
        <f>ROUND(E6/'30TypeTeacherCategoryEstimated'!D7,0)</f>
        <v>24</v>
      </c>
      <c r="E6" s="401">
        <f>SUMIF('27TypeEnrolmentCategory-Est'!$A$5:$A$16,A6,'27TypeEnrolmentCategory-Est'!$D$5:$D$16)-F6</f>
        <v>1154777</v>
      </c>
      <c r="F6" s="401">
        <v>1292406</v>
      </c>
    </row>
    <row r="7" spans="1:6" ht="33.75" customHeight="1">
      <c r="A7" s="402" t="s">
        <v>708</v>
      </c>
      <c r="B7" s="386">
        <f>ROUND('27TypeEnrolmentCategory-Est'!D9/'30TypeTeacherCategoryEstimated'!D8,0)</f>
        <v>2045</v>
      </c>
      <c r="C7" s="431" t="s">
        <v>777</v>
      </c>
      <c r="E7" s="401">
        <f>SUMIF('27TypeEnrolmentCategory-Est'!$A$5:$A$16,A7,'27TypeEnrolmentCategory-Est'!$D$5:$D$16)-F7</f>
        <v>15</v>
      </c>
      <c r="F7" s="401">
        <v>909985</v>
      </c>
    </row>
    <row r="8" spans="1:6" ht="33.75" customHeight="1">
      <c r="A8" s="402" t="s">
        <v>709</v>
      </c>
      <c r="B8" s="386">
        <f>ROUND('27TypeEnrolmentCategory-Est'!D10/'30TypeTeacherCategoryEstimated'!D9,0)</f>
        <v>15</v>
      </c>
      <c r="C8" s="386">
        <f>ROUND(E8/'30TypeTeacherCategoryEstimated'!D9,0)</f>
        <v>13</v>
      </c>
      <c r="E8" s="401">
        <f>SUMIF('27TypeEnrolmentCategory-Est'!$A$5:$A$16,A8,'27TypeEnrolmentCategory-Est'!$D$5:$D$16)-F8</f>
        <v>226044</v>
      </c>
      <c r="F8" s="401">
        <v>44451</v>
      </c>
    </row>
    <row r="9" spans="1:6" ht="33.75" customHeight="1">
      <c r="A9" s="402" t="s">
        <v>710</v>
      </c>
      <c r="B9" s="386">
        <f>ROUND('27TypeEnrolmentCategory-Est'!D11/'30TypeTeacherCategoryEstimated'!D10,0)</f>
        <v>12</v>
      </c>
      <c r="C9" s="386">
        <f>ROUND(E9/'30TypeTeacherCategoryEstimated'!D10,0)</f>
        <v>12</v>
      </c>
      <c r="E9" s="401">
        <f>SUMIF('27TypeEnrolmentCategory-Est'!$A$5:$A$16,A9,'27TypeEnrolmentCategory-Est'!$D$5:$D$16)-F9</f>
        <v>1699</v>
      </c>
    </row>
    <row r="10" spans="1:6" ht="33.75" customHeight="1">
      <c r="A10" s="402" t="s">
        <v>711</v>
      </c>
      <c r="B10" s="386">
        <f>ROUND('27TypeEnrolmentCategory-Est'!D12/'30TypeTeacherCategoryEstimated'!D11,0)</f>
        <v>8</v>
      </c>
      <c r="C10" s="386">
        <f>ROUND(E10/'30TypeTeacherCategoryEstimated'!D11,0)</f>
        <v>8</v>
      </c>
      <c r="E10" s="401">
        <f>SUMIF('27TypeEnrolmentCategory-Est'!$A$5:$A$16,A10,'27TypeEnrolmentCategory-Est'!$D$5:$D$16)-F10</f>
        <v>35149</v>
      </c>
      <c r="F10" s="401">
        <v>972</v>
      </c>
    </row>
    <row r="11" spans="1:6" ht="33.75" customHeight="1">
      <c r="A11" s="402" t="s">
        <v>712</v>
      </c>
      <c r="B11" s="386">
        <f>ROUND('27TypeEnrolmentCategory-Est'!D13/'30TypeTeacherCategoryEstimated'!D12,0)</f>
        <v>99</v>
      </c>
      <c r="C11" s="386">
        <f>ROUND(E11/'30TypeTeacherCategoryEstimated'!D12,0)</f>
        <v>37</v>
      </c>
      <c r="E11" s="401">
        <f>SUMIF('27TypeEnrolmentCategory-Est'!$A$5:$A$16,A11,'27TypeEnrolmentCategory-Est'!$D$5:$D$16)-F11</f>
        <v>36582</v>
      </c>
      <c r="F11" s="401">
        <v>60443</v>
      </c>
    </row>
    <row r="12" spans="1:6" ht="33.75" customHeight="1">
      <c r="A12" s="402" t="s">
        <v>713</v>
      </c>
      <c r="B12" s="386">
        <f>ROUND('27TypeEnrolmentCategory-Est'!D14/'30TypeTeacherCategoryEstimated'!D13,0)</f>
        <v>13</v>
      </c>
      <c r="C12" s="386">
        <f>ROUND(E12/'30TypeTeacherCategoryEstimated'!D13,0)</f>
        <v>10</v>
      </c>
      <c r="E12" s="401">
        <f>SUMIF('27TypeEnrolmentCategory-Est'!$A$5:$A$16,A12,'27TypeEnrolmentCategory-Est'!$D$5:$D$16)-F12</f>
        <v>410696</v>
      </c>
      <c r="F12" s="401">
        <v>141043</v>
      </c>
    </row>
    <row r="13" spans="1:6" ht="33.75" customHeight="1">
      <c r="A13" s="402" t="s">
        <v>11</v>
      </c>
      <c r="B13" s="386">
        <f>ROUND('27TypeEnrolmentCategory-Est'!D15/'30TypeTeacherCategoryEstimated'!D14,0)</f>
        <v>9</v>
      </c>
      <c r="C13" s="386">
        <f>ROUND(E13/'30TypeTeacherCategoryEstimated'!D14,0)</f>
        <v>9</v>
      </c>
      <c r="E13" s="401">
        <f>SUMIF('27TypeEnrolmentCategory-Est'!$A$5:$A$16,A13,'27TypeEnrolmentCategory-Est'!$D$5:$D$16)-F13</f>
        <v>2392</v>
      </c>
    </row>
    <row r="14" spans="1:6" s="409" customFormat="1" ht="20.25" customHeight="1">
      <c r="A14" s="408" t="s">
        <v>49</v>
      </c>
      <c r="B14" s="408">
        <f>ROUND('27TypeEnrolmentCategory-Est'!D16/'30TypeTeacherCategoryEstimated'!D15,0)</f>
        <v>42</v>
      </c>
      <c r="C14" s="419">
        <f>ROUND(E14/'30TypeTeacherCategoryEstimated'!D15,0)</f>
        <v>16</v>
      </c>
      <c r="E14" s="401">
        <f>SUMIF('27TypeEnrolmentCategory-Est'!$A$5:$A$16,A14,'27TypeEnrolmentCategory-Est'!$D$5:$D$16)-F14</f>
        <v>2167876</v>
      </c>
      <c r="F14" s="401">
        <f>SUM(F3:F13)</f>
        <v>3348414</v>
      </c>
    </row>
    <row r="15" spans="1:6" s="400" customFormat="1" ht="38.25" customHeight="1">
      <c r="A15" s="632" t="s">
        <v>775</v>
      </c>
      <c r="B15" s="632"/>
      <c r="C15" s="632"/>
      <c r="E15" s="401"/>
      <c r="F15" s="409"/>
    </row>
    <row r="16" spans="1:6" ht="33.75" customHeight="1">
      <c r="A16" s="402" t="s">
        <v>704</v>
      </c>
      <c r="B16" s="386">
        <f>ROUND('27TypeEnrolmentCategory-Est'!D18/'30TypeTeacherCategoryEstimated'!D17,0)</f>
        <v>25</v>
      </c>
      <c r="C16" s="431">
        <f>B16</f>
        <v>25</v>
      </c>
      <c r="F16" s="400"/>
    </row>
    <row r="17" spans="1:6" ht="33.75" customHeight="1">
      <c r="A17" s="402" t="s">
        <v>707</v>
      </c>
      <c r="B17" s="386">
        <f>ROUND('27TypeEnrolmentCategory-Est'!D19/'30TypeTeacherCategoryEstimated'!D18,0)</f>
        <v>22</v>
      </c>
      <c r="C17" s="431">
        <f t="shared" ref="C17:C18" si="0">B17</f>
        <v>22</v>
      </c>
    </row>
    <row r="18" spans="1:6" s="409" customFormat="1" ht="20.25" customHeight="1">
      <c r="A18" s="408" t="s">
        <v>60</v>
      </c>
      <c r="B18" s="419">
        <f>ROUND('27TypeEnrolmentCategory-Est'!D20/'30TypeTeacherCategoryEstimated'!D19,0)</f>
        <v>22</v>
      </c>
      <c r="C18" s="432">
        <f t="shared" si="0"/>
        <v>22</v>
      </c>
      <c r="F18" s="401"/>
    </row>
    <row r="19" spans="1:6">
      <c r="F19" s="409"/>
    </row>
  </sheetData>
  <mergeCells count="2">
    <mergeCell ref="A1:C1"/>
    <mergeCell ref="A15:C15"/>
  </mergeCells>
  <printOptions horizontalCentered="1"/>
  <pageMargins left="0.61" right="0.22" top="0.65" bottom="0.53" header="0.23" footer="0.24"/>
  <pageSetup paperSize="9" scale="88" firstPageNumber="101" pageOrder="overThenDown" orientation="portrait" useFirstPageNumber="1" horizontalDpi="300" verticalDpi="300" r:id="rId1"/>
  <headerFooter alignWithMargins="0">
    <oddFooter>&amp;L&amp;"Arial,Italic"&amp;9AISHE 2011-12&amp;CT-&amp;P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>
  <dimension ref="A1:N645"/>
  <sheetViews>
    <sheetView view="pageBreakPreview" zoomScaleSheetLayoutView="100" workbookViewId="0">
      <selection activeCell="E14" sqref="E14"/>
    </sheetView>
  </sheetViews>
  <sheetFormatPr defaultRowHeight="15.75"/>
  <cols>
    <col min="1" max="1" width="19" style="433" customWidth="1"/>
    <col min="2" max="2" width="15.42578125" style="433" customWidth="1"/>
    <col min="3" max="3" width="7.28515625" style="434" customWidth="1"/>
    <col min="4" max="5" width="8.7109375" style="434" customWidth="1"/>
    <col min="6" max="6" width="7.28515625" style="434" customWidth="1"/>
    <col min="7" max="8" width="9" style="434" customWidth="1"/>
    <col min="9" max="10" width="7.28515625" style="434" customWidth="1"/>
    <col min="11" max="11" width="8.42578125" style="434" customWidth="1"/>
    <col min="12" max="12" width="8" style="434" customWidth="1"/>
    <col min="13" max="14" width="8.7109375" style="434" customWidth="1"/>
    <col min="15" max="16384" width="9.140625" style="434"/>
  </cols>
  <sheetData>
    <row r="1" spans="1:14" ht="31.5" customHeight="1">
      <c r="A1" s="393" t="s">
        <v>778</v>
      </c>
      <c r="B1" s="393"/>
      <c r="C1" s="393"/>
    </row>
    <row r="2" spans="1:14" ht="15">
      <c r="A2" s="637" t="s">
        <v>779</v>
      </c>
      <c r="B2" s="637" t="s">
        <v>780</v>
      </c>
      <c r="C2" s="634" t="s">
        <v>781</v>
      </c>
      <c r="D2" s="634"/>
      <c r="E2" s="634"/>
      <c r="F2" s="634" t="s">
        <v>782</v>
      </c>
      <c r="G2" s="634"/>
      <c r="H2" s="634"/>
      <c r="I2" s="634" t="s">
        <v>783</v>
      </c>
      <c r="J2" s="634"/>
      <c r="K2" s="634"/>
      <c r="L2" s="634" t="s">
        <v>784</v>
      </c>
      <c r="M2" s="634"/>
      <c r="N2" s="634"/>
    </row>
    <row r="3" spans="1:14" s="436" customFormat="1" ht="25.5">
      <c r="A3" s="637"/>
      <c r="B3" s="637"/>
      <c r="C3" s="435" t="s">
        <v>723</v>
      </c>
      <c r="D3" s="435" t="s">
        <v>785</v>
      </c>
      <c r="E3" s="435" t="s">
        <v>786</v>
      </c>
      <c r="F3" s="435" t="s">
        <v>723</v>
      </c>
      <c r="G3" s="435" t="s">
        <v>785</v>
      </c>
      <c r="H3" s="435" t="s">
        <v>786</v>
      </c>
      <c r="I3" s="435" t="s">
        <v>723</v>
      </c>
      <c r="J3" s="435" t="s">
        <v>785</v>
      </c>
      <c r="K3" s="435" t="s">
        <v>786</v>
      </c>
      <c r="L3" s="435" t="s">
        <v>723</v>
      </c>
      <c r="M3" s="435" t="s">
        <v>785</v>
      </c>
      <c r="N3" s="435" t="s">
        <v>786</v>
      </c>
    </row>
    <row r="4" spans="1:14" ht="12.75">
      <c r="A4" s="437">
        <v>1</v>
      </c>
      <c r="B4" s="343">
        <v>2</v>
      </c>
      <c r="C4" s="437">
        <v>3</v>
      </c>
      <c r="D4" s="343">
        <v>4</v>
      </c>
      <c r="E4" s="437">
        <v>5</v>
      </c>
      <c r="F4" s="343">
        <v>6</v>
      </c>
      <c r="G4" s="437">
        <v>7</v>
      </c>
      <c r="H4" s="343">
        <v>8</v>
      </c>
      <c r="I4" s="437">
        <v>9</v>
      </c>
      <c r="J4" s="343">
        <v>10</v>
      </c>
      <c r="K4" s="437">
        <v>11</v>
      </c>
      <c r="L4" s="343">
        <v>12</v>
      </c>
      <c r="M4" s="437">
        <v>13</v>
      </c>
      <c r="N4" s="343">
        <v>14</v>
      </c>
    </row>
    <row r="5" spans="1:14" ht="30">
      <c r="A5" s="438" t="s">
        <v>55</v>
      </c>
      <c r="B5" s="438" t="s">
        <v>787</v>
      </c>
      <c r="C5" s="439">
        <v>10</v>
      </c>
      <c r="D5" s="440">
        <v>236</v>
      </c>
      <c r="E5" s="440">
        <v>233</v>
      </c>
      <c r="F5" s="440">
        <v>7</v>
      </c>
      <c r="G5" s="440">
        <v>130</v>
      </c>
      <c r="H5" s="440">
        <v>186</v>
      </c>
      <c r="I5" s="440">
        <v>0</v>
      </c>
      <c r="J5" s="440">
        <v>0</v>
      </c>
      <c r="K5" s="440">
        <v>0</v>
      </c>
      <c r="L5" s="440">
        <v>17</v>
      </c>
      <c r="M5" s="440">
        <v>366</v>
      </c>
      <c r="N5" s="440">
        <v>419</v>
      </c>
    </row>
    <row r="6" spans="1:14" ht="30">
      <c r="A6" s="438" t="s">
        <v>55</v>
      </c>
      <c r="B6" s="438" t="s">
        <v>788</v>
      </c>
      <c r="C6" s="439">
        <v>0</v>
      </c>
      <c r="D6" s="440">
        <v>0</v>
      </c>
      <c r="E6" s="440">
        <v>0</v>
      </c>
      <c r="F6" s="440">
        <v>0</v>
      </c>
      <c r="G6" s="440">
        <v>0</v>
      </c>
      <c r="H6" s="440">
        <v>0</v>
      </c>
      <c r="I6" s="440">
        <v>0</v>
      </c>
      <c r="J6" s="440">
        <v>0</v>
      </c>
      <c r="K6" s="440">
        <v>0</v>
      </c>
      <c r="L6" s="440">
        <v>0</v>
      </c>
      <c r="M6" s="440">
        <v>0</v>
      </c>
      <c r="N6" s="440">
        <v>0</v>
      </c>
    </row>
    <row r="7" spans="1:14" ht="30">
      <c r="A7" s="438" t="s">
        <v>55</v>
      </c>
      <c r="B7" s="438" t="s">
        <v>789</v>
      </c>
      <c r="C7" s="439">
        <v>0</v>
      </c>
      <c r="D7" s="440">
        <v>0</v>
      </c>
      <c r="E7" s="440">
        <v>0</v>
      </c>
      <c r="F7" s="440">
        <v>0</v>
      </c>
      <c r="G7" s="440">
        <v>0</v>
      </c>
      <c r="H7" s="440">
        <v>0</v>
      </c>
      <c r="I7" s="440">
        <v>0</v>
      </c>
      <c r="J7" s="440">
        <v>0</v>
      </c>
      <c r="K7" s="440">
        <v>0</v>
      </c>
      <c r="L7" s="440">
        <v>0</v>
      </c>
      <c r="M7" s="440">
        <v>0</v>
      </c>
      <c r="N7" s="440">
        <v>0</v>
      </c>
    </row>
    <row r="8" spans="1:14" ht="15">
      <c r="A8" s="438" t="s">
        <v>15</v>
      </c>
      <c r="B8" s="438" t="s">
        <v>790</v>
      </c>
      <c r="C8" s="439">
        <v>6</v>
      </c>
      <c r="D8" s="440">
        <v>240</v>
      </c>
      <c r="E8" s="440">
        <v>245</v>
      </c>
      <c r="F8" s="440">
        <v>8</v>
      </c>
      <c r="G8" s="440">
        <v>430</v>
      </c>
      <c r="H8" s="440">
        <v>370</v>
      </c>
      <c r="I8" s="440">
        <v>0</v>
      </c>
      <c r="J8" s="440">
        <v>0</v>
      </c>
      <c r="K8" s="440">
        <v>0</v>
      </c>
      <c r="L8" s="440">
        <v>14</v>
      </c>
      <c r="M8" s="440">
        <v>670</v>
      </c>
      <c r="N8" s="440">
        <v>615</v>
      </c>
    </row>
    <row r="9" spans="1:14" ht="15">
      <c r="A9" s="438" t="s">
        <v>15</v>
      </c>
      <c r="B9" s="438" t="s">
        <v>791</v>
      </c>
      <c r="C9" s="439">
        <v>178</v>
      </c>
      <c r="D9" s="440">
        <v>6717</v>
      </c>
      <c r="E9" s="440">
        <v>5866</v>
      </c>
      <c r="F9" s="440">
        <v>111</v>
      </c>
      <c r="G9" s="440">
        <v>6577</v>
      </c>
      <c r="H9" s="440">
        <v>5586</v>
      </c>
      <c r="I9" s="440">
        <v>0</v>
      </c>
      <c r="J9" s="440">
        <v>0</v>
      </c>
      <c r="K9" s="440">
        <v>0</v>
      </c>
      <c r="L9" s="440">
        <v>289</v>
      </c>
      <c r="M9" s="440">
        <v>13294</v>
      </c>
      <c r="N9" s="440">
        <v>11452</v>
      </c>
    </row>
    <row r="10" spans="1:14" ht="15">
      <c r="A10" s="438" t="s">
        <v>15</v>
      </c>
      <c r="B10" s="438" t="s">
        <v>792</v>
      </c>
      <c r="C10" s="439">
        <v>147</v>
      </c>
      <c r="D10" s="440">
        <v>9749</v>
      </c>
      <c r="E10" s="440">
        <v>7954</v>
      </c>
      <c r="F10" s="440">
        <v>203</v>
      </c>
      <c r="G10" s="440">
        <v>13656</v>
      </c>
      <c r="H10" s="440">
        <v>12028</v>
      </c>
      <c r="I10" s="440">
        <v>7</v>
      </c>
      <c r="J10" s="440">
        <v>579</v>
      </c>
      <c r="K10" s="440">
        <v>579</v>
      </c>
      <c r="L10" s="440">
        <v>357</v>
      </c>
      <c r="M10" s="440">
        <v>23984</v>
      </c>
      <c r="N10" s="440">
        <v>20561</v>
      </c>
    </row>
    <row r="11" spans="1:14" ht="15">
      <c r="A11" s="438" t="s">
        <v>15</v>
      </c>
      <c r="B11" s="438" t="s">
        <v>793</v>
      </c>
      <c r="C11" s="439">
        <v>86</v>
      </c>
      <c r="D11" s="440">
        <v>5409</v>
      </c>
      <c r="E11" s="440">
        <v>4742</v>
      </c>
      <c r="F11" s="440">
        <v>101</v>
      </c>
      <c r="G11" s="440">
        <v>8841</v>
      </c>
      <c r="H11" s="440">
        <v>7339</v>
      </c>
      <c r="I11" s="440">
        <v>0</v>
      </c>
      <c r="J11" s="440">
        <v>0</v>
      </c>
      <c r="K11" s="440">
        <v>0</v>
      </c>
      <c r="L11" s="440">
        <v>187</v>
      </c>
      <c r="M11" s="440">
        <v>14250</v>
      </c>
      <c r="N11" s="440">
        <v>12081</v>
      </c>
    </row>
    <row r="12" spans="1:14" ht="15">
      <c r="A12" s="438" t="s">
        <v>15</v>
      </c>
      <c r="B12" s="438" t="s">
        <v>794</v>
      </c>
      <c r="C12" s="439">
        <v>205</v>
      </c>
      <c r="D12" s="440">
        <v>14751</v>
      </c>
      <c r="E12" s="440">
        <v>9446</v>
      </c>
      <c r="F12" s="440">
        <v>184</v>
      </c>
      <c r="G12" s="440">
        <v>22157</v>
      </c>
      <c r="H12" s="440">
        <v>15178</v>
      </c>
      <c r="I12" s="440">
        <v>7</v>
      </c>
      <c r="J12" s="440">
        <v>32</v>
      </c>
      <c r="K12" s="440">
        <v>39</v>
      </c>
      <c r="L12" s="440">
        <v>396</v>
      </c>
      <c r="M12" s="440">
        <v>36940</v>
      </c>
      <c r="N12" s="440">
        <v>24663</v>
      </c>
    </row>
    <row r="13" spans="1:14" ht="15">
      <c r="A13" s="438" t="s">
        <v>15</v>
      </c>
      <c r="B13" s="438" t="s">
        <v>795</v>
      </c>
      <c r="C13" s="439">
        <v>505</v>
      </c>
      <c r="D13" s="440">
        <v>14137</v>
      </c>
      <c r="E13" s="440">
        <v>12392</v>
      </c>
      <c r="F13" s="440">
        <v>303</v>
      </c>
      <c r="G13" s="440">
        <v>21461</v>
      </c>
      <c r="H13" s="440">
        <v>17468</v>
      </c>
      <c r="I13" s="440">
        <v>25</v>
      </c>
      <c r="J13" s="440">
        <v>291</v>
      </c>
      <c r="K13" s="440">
        <v>185</v>
      </c>
      <c r="L13" s="440">
        <v>833</v>
      </c>
      <c r="M13" s="440">
        <v>35889</v>
      </c>
      <c r="N13" s="440">
        <v>30045</v>
      </c>
    </row>
    <row r="14" spans="1:14" ht="15">
      <c r="A14" s="438" t="s">
        <v>15</v>
      </c>
      <c r="B14" s="438" t="s">
        <v>796</v>
      </c>
      <c r="C14" s="439">
        <v>30</v>
      </c>
      <c r="D14" s="440">
        <v>2380</v>
      </c>
      <c r="E14" s="440">
        <v>2077</v>
      </c>
      <c r="F14" s="440">
        <v>53</v>
      </c>
      <c r="G14" s="440">
        <v>7080</v>
      </c>
      <c r="H14" s="440">
        <v>4938</v>
      </c>
      <c r="I14" s="440">
        <v>0</v>
      </c>
      <c r="J14" s="440">
        <v>0</v>
      </c>
      <c r="K14" s="440">
        <v>0</v>
      </c>
      <c r="L14" s="440">
        <v>83</v>
      </c>
      <c r="M14" s="440">
        <v>9460</v>
      </c>
      <c r="N14" s="440">
        <v>7015</v>
      </c>
    </row>
    <row r="15" spans="1:14" ht="15">
      <c r="A15" s="438" t="s">
        <v>15</v>
      </c>
      <c r="B15" s="438" t="s">
        <v>797</v>
      </c>
      <c r="C15" s="439">
        <v>28</v>
      </c>
      <c r="D15" s="440">
        <v>3352</v>
      </c>
      <c r="E15" s="440">
        <v>2644</v>
      </c>
      <c r="F15" s="440">
        <v>44</v>
      </c>
      <c r="G15" s="440">
        <v>4907</v>
      </c>
      <c r="H15" s="440">
        <v>3780</v>
      </c>
      <c r="I15" s="440">
        <v>0</v>
      </c>
      <c r="J15" s="440">
        <v>0</v>
      </c>
      <c r="K15" s="440">
        <v>0</v>
      </c>
      <c r="L15" s="440">
        <v>72</v>
      </c>
      <c r="M15" s="440">
        <v>8259</v>
      </c>
      <c r="N15" s="440">
        <v>6424</v>
      </c>
    </row>
    <row r="16" spans="1:14" ht="15">
      <c r="A16" s="438" t="s">
        <v>15</v>
      </c>
      <c r="B16" s="438" t="s">
        <v>798</v>
      </c>
      <c r="C16" s="439">
        <v>91</v>
      </c>
      <c r="D16" s="440">
        <v>6591</v>
      </c>
      <c r="E16" s="440">
        <v>5419</v>
      </c>
      <c r="F16" s="440">
        <v>119</v>
      </c>
      <c r="G16" s="440">
        <v>13190</v>
      </c>
      <c r="H16" s="440">
        <v>9001</v>
      </c>
      <c r="I16" s="440">
        <v>7</v>
      </c>
      <c r="J16" s="440">
        <v>1436</v>
      </c>
      <c r="K16" s="440">
        <v>835</v>
      </c>
      <c r="L16" s="440">
        <v>217</v>
      </c>
      <c r="M16" s="440">
        <v>21217</v>
      </c>
      <c r="N16" s="440">
        <v>15255</v>
      </c>
    </row>
    <row r="17" spans="1:14" ht="15">
      <c r="A17" s="438" t="s">
        <v>15</v>
      </c>
      <c r="B17" s="438" t="s">
        <v>799</v>
      </c>
      <c r="C17" s="439">
        <v>44</v>
      </c>
      <c r="D17" s="440">
        <v>4712</v>
      </c>
      <c r="E17" s="440">
        <v>3878</v>
      </c>
      <c r="F17" s="440">
        <v>61</v>
      </c>
      <c r="G17" s="440">
        <v>6431</v>
      </c>
      <c r="H17" s="440">
        <v>5238</v>
      </c>
      <c r="I17" s="440">
        <v>0</v>
      </c>
      <c r="J17" s="440">
        <v>0</v>
      </c>
      <c r="K17" s="440">
        <v>0</v>
      </c>
      <c r="L17" s="440">
        <v>105</v>
      </c>
      <c r="M17" s="440">
        <v>11143</v>
      </c>
      <c r="N17" s="440">
        <v>9116</v>
      </c>
    </row>
    <row r="18" spans="1:14" ht="15">
      <c r="A18" s="438" t="s">
        <v>15</v>
      </c>
      <c r="B18" s="438" t="s">
        <v>800</v>
      </c>
      <c r="C18" s="439">
        <v>29</v>
      </c>
      <c r="D18" s="440">
        <v>1680</v>
      </c>
      <c r="E18" s="440">
        <v>1187</v>
      </c>
      <c r="F18" s="440">
        <v>32420</v>
      </c>
      <c r="G18" s="440">
        <v>33820</v>
      </c>
      <c r="H18" s="440">
        <v>33234</v>
      </c>
      <c r="I18" s="440">
        <v>1</v>
      </c>
      <c r="J18" s="440">
        <v>120</v>
      </c>
      <c r="K18" s="440">
        <v>40</v>
      </c>
      <c r="L18" s="440">
        <v>32450</v>
      </c>
      <c r="M18" s="440">
        <v>35620</v>
      </c>
      <c r="N18" s="440">
        <v>34461</v>
      </c>
    </row>
    <row r="19" spans="1:14" ht="15">
      <c r="A19" s="438" t="s">
        <v>15</v>
      </c>
      <c r="B19" s="438" t="s">
        <v>801</v>
      </c>
      <c r="C19" s="439">
        <v>17</v>
      </c>
      <c r="D19" s="440">
        <v>2028</v>
      </c>
      <c r="E19" s="440">
        <v>1320</v>
      </c>
      <c r="F19" s="440">
        <v>23</v>
      </c>
      <c r="G19" s="440">
        <v>1831</v>
      </c>
      <c r="H19" s="440">
        <v>1217</v>
      </c>
      <c r="I19" s="440">
        <v>0</v>
      </c>
      <c r="J19" s="440">
        <v>0</v>
      </c>
      <c r="K19" s="440">
        <v>0</v>
      </c>
      <c r="L19" s="440">
        <v>40</v>
      </c>
      <c r="M19" s="440">
        <v>3859</v>
      </c>
      <c r="N19" s="440">
        <v>2537</v>
      </c>
    </row>
    <row r="20" spans="1:14" ht="15">
      <c r="A20" s="438" t="s">
        <v>15</v>
      </c>
      <c r="B20" s="438" t="s">
        <v>802</v>
      </c>
      <c r="C20" s="439">
        <v>21</v>
      </c>
      <c r="D20" s="440">
        <v>2010</v>
      </c>
      <c r="E20" s="440">
        <v>1392</v>
      </c>
      <c r="F20" s="440">
        <v>34</v>
      </c>
      <c r="G20" s="440">
        <v>3002</v>
      </c>
      <c r="H20" s="440">
        <v>2772</v>
      </c>
      <c r="I20" s="440">
        <v>2</v>
      </c>
      <c r="J20" s="440">
        <v>210</v>
      </c>
      <c r="K20" s="440">
        <v>57</v>
      </c>
      <c r="L20" s="440">
        <v>57</v>
      </c>
      <c r="M20" s="440">
        <v>5222</v>
      </c>
      <c r="N20" s="440">
        <v>4221</v>
      </c>
    </row>
    <row r="21" spans="1:14" ht="15">
      <c r="A21" s="438" t="s">
        <v>15</v>
      </c>
      <c r="B21" s="438" t="s">
        <v>803</v>
      </c>
      <c r="C21" s="439">
        <v>16</v>
      </c>
      <c r="D21" s="440">
        <v>790</v>
      </c>
      <c r="E21" s="440">
        <v>375</v>
      </c>
      <c r="F21" s="440">
        <v>22</v>
      </c>
      <c r="G21" s="440">
        <v>2732</v>
      </c>
      <c r="H21" s="440">
        <v>1288</v>
      </c>
      <c r="I21" s="440">
        <v>0</v>
      </c>
      <c r="J21" s="440">
        <v>0</v>
      </c>
      <c r="K21" s="440">
        <v>0</v>
      </c>
      <c r="L21" s="440">
        <v>38</v>
      </c>
      <c r="M21" s="440">
        <v>3522</v>
      </c>
      <c r="N21" s="440">
        <v>1663</v>
      </c>
    </row>
    <row r="22" spans="1:14" ht="15">
      <c r="A22" s="438" t="s">
        <v>15</v>
      </c>
      <c r="B22" s="438" t="s">
        <v>804</v>
      </c>
      <c r="C22" s="439">
        <v>80</v>
      </c>
      <c r="D22" s="440">
        <v>5909</v>
      </c>
      <c r="E22" s="440">
        <v>3880</v>
      </c>
      <c r="F22" s="440">
        <v>119</v>
      </c>
      <c r="G22" s="440">
        <v>7922</v>
      </c>
      <c r="H22" s="440">
        <v>5272</v>
      </c>
      <c r="I22" s="440">
        <v>5</v>
      </c>
      <c r="J22" s="440">
        <v>290</v>
      </c>
      <c r="K22" s="440">
        <v>170</v>
      </c>
      <c r="L22" s="440">
        <v>204</v>
      </c>
      <c r="M22" s="440">
        <v>14121</v>
      </c>
      <c r="N22" s="440">
        <v>9322</v>
      </c>
    </row>
    <row r="23" spans="1:14" ht="15">
      <c r="A23" s="438" t="s">
        <v>15</v>
      </c>
      <c r="B23" s="438" t="s">
        <v>805</v>
      </c>
      <c r="C23" s="439">
        <v>1397</v>
      </c>
      <c r="D23" s="440">
        <v>13621</v>
      </c>
      <c r="E23" s="440">
        <v>19411</v>
      </c>
      <c r="F23" s="440">
        <v>1348</v>
      </c>
      <c r="G23" s="440">
        <v>19956</v>
      </c>
      <c r="H23" s="440">
        <v>19088</v>
      </c>
      <c r="I23" s="440">
        <v>8</v>
      </c>
      <c r="J23" s="440">
        <v>214</v>
      </c>
      <c r="K23" s="440">
        <v>148</v>
      </c>
      <c r="L23" s="440">
        <v>2753</v>
      </c>
      <c r="M23" s="440">
        <v>33791</v>
      </c>
      <c r="N23" s="440">
        <v>38647</v>
      </c>
    </row>
    <row r="24" spans="1:14" ht="45">
      <c r="A24" s="438" t="s">
        <v>15</v>
      </c>
      <c r="B24" s="438" t="s">
        <v>806</v>
      </c>
      <c r="C24" s="439">
        <v>58</v>
      </c>
      <c r="D24" s="440">
        <v>5409</v>
      </c>
      <c r="E24" s="440">
        <v>3729</v>
      </c>
      <c r="F24" s="440">
        <v>90</v>
      </c>
      <c r="G24" s="440">
        <v>13445</v>
      </c>
      <c r="H24" s="440">
        <v>9299</v>
      </c>
      <c r="I24" s="440">
        <v>6</v>
      </c>
      <c r="J24" s="440">
        <v>450</v>
      </c>
      <c r="K24" s="440">
        <v>368</v>
      </c>
      <c r="L24" s="440">
        <v>154</v>
      </c>
      <c r="M24" s="440">
        <v>19304</v>
      </c>
      <c r="N24" s="440">
        <v>13396</v>
      </c>
    </row>
    <row r="25" spans="1:14" ht="15">
      <c r="A25" s="438" t="s">
        <v>15</v>
      </c>
      <c r="B25" s="438" t="s">
        <v>807</v>
      </c>
      <c r="C25" s="439">
        <v>44</v>
      </c>
      <c r="D25" s="440">
        <v>3192</v>
      </c>
      <c r="E25" s="440">
        <v>2786</v>
      </c>
      <c r="F25" s="440">
        <v>40</v>
      </c>
      <c r="G25" s="440">
        <v>3244</v>
      </c>
      <c r="H25" s="440">
        <v>2999</v>
      </c>
      <c r="I25" s="440">
        <v>1</v>
      </c>
      <c r="J25" s="440">
        <v>100</v>
      </c>
      <c r="K25" s="440">
        <v>0</v>
      </c>
      <c r="L25" s="440">
        <v>85</v>
      </c>
      <c r="M25" s="440">
        <v>6536</v>
      </c>
      <c r="N25" s="440">
        <v>5785</v>
      </c>
    </row>
    <row r="26" spans="1:14" ht="15">
      <c r="A26" s="438" t="s">
        <v>15</v>
      </c>
      <c r="B26" s="438" t="s">
        <v>808</v>
      </c>
      <c r="C26" s="439">
        <v>546</v>
      </c>
      <c r="D26" s="440">
        <v>8775</v>
      </c>
      <c r="E26" s="440">
        <v>8191</v>
      </c>
      <c r="F26" s="440">
        <v>140</v>
      </c>
      <c r="G26" s="440">
        <v>10442</v>
      </c>
      <c r="H26" s="440">
        <v>8499</v>
      </c>
      <c r="I26" s="440">
        <v>28</v>
      </c>
      <c r="J26" s="440">
        <v>406</v>
      </c>
      <c r="K26" s="440">
        <v>402</v>
      </c>
      <c r="L26" s="440">
        <v>714</v>
      </c>
      <c r="M26" s="440">
        <v>19623</v>
      </c>
      <c r="N26" s="440">
        <v>17092</v>
      </c>
    </row>
    <row r="27" spans="1:14" ht="15">
      <c r="A27" s="438" t="s">
        <v>15</v>
      </c>
      <c r="B27" s="438" t="s">
        <v>809</v>
      </c>
      <c r="C27" s="439">
        <v>19</v>
      </c>
      <c r="D27" s="440">
        <v>1140</v>
      </c>
      <c r="E27" s="440">
        <v>919</v>
      </c>
      <c r="F27" s="440">
        <v>26</v>
      </c>
      <c r="G27" s="440">
        <v>2110</v>
      </c>
      <c r="H27" s="440">
        <v>1357</v>
      </c>
      <c r="I27" s="440">
        <v>0</v>
      </c>
      <c r="J27" s="440">
        <v>0</v>
      </c>
      <c r="K27" s="440">
        <v>0</v>
      </c>
      <c r="L27" s="440">
        <v>45</v>
      </c>
      <c r="M27" s="440">
        <v>3250</v>
      </c>
      <c r="N27" s="440">
        <v>2276</v>
      </c>
    </row>
    <row r="28" spans="1:14" ht="15">
      <c r="A28" s="438" t="s">
        <v>15</v>
      </c>
      <c r="B28" s="438" t="s">
        <v>810</v>
      </c>
      <c r="C28" s="439">
        <v>457</v>
      </c>
      <c r="D28" s="440">
        <v>9621</v>
      </c>
      <c r="E28" s="440">
        <v>6741</v>
      </c>
      <c r="F28" s="440">
        <v>142</v>
      </c>
      <c r="G28" s="440">
        <v>9104</v>
      </c>
      <c r="H28" s="440">
        <v>5891</v>
      </c>
      <c r="I28" s="440">
        <v>0</v>
      </c>
      <c r="J28" s="440">
        <v>0</v>
      </c>
      <c r="K28" s="440">
        <v>0</v>
      </c>
      <c r="L28" s="440">
        <v>599</v>
      </c>
      <c r="M28" s="440">
        <v>18725</v>
      </c>
      <c r="N28" s="440">
        <v>12632</v>
      </c>
    </row>
    <row r="29" spans="1:14" ht="15">
      <c r="A29" s="438" t="s">
        <v>15</v>
      </c>
      <c r="B29" s="438" t="s">
        <v>811</v>
      </c>
      <c r="C29" s="439">
        <v>177</v>
      </c>
      <c r="D29" s="440">
        <v>6018</v>
      </c>
      <c r="E29" s="440">
        <v>3654</v>
      </c>
      <c r="F29" s="440">
        <v>734</v>
      </c>
      <c r="G29" s="440">
        <v>12374</v>
      </c>
      <c r="H29" s="440">
        <v>8145</v>
      </c>
      <c r="I29" s="440">
        <v>9</v>
      </c>
      <c r="J29" s="440">
        <v>250</v>
      </c>
      <c r="K29" s="440">
        <v>250</v>
      </c>
      <c r="L29" s="440">
        <v>920</v>
      </c>
      <c r="M29" s="440">
        <v>18642</v>
      </c>
      <c r="N29" s="440">
        <v>12049</v>
      </c>
    </row>
    <row r="30" spans="1:14" ht="15">
      <c r="A30" s="438" t="s">
        <v>15</v>
      </c>
      <c r="B30" s="438" t="s">
        <v>812</v>
      </c>
      <c r="C30" s="439">
        <v>79</v>
      </c>
      <c r="D30" s="440">
        <v>3980</v>
      </c>
      <c r="E30" s="440">
        <v>3439</v>
      </c>
      <c r="F30" s="440">
        <v>68</v>
      </c>
      <c r="G30" s="440">
        <v>6844</v>
      </c>
      <c r="H30" s="440">
        <v>4267</v>
      </c>
      <c r="I30" s="440">
        <v>0</v>
      </c>
      <c r="J30" s="440">
        <v>0</v>
      </c>
      <c r="K30" s="440">
        <v>0</v>
      </c>
      <c r="L30" s="440">
        <v>147</v>
      </c>
      <c r="M30" s="440">
        <v>10824</v>
      </c>
      <c r="N30" s="440">
        <v>7706</v>
      </c>
    </row>
    <row r="31" spans="1:14" ht="15">
      <c r="A31" s="438" t="s">
        <v>16</v>
      </c>
      <c r="B31" s="438" t="s">
        <v>813</v>
      </c>
      <c r="C31" s="439">
        <v>0</v>
      </c>
      <c r="D31" s="440">
        <v>0</v>
      </c>
      <c r="E31" s="440">
        <v>0</v>
      </c>
      <c r="F31" s="440">
        <v>0</v>
      </c>
      <c r="G31" s="440">
        <v>0</v>
      </c>
      <c r="H31" s="440">
        <v>0</v>
      </c>
      <c r="I31" s="440">
        <v>0</v>
      </c>
      <c r="J31" s="440">
        <v>0</v>
      </c>
      <c r="K31" s="440">
        <v>0</v>
      </c>
      <c r="L31" s="440">
        <v>0</v>
      </c>
      <c r="M31" s="440">
        <v>0</v>
      </c>
      <c r="N31" s="440">
        <v>0</v>
      </c>
    </row>
    <row r="32" spans="1:14" ht="15">
      <c r="A32" s="438" t="s">
        <v>16</v>
      </c>
      <c r="B32" s="438" t="s">
        <v>814</v>
      </c>
      <c r="C32" s="439">
        <v>3</v>
      </c>
      <c r="D32" s="440">
        <v>80</v>
      </c>
      <c r="E32" s="440">
        <v>132</v>
      </c>
      <c r="F32" s="440">
        <v>6</v>
      </c>
      <c r="G32" s="440">
        <v>100</v>
      </c>
      <c r="H32" s="440">
        <v>138</v>
      </c>
      <c r="I32" s="440">
        <v>0</v>
      </c>
      <c r="J32" s="440">
        <v>0</v>
      </c>
      <c r="K32" s="440">
        <v>0</v>
      </c>
      <c r="L32" s="440">
        <v>9</v>
      </c>
      <c r="M32" s="440">
        <v>180</v>
      </c>
      <c r="N32" s="440">
        <v>270</v>
      </c>
    </row>
    <row r="33" spans="1:14" ht="15">
      <c r="A33" s="438" t="s">
        <v>16</v>
      </c>
      <c r="B33" s="438" t="s">
        <v>815</v>
      </c>
      <c r="C33" s="439">
        <v>0</v>
      </c>
      <c r="D33" s="440">
        <v>0</v>
      </c>
      <c r="E33" s="440">
        <v>0</v>
      </c>
      <c r="F33" s="440">
        <v>0</v>
      </c>
      <c r="G33" s="440">
        <v>0</v>
      </c>
      <c r="H33" s="440">
        <v>0</v>
      </c>
      <c r="I33" s="440">
        <v>0</v>
      </c>
      <c r="J33" s="440">
        <v>0</v>
      </c>
      <c r="K33" s="440">
        <v>0</v>
      </c>
      <c r="L33" s="440">
        <v>0</v>
      </c>
      <c r="M33" s="440">
        <v>0</v>
      </c>
      <c r="N33" s="440">
        <v>0</v>
      </c>
    </row>
    <row r="34" spans="1:14" ht="15">
      <c r="A34" s="438" t="s">
        <v>16</v>
      </c>
      <c r="B34" s="438" t="s">
        <v>816</v>
      </c>
      <c r="C34" s="439">
        <v>0</v>
      </c>
      <c r="D34" s="440">
        <v>0</v>
      </c>
      <c r="E34" s="440">
        <v>0</v>
      </c>
      <c r="F34" s="440">
        <v>0</v>
      </c>
      <c r="G34" s="440">
        <v>0</v>
      </c>
      <c r="H34" s="440">
        <v>0</v>
      </c>
      <c r="I34" s="440">
        <v>0</v>
      </c>
      <c r="J34" s="440">
        <v>0</v>
      </c>
      <c r="K34" s="440">
        <v>0</v>
      </c>
      <c r="L34" s="440">
        <v>0</v>
      </c>
      <c r="M34" s="440">
        <v>0</v>
      </c>
      <c r="N34" s="440">
        <v>0</v>
      </c>
    </row>
    <row r="35" spans="1:14" ht="15">
      <c r="A35" s="438" t="s">
        <v>16</v>
      </c>
      <c r="B35" s="438" t="s">
        <v>817</v>
      </c>
      <c r="C35" s="439">
        <v>54</v>
      </c>
      <c r="D35" s="440">
        <v>350</v>
      </c>
      <c r="E35" s="440">
        <v>310</v>
      </c>
      <c r="F35" s="440">
        <v>27</v>
      </c>
      <c r="G35" s="440">
        <v>360</v>
      </c>
      <c r="H35" s="440">
        <v>344</v>
      </c>
      <c r="I35" s="440">
        <v>0</v>
      </c>
      <c r="J35" s="440">
        <v>0</v>
      </c>
      <c r="K35" s="440">
        <v>0</v>
      </c>
      <c r="L35" s="440">
        <v>81</v>
      </c>
      <c r="M35" s="440">
        <v>710</v>
      </c>
      <c r="N35" s="440">
        <v>654</v>
      </c>
    </row>
    <row r="36" spans="1:14" ht="15">
      <c r="A36" s="438" t="s">
        <v>16</v>
      </c>
      <c r="B36" s="438" t="s">
        <v>818</v>
      </c>
      <c r="C36" s="439">
        <v>0</v>
      </c>
      <c r="D36" s="440">
        <v>0</v>
      </c>
      <c r="E36" s="440">
        <v>0</v>
      </c>
      <c r="F36" s="440">
        <v>0</v>
      </c>
      <c r="G36" s="440">
        <v>0</v>
      </c>
      <c r="H36" s="440">
        <v>0</v>
      </c>
      <c r="I36" s="440">
        <v>0</v>
      </c>
      <c r="J36" s="440">
        <v>0</v>
      </c>
      <c r="K36" s="440">
        <v>0</v>
      </c>
      <c r="L36" s="440">
        <v>0</v>
      </c>
      <c r="M36" s="440">
        <v>0</v>
      </c>
      <c r="N36" s="440">
        <v>0</v>
      </c>
    </row>
    <row r="37" spans="1:14" ht="15">
      <c r="A37" s="438" t="s">
        <v>16</v>
      </c>
      <c r="B37" s="438" t="s">
        <v>819</v>
      </c>
      <c r="C37" s="439">
        <v>3</v>
      </c>
      <c r="D37" s="440">
        <v>72</v>
      </c>
      <c r="E37" s="440">
        <v>85</v>
      </c>
      <c r="F37" s="440">
        <v>6</v>
      </c>
      <c r="G37" s="440">
        <v>72</v>
      </c>
      <c r="H37" s="440">
        <v>89</v>
      </c>
      <c r="I37" s="440">
        <v>0</v>
      </c>
      <c r="J37" s="440">
        <v>0</v>
      </c>
      <c r="K37" s="440">
        <v>0</v>
      </c>
      <c r="L37" s="440">
        <v>9</v>
      </c>
      <c r="M37" s="440">
        <v>144</v>
      </c>
      <c r="N37" s="440">
        <v>174</v>
      </c>
    </row>
    <row r="38" spans="1:14" ht="30">
      <c r="A38" s="438" t="s">
        <v>16</v>
      </c>
      <c r="B38" s="438" t="s">
        <v>820</v>
      </c>
      <c r="C38" s="439">
        <v>0</v>
      </c>
      <c r="D38" s="440">
        <v>0</v>
      </c>
      <c r="E38" s="440">
        <v>0</v>
      </c>
      <c r="F38" s="440">
        <v>0</v>
      </c>
      <c r="G38" s="440">
        <v>0</v>
      </c>
      <c r="H38" s="440">
        <v>0</v>
      </c>
      <c r="I38" s="440">
        <v>0</v>
      </c>
      <c r="J38" s="440">
        <v>0</v>
      </c>
      <c r="K38" s="440">
        <v>0</v>
      </c>
      <c r="L38" s="440">
        <v>0</v>
      </c>
      <c r="M38" s="440">
        <v>0</v>
      </c>
      <c r="N38" s="440">
        <v>0</v>
      </c>
    </row>
    <row r="39" spans="1:14" ht="15">
      <c r="A39" s="438" t="s">
        <v>16</v>
      </c>
      <c r="B39" s="438" t="s">
        <v>821</v>
      </c>
      <c r="C39" s="439">
        <v>0</v>
      </c>
      <c r="D39" s="440">
        <v>0</v>
      </c>
      <c r="E39" s="440">
        <v>0</v>
      </c>
      <c r="F39" s="440">
        <v>1</v>
      </c>
      <c r="G39" s="440">
        <v>96</v>
      </c>
      <c r="H39" s="440">
        <v>96</v>
      </c>
      <c r="I39" s="440">
        <v>0</v>
      </c>
      <c r="J39" s="440">
        <v>0</v>
      </c>
      <c r="K39" s="440">
        <v>0</v>
      </c>
      <c r="L39" s="440">
        <v>1</v>
      </c>
      <c r="M39" s="440">
        <v>96</v>
      </c>
      <c r="N39" s="440">
        <v>96</v>
      </c>
    </row>
    <row r="40" spans="1:14" ht="15">
      <c r="A40" s="438" t="s">
        <v>16</v>
      </c>
      <c r="B40" s="438" t="s">
        <v>822</v>
      </c>
      <c r="C40" s="439">
        <v>126</v>
      </c>
      <c r="D40" s="440">
        <v>1960</v>
      </c>
      <c r="E40" s="440">
        <v>1575</v>
      </c>
      <c r="F40" s="440">
        <v>52</v>
      </c>
      <c r="G40" s="440">
        <v>873</v>
      </c>
      <c r="H40" s="440">
        <v>853</v>
      </c>
      <c r="I40" s="440">
        <v>6</v>
      </c>
      <c r="J40" s="440">
        <v>60</v>
      </c>
      <c r="K40" s="440">
        <v>60</v>
      </c>
      <c r="L40" s="440">
        <v>184</v>
      </c>
      <c r="M40" s="440">
        <v>2893</v>
      </c>
      <c r="N40" s="440">
        <v>2488</v>
      </c>
    </row>
    <row r="41" spans="1:14" ht="15">
      <c r="A41" s="438" t="s">
        <v>16</v>
      </c>
      <c r="B41" s="438" t="s">
        <v>823</v>
      </c>
      <c r="C41" s="439">
        <v>0</v>
      </c>
      <c r="D41" s="440">
        <v>0</v>
      </c>
      <c r="E41" s="440">
        <v>0</v>
      </c>
      <c r="F41" s="440">
        <v>0</v>
      </c>
      <c r="G41" s="440">
        <v>0</v>
      </c>
      <c r="H41" s="440">
        <v>0</v>
      </c>
      <c r="I41" s="440">
        <v>0</v>
      </c>
      <c r="J41" s="440">
        <v>0</v>
      </c>
      <c r="K41" s="440">
        <v>0</v>
      </c>
      <c r="L41" s="440">
        <v>0</v>
      </c>
      <c r="M41" s="440">
        <v>0</v>
      </c>
      <c r="N41" s="440">
        <v>0</v>
      </c>
    </row>
    <row r="42" spans="1:14" ht="15">
      <c r="A42" s="438" t="s">
        <v>16</v>
      </c>
      <c r="B42" s="438" t="s">
        <v>824</v>
      </c>
      <c r="C42" s="439">
        <v>0</v>
      </c>
      <c r="D42" s="440">
        <v>0</v>
      </c>
      <c r="E42" s="440">
        <v>0</v>
      </c>
      <c r="F42" s="440">
        <v>0</v>
      </c>
      <c r="G42" s="440">
        <v>0</v>
      </c>
      <c r="H42" s="440">
        <v>0</v>
      </c>
      <c r="I42" s="440">
        <v>0</v>
      </c>
      <c r="J42" s="440">
        <v>0</v>
      </c>
      <c r="K42" s="440">
        <v>0</v>
      </c>
      <c r="L42" s="440">
        <v>0</v>
      </c>
      <c r="M42" s="440">
        <v>0</v>
      </c>
      <c r="N42" s="440">
        <v>0</v>
      </c>
    </row>
    <row r="43" spans="1:14" ht="15">
      <c r="A43" s="438" t="s">
        <v>16</v>
      </c>
      <c r="B43" s="438" t="s">
        <v>825</v>
      </c>
      <c r="C43" s="439">
        <v>0</v>
      </c>
      <c r="D43" s="440">
        <v>0</v>
      </c>
      <c r="E43" s="440">
        <v>0</v>
      </c>
      <c r="F43" s="440">
        <v>0</v>
      </c>
      <c r="G43" s="440">
        <v>0</v>
      </c>
      <c r="H43" s="440">
        <v>0</v>
      </c>
      <c r="I43" s="440">
        <v>0</v>
      </c>
      <c r="J43" s="440">
        <v>0</v>
      </c>
      <c r="K43" s="440">
        <v>0</v>
      </c>
      <c r="L43" s="440">
        <v>0</v>
      </c>
      <c r="M43" s="440">
        <v>0</v>
      </c>
      <c r="N43" s="440">
        <v>0</v>
      </c>
    </row>
    <row r="44" spans="1:14" ht="15">
      <c r="A44" s="438" t="s">
        <v>16</v>
      </c>
      <c r="B44" s="438" t="s">
        <v>826</v>
      </c>
      <c r="C44" s="439">
        <v>0</v>
      </c>
      <c r="D44" s="440">
        <v>0</v>
      </c>
      <c r="E44" s="440">
        <v>0</v>
      </c>
      <c r="F44" s="440">
        <v>0</v>
      </c>
      <c r="G44" s="440">
        <v>0</v>
      </c>
      <c r="H44" s="440">
        <v>0</v>
      </c>
      <c r="I44" s="440">
        <v>0</v>
      </c>
      <c r="J44" s="440">
        <v>0</v>
      </c>
      <c r="K44" s="440">
        <v>0</v>
      </c>
      <c r="L44" s="440">
        <v>0</v>
      </c>
      <c r="M44" s="440">
        <v>0</v>
      </c>
      <c r="N44" s="440">
        <v>0</v>
      </c>
    </row>
    <row r="45" spans="1:14" ht="15">
      <c r="A45" s="438" t="s">
        <v>16</v>
      </c>
      <c r="B45" s="438" t="s">
        <v>827</v>
      </c>
      <c r="C45" s="439">
        <v>2</v>
      </c>
      <c r="D45" s="440">
        <v>35</v>
      </c>
      <c r="E45" s="440">
        <v>35</v>
      </c>
      <c r="F45" s="440">
        <v>2</v>
      </c>
      <c r="G45" s="440">
        <v>8</v>
      </c>
      <c r="H45" s="440">
        <v>8</v>
      </c>
      <c r="I45" s="440">
        <v>0</v>
      </c>
      <c r="J45" s="440">
        <v>0</v>
      </c>
      <c r="K45" s="440">
        <v>0</v>
      </c>
      <c r="L45" s="440">
        <v>4</v>
      </c>
      <c r="M45" s="440">
        <v>43</v>
      </c>
      <c r="N45" s="440">
        <v>43</v>
      </c>
    </row>
    <row r="46" spans="1:14" ht="15">
      <c r="A46" s="438" t="s">
        <v>16</v>
      </c>
      <c r="B46" s="438" t="s">
        <v>828</v>
      </c>
      <c r="C46" s="439">
        <v>15</v>
      </c>
      <c r="D46" s="440">
        <v>132</v>
      </c>
      <c r="E46" s="440">
        <v>130</v>
      </c>
      <c r="F46" s="440">
        <v>11</v>
      </c>
      <c r="G46" s="440">
        <v>176</v>
      </c>
      <c r="H46" s="440">
        <v>116</v>
      </c>
      <c r="I46" s="440">
        <v>0</v>
      </c>
      <c r="J46" s="440">
        <v>0</v>
      </c>
      <c r="K46" s="440">
        <v>0</v>
      </c>
      <c r="L46" s="440">
        <v>26</v>
      </c>
      <c r="M46" s="440">
        <v>308</v>
      </c>
      <c r="N46" s="440">
        <v>246</v>
      </c>
    </row>
    <row r="47" spans="1:14" ht="15">
      <c r="A47" s="438" t="s">
        <v>17</v>
      </c>
      <c r="B47" s="438" t="s">
        <v>829</v>
      </c>
      <c r="C47" s="439">
        <v>0</v>
      </c>
      <c r="D47" s="440">
        <v>0</v>
      </c>
      <c r="E47" s="440">
        <v>0</v>
      </c>
      <c r="F47" s="440">
        <v>0</v>
      </c>
      <c r="G47" s="440">
        <v>0</v>
      </c>
      <c r="H47" s="440">
        <v>0</v>
      </c>
      <c r="I47" s="440">
        <v>0</v>
      </c>
      <c r="J47" s="440">
        <v>0</v>
      </c>
      <c r="K47" s="440">
        <v>0</v>
      </c>
      <c r="L47" s="440">
        <v>0</v>
      </c>
      <c r="M47" s="440">
        <v>0</v>
      </c>
      <c r="N47" s="440">
        <v>0</v>
      </c>
    </row>
    <row r="48" spans="1:14" ht="15">
      <c r="A48" s="438" t="s">
        <v>17</v>
      </c>
      <c r="B48" s="438" t="s">
        <v>830</v>
      </c>
      <c r="C48" s="439">
        <v>8</v>
      </c>
      <c r="D48" s="440">
        <v>280</v>
      </c>
      <c r="E48" s="440">
        <v>265</v>
      </c>
      <c r="F48" s="440">
        <v>14</v>
      </c>
      <c r="G48" s="440">
        <v>343</v>
      </c>
      <c r="H48" s="440">
        <v>223</v>
      </c>
      <c r="I48" s="440">
        <v>0</v>
      </c>
      <c r="J48" s="440">
        <v>0</v>
      </c>
      <c r="K48" s="440">
        <v>0</v>
      </c>
      <c r="L48" s="440">
        <v>22</v>
      </c>
      <c r="M48" s="440">
        <v>623</v>
      </c>
      <c r="N48" s="440">
        <v>488</v>
      </c>
    </row>
    <row r="49" spans="1:14" ht="15">
      <c r="A49" s="438" t="s">
        <v>17</v>
      </c>
      <c r="B49" s="438" t="s">
        <v>831</v>
      </c>
      <c r="C49" s="439">
        <v>4</v>
      </c>
      <c r="D49" s="440">
        <v>80</v>
      </c>
      <c r="E49" s="440">
        <v>30</v>
      </c>
      <c r="F49" s="440">
        <v>4</v>
      </c>
      <c r="G49" s="440">
        <v>85</v>
      </c>
      <c r="H49" s="440">
        <v>85</v>
      </c>
      <c r="I49" s="440">
        <v>0</v>
      </c>
      <c r="J49" s="440">
        <v>0</v>
      </c>
      <c r="K49" s="440">
        <v>0</v>
      </c>
      <c r="L49" s="440">
        <v>8</v>
      </c>
      <c r="M49" s="440">
        <v>165</v>
      </c>
      <c r="N49" s="440">
        <v>115</v>
      </c>
    </row>
    <row r="50" spans="1:14" ht="15">
      <c r="A50" s="438" t="s">
        <v>17</v>
      </c>
      <c r="B50" s="438" t="s">
        <v>832</v>
      </c>
      <c r="C50" s="439">
        <v>112</v>
      </c>
      <c r="D50" s="440">
        <v>2501</v>
      </c>
      <c r="E50" s="440">
        <v>2262</v>
      </c>
      <c r="F50" s="440">
        <v>50</v>
      </c>
      <c r="G50" s="440">
        <v>956</v>
      </c>
      <c r="H50" s="440">
        <v>710</v>
      </c>
      <c r="I50" s="440">
        <v>0</v>
      </c>
      <c r="J50" s="440">
        <v>0</v>
      </c>
      <c r="K50" s="440">
        <v>0</v>
      </c>
      <c r="L50" s="440">
        <v>162</v>
      </c>
      <c r="M50" s="440">
        <v>3457</v>
      </c>
      <c r="N50" s="440">
        <v>2972</v>
      </c>
    </row>
    <row r="51" spans="1:14" ht="15">
      <c r="A51" s="438" t="s">
        <v>17</v>
      </c>
      <c r="B51" s="438" t="s">
        <v>833</v>
      </c>
      <c r="C51" s="439">
        <v>0</v>
      </c>
      <c r="D51" s="440">
        <v>0</v>
      </c>
      <c r="E51" s="440">
        <v>0</v>
      </c>
      <c r="F51" s="440">
        <v>1</v>
      </c>
      <c r="G51" s="440">
        <v>50</v>
      </c>
      <c r="H51" s="440">
        <v>50</v>
      </c>
      <c r="I51" s="440">
        <v>0</v>
      </c>
      <c r="J51" s="440">
        <v>0</v>
      </c>
      <c r="K51" s="440">
        <v>0</v>
      </c>
      <c r="L51" s="440">
        <v>1</v>
      </c>
      <c r="M51" s="440">
        <v>50</v>
      </c>
      <c r="N51" s="440">
        <v>50</v>
      </c>
    </row>
    <row r="52" spans="1:14" ht="15">
      <c r="A52" s="438" t="s">
        <v>17</v>
      </c>
      <c r="B52" s="438" t="s">
        <v>834</v>
      </c>
      <c r="C52" s="439">
        <v>1</v>
      </c>
      <c r="D52" s="440">
        <v>40</v>
      </c>
      <c r="E52" s="440">
        <v>0</v>
      </c>
      <c r="F52" s="440">
        <v>2</v>
      </c>
      <c r="G52" s="440">
        <v>140</v>
      </c>
      <c r="H52" s="440">
        <v>140</v>
      </c>
      <c r="I52" s="440">
        <v>0</v>
      </c>
      <c r="J52" s="440">
        <v>0</v>
      </c>
      <c r="K52" s="440">
        <v>0</v>
      </c>
      <c r="L52" s="440">
        <v>3</v>
      </c>
      <c r="M52" s="440">
        <v>180</v>
      </c>
      <c r="N52" s="440">
        <v>140</v>
      </c>
    </row>
    <row r="53" spans="1:14" ht="15">
      <c r="A53" s="438" t="s">
        <v>17</v>
      </c>
      <c r="B53" s="438" t="s">
        <v>835</v>
      </c>
      <c r="C53" s="439">
        <v>6</v>
      </c>
      <c r="D53" s="440">
        <v>85</v>
      </c>
      <c r="E53" s="440">
        <v>85</v>
      </c>
      <c r="F53" s="440">
        <v>21</v>
      </c>
      <c r="G53" s="440">
        <v>418</v>
      </c>
      <c r="H53" s="440">
        <v>381</v>
      </c>
      <c r="I53" s="440">
        <v>0</v>
      </c>
      <c r="J53" s="440">
        <v>0</v>
      </c>
      <c r="K53" s="440">
        <v>0</v>
      </c>
      <c r="L53" s="440">
        <v>27</v>
      </c>
      <c r="M53" s="440">
        <v>503</v>
      </c>
      <c r="N53" s="440">
        <v>466</v>
      </c>
    </row>
    <row r="54" spans="1:14" ht="15">
      <c r="A54" s="438" t="s">
        <v>17</v>
      </c>
      <c r="B54" s="438" t="s">
        <v>836</v>
      </c>
      <c r="C54" s="439">
        <v>3</v>
      </c>
      <c r="D54" s="440">
        <v>94</v>
      </c>
      <c r="E54" s="440">
        <v>52</v>
      </c>
      <c r="F54" s="440">
        <v>4</v>
      </c>
      <c r="G54" s="440">
        <v>157</v>
      </c>
      <c r="H54" s="440">
        <v>125</v>
      </c>
      <c r="I54" s="440">
        <v>0</v>
      </c>
      <c r="J54" s="440">
        <v>0</v>
      </c>
      <c r="K54" s="440">
        <v>0</v>
      </c>
      <c r="L54" s="440">
        <v>7</v>
      </c>
      <c r="M54" s="440">
        <v>251</v>
      </c>
      <c r="N54" s="440">
        <v>177</v>
      </c>
    </row>
    <row r="55" spans="1:14" ht="15">
      <c r="A55" s="438" t="s">
        <v>17</v>
      </c>
      <c r="B55" s="438" t="s">
        <v>837</v>
      </c>
      <c r="C55" s="439">
        <v>52</v>
      </c>
      <c r="D55" s="440">
        <v>658</v>
      </c>
      <c r="E55" s="440">
        <v>649</v>
      </c>
      <c r="F55" s="440">
        <v>46</v>
      </c>
      <c r="G55" s="440">
        <v>826</v>
      </c>
      <c r="H55" s="440">
        <v>677</v>
      </c>
      <c r="I55" s="440">
        <v>10</v>
      </c>
      <c r="J55" s="440">
        <v>153</v>
      </c>
      <c r="K55" s="440">
        <v>153</v>
      </c>
      <c r="L55" s="440">
        <v>108</v>
      </c>
      <c r="M55" s="440">
        <v>1637</v>
      </c>
      <c r="N55" s="440">
        <v>1479</v>
      </c>
    </row>
    <row r="56" spans="1:14" ht="15">
      <c r="A56" s="438" t="s">
        <v>17</v>
      </c>
      <c r="B56" s="438" t="s">
        <v>838</v>
      </c>
      <c r="C56" s="439">
        <v>2</v>
      </c>
      <c r="D56" s="440">
        <v>25</v>
      </c>
      <c r="E56" s="440">
        <v>25</v>
      </c>
      <c r="F56" s="440">
        <v>2</v>
      </c>
      <c r="G56" s="440">
        <v>25</v>
      </c>
      <c r="H56" s="440">
        <v>25</v>
      </c>
      <c r="I56" s="440">
        <v>0</v>
      </c>
      <c r="J56" s="440">
        <v>0</v>
      </c>
      <c r="K56" s="440">
        <v>0</v>
      </c>
      <c r="L56" s="440">
        <v>4</v>
      </c>
      <c r="M56" s="440">
        <v>50</v>
      </c>
      <c r="N56" s="440">
        <v>50</v>
      </c>
    </row>
    <row r="57" spans="1:14" ht="15">
      <c r="A57" s="438" t="s">
        <v>17</v>
      </c>
      <c r="B57" s="438" t="s">
        <v>839</v>
      </c>
      <c r="C57" s="439">
        <v>10</v>
      </c>
      <c r="D57" s="440">
        <v>162</v>
      </c>
      <c r="E57" s="440">
        <v>92</v>
      </c>
      <c r="F57" s="440">
        <v>12</v>
      </c>
      <c r="G57" s="440">
        <v>217</v>
      </c>
      <c r="H57" s="440">
        <v>205</v>
      </c>
      <c r="I57" s="440">
        <v>0</v>
      </c>
      <c r="J57" s="440">
        <v>0</v>
      </c>
      <c r="K57" s="440">
        <v>0</v>
      </c>
      <c r="L57" s="440">
        <v>22</v>
      </c>
      <c r="M57" s="440">
        <v>379</v>
      </c>
      <c r="N57" s="440">
        <v>297</v>
      </c>
    </row>
    <row r="58" spans="1:14" ht="15">
      <c r="A58" s="438" t="s">
        <v>17</v>
      </c>
      <c r="B58" s="438" t="s">
        <v>840</v>
      </c>
      <c r="C58" s="439">
        <v>13</v>
      </c>
      <c r="D58" s="440">
        <v>239</v>
      </c>
      <c r="E58" s="440">
        <v>225</v>
      </c>
      <c r="F58" s="440">
        <v>18</v>
      </c>
      <c r="G58" s="440">
        <v>566</v>
      </c>
      <c r="H58" s="440">
        <v>546</v>
      </c>
      <c r="I58" s="440">
        <v>0</v>
      </c>
      <c r="J58" s="440">
        <v>0</v>
      </c>
      <c r="K58" s="440">
        <v>0</v>
      </c>
      <c r="L58" s="440">
        <v>31</v>
      </c>
      <c r="M58" s="440">
        <v>805</v>
      </c>
      <c r="N58" s="440">
        <v>771</v>
      </c>
    </row>
    <row r="59" spans="1:14" ht="15">
      <c r="A59" s="438" t="s">
        <v>17</v>
      </c>
      <c r="B59" s="438" t="s">
        <v>841</v>
      </c>
      <c r="C59" s="439">
        <v>3</v>
      </c>
      <c r="D59" s="440">
        <v>25</v>
      </c>
      <c r="E59" s="440">
        <v>12</v>
      </c>
      <c r="F59" s="440">
        <v>3</v>
      </c>
      <c r="G59" s="440">
        <v>20</v>
      </c>
      <c r="H59" s="440">
        <v>0</v>
      </c>
      <c r="I59" s="440">
        <v>3</v>
      </c>
      <c r="J59" s="440">
        <v>20</v>
      </c>
      <c r="K59" s="440">
        <v>0</v>
      </c>
      <c r="L59" s="440">
        <v>9</v>
      </c>
      <c r="M59" s="440">
        <v>65</v>
      </c>
      <c r="N59" s="440">
        <v>12</v>
      </c>
    </row>
    <row r="60" spans="1:14" ht="15">
      <c r="A60" s="438" t="s">
        <v>17</v>
      </c>
      <c r="B60" s="438" t="s">
        <v>842</v>
      </c>
      <c r="C60" s="439">
        <v>61</v>
      </c>
      <c r="D60" s="440">
        <v>793</v>
      </c>
      <c r="E60" s="440">
        <v>569</v>
      </c>
      <c r="F60" s="440">
        <v>99</v>
      </c>
      <c r="G60" s="440">
        <v>1343</v>
      </c>
      <c r="H60" s="440">
        <v>1261</v>
      </c>
      <c r="I60" s="440">
        <v>2</v>
      </c>
      <c r="J60" s="440">
        <v>34</v>
      </c>
      <c r="K60" s="440">
        <v>0</v>
      </c>
      <c r="L60" s="440">
        <v>162</v>
      </c>
      <c r="M60" s="440">
        <v>2170</v>
      </c>
      <c r="N60" s="440">
        <v>1830</v>
      </c>
    </row>
    <row r="61" spans="1:14" ht="15">
      <c r="A61" s="438" t="s">
        <v>17</v>
      </c>
      <c r="B61" s="438" t="s">
        <v>843</v>
      </c>
      <c r="C61" s="439">
        <v>520</v>
      </c>
      <c r="D61" s="440">
        <v>8294</v>
      </c>
      <c r="E61" s="440">
        <v>6865</v>
      </c>
      <c r="F61" s="440">
        <v>338</v>
      </c>
      <c r="G61" s="440">
        <v>4166</v>
      </c>
      <c r="H61" s="440">
        <v>3466</v>
      </c>
      <c r="I61" s="440">
        <v>11</v>
      </c>
      <c r="J61" s="440">
        <v>98</v>
      </c>
      <c r="K61" s="440">
        <v>98</v>
      </c>
      <c r="L61" s="440">
        <v>869</v>
      </c>
      <c r="M61" s="440">
        <v>12558</v>
      </c>
      <c r="N61" s="440">
        <v>10429</v>
      </c>
    </row>
    <row r="62" spans="1:14" ht="30">
      <c r="A62" s="438" t="s">
        <v>17</v>
      </c>
      <c r="B62" s="438" t="s">
        <v>844</v>
      </c>
      <c r="C62" s="439">
        <v>0</v>
      </c>
      <c r="D62" s="440">
        <v>0</v>
      </c>
      <c r="E62" s="440">
        <v>0</v>
      </c>
      <c r="F62" s="440">
        <v>0</v>
      </c>
      <c r="G62" s="440">
        <v>0</v>
      </c>
      <c r="H62" s="440">
        <v>0</v>
      </c>
      <c r="I62" s="440">
        <v>0</v>
      </c>
      <c r="J62" s="440">
        <v>0</v>
      </c>
      <c r="K62" s="440">
        <v>0</v>
      </c>
      <c r="L62" s="440">
        <v>0</v>
      </c>
      <c r="M62" s="440">
        <v>0</v>
      </c>
      <c r="N62" s="440">
        <v>0</v>
      </c>
    </row>
    <row r="63" spans="1:14" ht="15">
      <c r="A63" s="438" t="s">
        <v>17</v>
      </c>
      <c r="B63" s="438" t="s">
        <v>845</v>
      </c>
      <c r="C63" s="439">
        <v>2</v>
      </c>
      <c r="D63" s="440">
        <v>40</v>
      </c>
      <c r="E63" s="440">
        <v>40</v>
      </c>
      <c r="F63" s="440">
        <v>2</v>
      </c>
      <c r="G63" s="440">
        <v>40</v>
      </c>
      <c r="H63" s="440">
        <v>40</v>
      </c>
      <c r="I63" s="440">
        <v>0</v>
      </c>
      <c r="J63" s="440">
        <v>0</v>
      </c>
      <c r="K63" s="440">
        <v>0</v>
      </c>
      <c r="L63" s="440">
        <v>4</v>
      </c>
      <c r="M63" s="440">
        <v>80</v>
      </c>
      <c r="N63" s="440">
        <v>80</v>
      </c>
    </row>
    <row r="64" spans="1:14" ht="15">
      <c r="A64" s="438" t="s">
        <v>17</v>
      </c>
      <c r="B64" s="438" t="s">
        <v>846</v>
      </c>
      <c r="C64" s="439">
        <v>2</v>
      </c>
      <c r="D64" s="440">
        <v>30</v>
      </c>
      <c r="E64" s="440">
        <v>26</v>
      </c>
      <c r="F64" s="440">
        <v>3</v>
      </c>
      <c r="G64" s="440">
        <v>190</v>
      </c>
      <c r="H64" s="440">
        <v>187</v>
      </c>
      <c r="I64" s="440">
        <v>0</v>
      </c>
      <c r="J64" s="440">
        <v>0</v>
      </c>
      <c r="K64" s="440">
        <v>0</v>
      </c>
      <c r="L64" s="440">
        <v>5</v>
      </c>
      <c r="M64" s="440">
        <v>220</v>
      </c>
      <c r="N64" s="440">
        <v>213</v>
      </c>
    </row>
    <row r="65" spans="1:14" ht="15">
      <c r="A65" s="438" t="s">
        <v>17</v>
      </c>
      <c r="B65" s="438" t="s">
        <v>847</v>
      </c>
      <c r="C65" s="439">
        <v>13</v>
      </c>
      <c r="D65" s="440">
        <v>256</v>
      </c>
      <c r="E65" s="440">
        <v>225</v>
      </c>
      <c r="F65" s="440">
        <v>10</v>
      </c>
      <c r="G65" s="440">
        <v>337</v>
      </c>
      <c r="H65" s="440">
        <v>311</v>
      </c>
      <c r="I65" s="440">
        <v>0</v>
      </c>
      <c r="J65" s="440">
        <v>0</v>
      </c>
      <c r="K65" s="440">
        <v>0</v>
      </c>
      <c r="L65" s="440">
        <v>23</v>
      </c>
      <c r="M65" s="440">
        <v>593</v>
      </c>
      <c r="N65" s="440">
        <v>536</v>
      </c>
    </row>
    <row r="66" spans="1:14" ht="15">
      <c r="A66" s="438" t="s">
        <v>17</v>
      </c>
      <c r="B66" s="438" t="s">
        <v>848</v>
      </c>
      <c r="C66" s="439">
        <v>17</v>
      </c>
      <c r="D66" s="440">
        <v>278</v>
      </c>
      <c r="E66" s="440">
        <v>262</v>
      </c>
      <c r="F66" s="440">
        <v>27</v>
      </c>
      <c r="G66" s="440">
        <v>863</v>
      </c>
      <c r="H66" s="440">
        <v>752</v>
      </c>
      <c r="I66" s="440">
        <v>1</v>
      </c>
      <c r="J66" s="440">
        <v>40</v>
      </c>
      <c r="K66" s="440">
        <v>40</v>
      </c>
      <c r="L66" s="440">
        <v>45</v>
      </c>
      <c r="M66" s="440">
        <v>1181</v>
      </c>
      <c r="N66" s="440">
        <v>1054</v>
      </c>
    </row>
    <row r="67" spans="1:14" ht="15">
      <c r="A67" s="438" t="s">
        <v>17</v>
      </c>
      <c r="B67" s="438" t="s">
        <v>849</v>
      </c>
      <c r="C67" s="439">
        <v>4</v>
      </c>
      <c r="D67" s="440">
        <v>100</v>
      </c>
      <c r="E67" s="440">
        <v>90</v>
      </c>
      <c r="F67" s="440">
        <v>5</v>
      </c>
      <c r="G67" s="440">
        <v>260</v>
      </c>
      <c r="H67" s="440">
        <v>185</v>
      </c>
      <c r="I67" s="440">
        <v>0</v>
      </c>
      <c r="J67" s="440">
        <v>0</v>
      </c>
      <c r="K67" s="440">
        <v>0</v>
      </c>
      <c r="L67" s="440">
        <v>9</v>
      </c>
      <c r="M67" s="440">
        <v>360</v>
      </c>
      <c r="N67" s="440">
        <v>275</v>
      </c>
    </row>
    <row r="68" spans="1:14" ht="15">
      <c r="A68" s="438" t="s">
        <v>17</v>
      </c>
      <c r="B68" s="438" t="s">
        <v>850</v>
      </c>
      <c r="C68" s="439">
        <v>12</v>
      </c>
      <c r="D68" s="440">
        <v>457</v>
      </c>
      <c r="E68" s="440">
        <v>244</v>
      </c>
      <c r="F68" s="440">
        <v>23</v>
      </c>
      <c r="G68" s="440">
        <v>746</v>
      </c>
      <c r="H68" s="440">
        <v>624</v>
      </c>
      <c r="I68" s="440">
        <v>0</v>
      </c>
      <c r="J68" s="440">
        <v>0</v>
      </c>
      <c r="K68" s="440">
        <v>0</v>
      </c>
      <c r="L68" s="440">
        <v>35</v>
      </c>
      <c r="M68" s="440">
        <v>1203</v>
      </c>
      <c r="N68" s="440">
        <v>868</v>
      </c>
    </row>
    <row r="69" spans="1:14" ht="15">
      <c r="A69" s="438" t="s">
        <v>17</v>
      </c>
      <c r="B69" s="438" t="s">
        <v>851</v>
      </c>
      <c r="C69" s="439">
        <v>4</v>
      </c>
      <c r="D69" s="440">
        <v>90</v>
      </c>
      <c r="E69" s="440">
        <v>65</v>
      </c>
      <c r="F69" s="440">
        <v>5</v>
      </c>
      <c r="G69" s="440">
        <v>196</v>
      </c>
      <c r="H69" s="440">
        <v>120</v>
      </c>
      <c r="I69" s="440">
        <v>0</v>
      </c>
      <c r="J69" s="440">
        <v>0</v>
      </c>
      <c r="K69" s="440">
        <v>0</v>
      </c>
      <c r="L69" s="440">
        <v>9</v>
      </c>
      <c r="M69" s="440">
        <v>286</v>
      </c>
      <c r="N69" s="440">
        <v>185</v>
      </c>
    </row>
    <row r="70" spans="1:14" ht="15">
      <c r="A70" s="438" t="s">
        <v>17</v>
      </c>
      <c r="B70" s="438" t="s">
        <v>852</v>
      </c>
      <c r="C70" s="439">
        <v>12</v>
      </c>
      <c r="D70" s="440">
        <v>168</v>
      </c>
      <c r="E70" s="440">
        <v>138</v>
      </c>
      <c r="F70" s="440">
        <v>23</v>
      </c>
      <c r="G70" s="440">
        <v>772</v>
      </c>
      <c r="H70" s="440">
        <v>496</v>
      </c>
      <c r="I70" s="440">
        <v>0</v>
      </c>
      <c r="J70" s="440">
        <v>0</v>
      </c>
      <c r="K70" s="440">
        <v>0</v>
      </c>
      <c r="L70" s="440">
        <v>35</v>
      </c>
      <c r="M70" s="440">
        <v>940</v>
      </c>
      <c r="N70" s="440">
        <v>634</v>
      </c>
    </row>
    <row r="71" spans="1:14" ht="15">
      <c r="A71" s="438" t="s">
        <v>17</v>
      </c>
      <c r="B71" s="438" t="s">
        <v>853</v>
      </c>
      <c r="C71" s="439">
        <v>53</v>
      </c>
      <c r="D71" s="440">
        <v>1744</v>
      </c>
      <c r="E71" s="440">
        <v>1303</v>
      </c>
      <c r="F71" s="440">
        <v>76</v>
      </c>
      <c r="G71" s="440">
        <v>1549</v>
      </c>
      <c r="H71" s="440">
        <v>1334</v>
      </c>
      <c r="I71" s="440">
        <v>0</v>
      </c>
      <c r="J71" s="440">
        <v>0</v>
      </c>
      <c r="K71" s="440">
        <v>0</v>
      </c>
      <c r="L71" s="440">
        <v>129</v>
      </c>
      <c r="M71" s="440">
        <v>3293</v>
      </c>
      <c r="N71" s="440">
        <v>2637</v>
      </c>
    </row>
    <row r="72" spans="1:14" ht="15">
      <c r="A72" s="438" t="s">
        <v>17</v>
      </c>
      <c r="B72" s="438" t="s">
        <v>854</v>
      </c>
      <c r="C72" s="439">
        <v>7</v>
      </c>
      <c r="D72" s="440">
        <v>110</v>
      </c>
      <c r="E72" s="440">
        <v>65</v>
      </c>
      <c r="F72" s="440">
        <v>9</v>
      </c>
      <c r="G72" s="440">
        <v>558</v>
      </c>
      <c r="H72" s="440">
        <v>474</v>
      </c>
      <c r="I72" s="440">
        <v>0</v>
      </c>
      <c r="J72" s="440">
        <v>0</v>
      </c>
      <c r="K72" s="440">
        <v>0</v>
      </c>
      <c r="L72" s="440">
        <v>16</v>
      </c>
      <c r="M72" s="440">
        <v>668</v>
      </c>
      <c r="N72" s="440">
        <v>539</v>
      </c>
    </row>
    <row r="73" spans="1:14" ht="15">
      <c r="A73" s="438" t="s">
        <v>17</v>
      </c>
      <c r="B73" s="438" t="s">
        <v>855</v>
      </c>
      <c r="C73" s="439">
        <v>0</v>
      </c>
      <c r="D73" s="440">
        <v>0</v>
      </c>
      <c r="E73" s="440">
        <v>0</v>
      </c>
      <c r="F73" s="440">
        <v>1</v>
      </c>
      <c r="G73" s="440">
        <v>24</v>
      </c>
      <c r="H73" s="440">
        <v>24</v>
      </c>
      <c r="I73" s="440">
        <v>0</v>
      </c>
      <c r="J73" s="440">
        <v>0</v>
      </c>
      <c r="K73" s="440">
        <v>0</v>
      </c>
      <c r="L73" s="440">
        <v>1</v>
      </c>
      <c r="M73" s="440">
        <v>24</v>
      </c>
      <c r="N73" s="440">
        <v>24</v>
      </c>
    </row>
    <row r="74" spans="1:14" ht="15">
      <c r="A74" s="438" t="s">
        <v>18</v>
      </c>
      <c r="B74" s="438" t="s">
        <v>856</v>
      </c>
      <c r="C74" s="439">
        <v>0</v>
      </c>
      <c r="D74" s="440">
        <v>0</v>
      </c>
      <c r="E74" s="440">
        <v>0</v>
      </c>
      <c r="F74" s="440">
        <v>0</v>
      </c>
      <c r="G74" s="440">
        <v>0</v>
      </c>
      <c r="H74" s="440">
        <v>0</v>
      </c>
      <c r="I74" s="440">
        <v>0</v>
      </c>
      <c r="J74" s="440">
        <v>0</v>
      </c>
      <c r="K74" s="440">
        <v>0</v>
      </c>
      <c r="L74" s="440">
        <v>0</v>
      </c>
      <c r="M74" s="440">
        <v>0</v>
      </c>
      <c r="N74" s="440">
        <v>0</v>
      </c>
    </row>
    <row r="75" spans="1:14" ht="15">
      <c r="A75" s="438" t="s">
        <v>18</v>
      </c>
      <c r="B75" s="438" t="s">
        <v>857</v>
      </c>
      <c r="C75" s="439">
        <v>1</v>
      </c>
      <c r="D75" s="440">
        <v>60</v>
      </c>
      <c r="E75" s="440">
        <v>45</v>
      </c>
      <c r="F75" s="440">
        <v>0</v>
      </c>
      <c r="G75" s="440">
        <v>0</v>
      </c>
      <c r="H75" s="440">
        <v>0</v>
      </c>
      <c r="I75" s="440">
        <v>0</v>
      </c>
      <c r="J75" s="440">
        <v>0</v>
      </c>
      <c r="K75" s="440">
        <v>0</v>
      </c>
      <c r="L75" s="440">
        <v>1</v>
      </c>
      <c r="M75" s="440">
        <v>60</v>
      </c>
      <c r="N75" s="440">
        <v>45</v>
      </c>
    </row>
    <row r="76" spans="1:14" ht="15">
      <c r="A76" s="438" t="s">
        <v>18</v>
      </c>
      <c r="B76" s="438" t="s">
        <v>858</v>
      </c>
      <c r="C76" s="439">
        <v>6</v>
      </c>
      <c r="D76" s="440">
        <v>100</v>
      </c>
      <c r="E76" s="440">
        <v>100</v>
      </c>
      <c r="F76" s="440">
        <v>3</v>
      </c>
      <c r="G76" s="440">
        <v>72</v>
      </c>
      <c r="H76" s="440">
        <v>0</v>
      </c>
      <c r="I76" s="440">
        <v>0</v>
      </c>
      <c r="J76" s="440">
        <v>0</v>
      </c>
      <c r="K76" s="440">
        <v>0</v>
      </c>
      <c r="L76" s="440">
        <v>9</v>
      </c>
      <c r="M76" s="440">
        <v>172</v>
      </c>
      <c r="N76" s="440">
        <v>100</v>
      </c>
    </row>
    <row r="77" spans="1:14" ht="15">
      <c r="A77" s="438" t="s">
        <v>18</v>
      </c>
      <c r="B77" s="438" t="s">
        <v>859</v>
      </c>
      <c r="C77" s="439">
        <v>1</v>
      </c>
      <c r="D77" s="440">
        <v>30</v>
      </c>
      <c r="E77" s="440">
        <v>10</v>
      </c>
      <c r="F77" s="440">
        <v>0</v>
      </c>
      <c r="G77" s="440">
        <v>0</v>
      </c>
      <c r="H77" s="440">
        <v>0</v>
      </c>
      <c r="I77" s="440">
        <v>0</v>
      </c>
      <c r="J77" s="440">
        <v>0</v>
      </c>
      <c r="K77" s="440">
        <v>0</v>
      </c>
      <c r="L77" s="440">
        <v>1</v>
      </c>
      <c r="M77" s="440">
        <v>30</v>
      </c>
      <c r="N77" s="440">
        <v>10</v>
      </c>
    </row>
    <row r="78" spans="1:14" ht="15">
      <c r="A78" s="438" t="s">
        <v>18</v>
      </c>
      <c r="B78" s="438" t="s">
        <v>860</v>
      </c>
      <c r="C78" s="439">
        <v>4</v>
      </c>
      <c r="D78" s="440">
        <v>213</v>
      </c>
      <c r="E78" s="440">
        <v>30</v>
      </c>
      <c r="F78" s="440">
        <v>5</v>
      </c>
      <c r="G78" s="440">
        <v>89</v>
      </c>
      <c r="H78" s="440">
        <v>36</v>
      </c>
      <c r="I78" s="440">
        <v>0</v>
      </c>
      <c r="J78" s="440">
        <v>0</v>
      </c>
      <c r="K78" s="440">
        <v>0</v>
      </c>
      <c r="L78" s="440">
        <v>9</v>
      </c>
      <c r="M78" s="440">
        <v>302</v>
      </c>
      <c r="N78" s="440">
        <v>66</v>
      </c>
    </row>
    <row r="79" spans="1:14" ht="15">
      <c r="A79" s="438" t="s">
        <v>18</v>
      </c>
      <c r="B79" s="438" t="s">
        <v>861</v>
      </c>
      <c r="C79" s="439">
        <v>90</v>
      </c>
      <c r="D79" s="440">
        <v>1664</v>
      </c>
      <c r="E79" s="440">
        <v>1599</v>
      </c>
      <c r="F79" s="440">
        <v>55</v>
      </c>
      <c r="G79" s="440">
        <v>820</v>
      </c>
      <c r="H79" s="440">
        <v>664</v>
      </c>
      <c r="I79" s="440">
        <v>0</v>
      </c>
      <c r="J79" s="440">
        <v>0</v>
      </c>
      <c r="K79" s="440">
        <v>0</v>
      </c>
      <c r="L79" s="440">
        <v>145</v>
      </c>
      <c r="M79" s="440">
        <v>2484</v>
      </c>
      <c r="N79" s="440">
        <v>2263</v>
      </c>
    </row>
    <row r="80" spans="1:14" ht="15">
      <c r="A80" s="438" t="s">
        <v>18</v>
      </c>
      <c r="B80" s="438" t="s">
        <v>862</v>
      </c>
      <c r="C80" s="439">
        <v>3</v>
      </c>
      <c r="D80" s="440">
        <v>250</v>
      </c>
      <c r="E80" s="440">
        <v>165</v>
      </c>
      <c r="F80" s="440">
        <v>2</v>
      </c>
      <c r="G80" s="440">
        <v>100</v>
      </c>
      <c r="H80" s="440">
        <v>10</v>
      </c>
      <c r="I80" s="440">
        <v>1</v>
      </c>
      <c r="J80" s="440">
        <v>100</v>
      </c>
      <c r="K80" s="440">
        <v>75</v>
      </c>
      <c r="L80" s="440">
        <v>6</v>
      </c>
      <c r="M80" s="440">
        <v>450</v>
      </c>
      <c r="N80" s="440">
        <v>250</v>
      </c>
    </row>
    <row r="81" spans="1:14" ht="15">
      <c r="A81" s="438" t="s">
        <v>18</v>
      </c>
      <c r="B81" s="438" t="s">
        <v>863</v>
      </c>
      <c r="C81" s="439">
        <v>6</v>
      </c>
      <c r="D81" s="440">
        <v>40</v>
      </c>
      <c r="E81" s="440">
        <v>22</v>
      </c>
      <c r="F81" s="440">
        <v>4</v>
      </c>
      <c r="G81" s="440">
        <v>60</v>
      </c>
      <c r="H81" s="440">
        <v>11</v>
      </c>
      <c r="I81" s="440">
        <v>0</v>
      </c>
      <c r="J81" s="440">
        <v>0</v>
      </c>
      <c r="K81" s="440">
        <v>0</v>
      </c>
      <c r="L81" s="440">
        <v>10</v>
      </c>
      <c r="M81" s="440">
        <v>100</v>
      </c>
      <c r="N81" s="440">
        <v>33</v>
      </c>
    </row>
    <row r="82" spans="1:14" ht="15">
      <c r="A82" s="438" t="s">
        <v>18</v>
      </c>
      <c r="B82" s="438" t="s">
        <v>864</v>
      </c>
      <c r="C82" s="439">
        <v>55</v>
      </c>
      <c r="D82" s="440">
        <v>1357</v>
      </c>
      <c r="E82" s="440">
        <v>542</v>
      </c>
      <c r="F82" s="440">
        <v>47</v>
      </c>
      <c r="G82" s="440">
        <v>1035</v>
      </c>
      <c r="H82" s="440">
        <v>515</v>
      </c>
      <c r="I82" s="440">
        <v>0</v>
      </c>
      <c r="J82" s="440">
        <v>0</v>
      </c>
      <c r="K82" s="440">
        <v>0</v>
      </c>
      <c r="L82" s="440">
        <v>102</v>
      </c>
      <c r="M82" s="440">
        <v>2392</v>
      </c>
      <c r="N82" s="440">
        <v>1057</v>
      </c>
    </row>
    <row r="83" spans="1:14" ht="15">
      <c r="A83" s="438" t="s">
        <v>18</v>
      </c>
      <c r="B83" s="438" t="s">
        <v>865</v>
      </c>
      <c r="C83" s="439">
        <v>71</v>
      </c>
      <c r="D83" s="440">
        <v>1471</v>
      </c>
      <c r="E83" s="440">
        <v>1419</v>
      </c>
      <c r="F83" s="440">
        <v>24</v>
      </c>
      <c r="G83" s="440">
        <v>698</v>
      </c>
      <c r="H83" s="440">
        <v>662</v>
      </c>
      <c r="I83" s="440">
        <v>0</v>
      </c>
      <c r="J83" s="440">
        <v>0</v>
      </c>
      <c r="K83" s="440">
        <v>0</v>
      </c>
      <c r="L83" s="440">
        <v>95</v>
      </c>
      <c r="M83" s="440">
        <v>2169</v>
      </c>
      <c r="N83" s="440">
        <v>2081</v>
      </c>
    </row>
    <row r="84" spans="1:14" ht="15">
      <c r="A84" s="438" t="s">
        <v>18</v>
      </c>
      <c r="B84" s="438" t="s">
        <v>866</v>
      </c>
      <c r="C84" s="439">
        <v>1</v>
      </c>
      <c r="D84" s="440">
        <v>25</v>
      </c>
      <c r="E84" s="440">
        <v>23</v>
      </c>
      <c r="F84" s="440">
        <v>0</v>
      </c>
      <c r="G84" s="440">
        <v>0</v>
      </c>
      <c r="H84" s="440">
        <v>0</v>
      </c>
      <c r="I84" s="440">
        <v>0</v>
      </c>
      <c r="J84" s="440">
        <v>0</v>
      </c>
      <c r="K84" s="440">
        <v>0</v>
      </c>
      <c r="L84" s="440">
        <v>1</v>
      </c>
      <c r="M84" s="440">
        <v>25</v>
      </c>
      <c r="N84" s="440">
        <v>23</v>
      </c>
    </row>
    <row r="85" spans="1:14" ht="15">
      <c r="A85" s="438" t="s">
        <v>18</v>
      </c>
      <c r="B85" s="438" t="s">
        <v>867</v>
      </c>
      <c r="C85" s="439">
        <v>3</v>
      </c>
      <c r="D85" s="440">
        <v>110</v>
      </c>
      <c r="E85" s="440">
        <v>0</v>
      </c>
      <c r="F85" s="440">
        <v>2</v>
      </c>
      <c r="G85" s="440">
        <v>200</v>
      </c>
      <c r="H85" s="440">
        <v>90</v>
      </c>
      <c r="I85" s="440">
        <v>0</v>
      </c>
      <c r="J85" s="440">
        <v>0</v>
      </c>
      <c r="K85" s="440">
        <v>0</v>
      </c>
      <c r="L85" s="440">
        <v>5</v>
      </c>
      <c r="M85" s="440">
        <v>310</v>
      </c>
      <c r="N85" s="440">
        <v>90</v>
      </c>
    </row>
    <row r="86" spans="1:14" ht="15">
      <c r="A86" s="438" t="s">
        <v>18</v>
      </c>
      <c r="B86" s="438" t="s">
        <v>868</v>
      </c>
      <c r="C86" s="439">
        <v>0</v>
      </c>
      <c r="D86" s="440">
        <v>0</v>
      </c>
      <c r="E86" s="440">
        <v>0</v>
      </c>
      <c r="F86" s="440">
        <v>1</v>
      </c>
      <c r="G86" s="440">
        <v>60</v>
      </c>
      <c r="H86" s="440">
        <v>30</v>
      </c>
      <c r="I86" s="440">
        <v>0</v>
      </c>
      <c r="J86" s="440">
        <v>0</v>
      </c>
      <c r="K86" s="440">
        <v>0</v>
      </c>
      <c r="L86" s="440">
        <v>1</v>
      </c>
      <c r="M86" s="440">
        <v>60</v>
      </c>
      <c r="N86" s="440">
        <v>30</v>
      </c>
    </row>
    <row r="87" spans="1:14" ht="30">
      <c r="A87" s="438" t="s">
        <v>18</v>
      </c>
      <c r="B87" s="438" t="s">
        <v>869</v>
      </c>
      <c r="C87" s="439">
        <v>7</v>
      </c>
      <c r="D87" s="440">
        <v>565</v>
      </c>
      <c r="E87" s="440">
        <v>474</v>
      </c>
      <c r="F87" s="440">
        <v>0</v>
      </c>
      <c r="G87" s="440">
        <v>0</v>
      </c>
      <c r="H87" s="440">
        <v>0</v>
      </c>
      <c r="I87" s="440">
        <v>0</v>
      </c>
      <c r="J87" s="440">
        <v>0</v>
      </c>
      <c r="K87" s="440">
        <v>0</v>
      </c>
      <c r="L87" s="440">
        <v>7</v>
      </c>
      <c r="M87" s="440">
        <v>565</v>
      </c>
      <c r="N87" s="440">
        <v>474</v>
      </c>
    </row>
    <row r="88" spans="1:14" ht="15">
      <c r="A88" s="438" t="s">
        <v>18</v>
      </c>
      <c r="B88" s="438" t="s">
        <v>870</v>
      </c>
      <c r="C88" s="439">
        <v>31</v>
      </c>
      <c r="D88" s="440">
        <v>495</v>
      </c>
      <c r="E88" s="440">
        <v>395</v>
      </c>
      <c r="F88" s="440">
        <v>18</v>
      </c>
      <c r="G88" s="440">
        <v>200</v>
      </c>
      <c r="H88" s="440">
        <v>150</v>
      </c>
      <c r="I88" s="440">
        <v>24</v>
      </c>
      <c r="J88" s="440">
        <v>285</v>
      </c>
      <c r="K88" s="440">
        <v>285</v>
      </c>
      <c r="L88" s="440">
        <v>73</v>
      </c>
      <c r="M88" s="440">
        <v>980</v>
      </c>
      <c r="N88" s="440">
        <v>830</v>
      </c>
    </row>
    <row r="89" spans="1:14" ht="15">
      <c r="A89" s="438" t="s">
        <v>18</v>
      </c>
      <c r="B89" s="438" t="s">
        <v>871</v>
      </c>
      <c r="C89" s="439">
        <v>0</v>
      </c>
      <c r="D89" s="440">
        <v>0</v>
      </c>
      <c r="E89" s="440">
        <v>0</v>
      </c>
      <c r="F89" s="440">
        <v>0</v>
      </c>
      <c r="G89" s="440">
        <v>0</v>
      </c>
      <c r="H89" s="440">
        <v>0</v>
      </c>
      <c r="I89" s="440">
        <v>0</v>
      </c>
      <c r="J89" s="440">
        <v>0</v>
      </c>
      <c r="K89" s="440">
        <v>0</v>
      </c>
      <c r="L89" s="440">
        <v>0</v>
      </c>
      <c r="M89" s="440">
        <v>0</v>
      </c>
      <c r="N89" s="440">
        <v>0</v>
      </c>
    </row>
    <row r="90" spans="1:14" ht="15">
      <c r="A90" s="438" t="s">
        <v>18</v>
      </c>
      <c r="B90" s="438" t="s">
        <v>872</v>
      </c>
      <c r="C90" s="439">
        <v>2</v>
      </c>
      <c r="D90" s="440">
        <v>100</v>
      </c>
      <c r="E90" s="440">
        <v>45</v>
      </c>
      <c r="F90" s="440">
        <v>1</v>
      </c>
      <c r="G90" s="440">
        <v>50</v>
      </c>
      <c r="H90" s="440">
        <v>50</v>
      </c>
      <c r="I90" s="440">
        <v>0</v>
      </c>
      <c r="J90" s="440">
        <v>0</v>
      </c>
      <c r="K90" s="440">
        <v>0</v>
      </c>
      <c r="L90" s="440">
        <v>3</v>
      </c>
      <c r="M90" s="440">
        <v>150</v>
      </c>
      <c r="N90" s="440">
        <v>95</v>
      </c>
    </row>
    <row r="91" spans="1:14" ht="15">
      <c r="A91" s="438" t="s">
        <v>18</v>
      </c>
      <c r="B91" s="438" t="s">
        <v>873</v>
      </c>
      <c r="C91" s="439">
        <v>0</v>
      </c>
      <c r="D91" s="440">
        <v>0</v>
      </c>
      <c r="E91" s="440">
        <v>0</v>
      </c>
      <c r="F91" s="440">
        <v>0</v>
      </c>
      <c r="G91" s="440">
        <v>0</v>
      </c>
      <c r="H91" s="440">
        <v>0</v>
      </c>
      <c r="I91" s="440">
        <v>0</v>
      </c>
      <c r="J91" s="440">
        <v>0</v>
      </c>
      <c r="K91" s="440">
        <v>0</v>
      </c>
      <c r="L91" s="440">
        <v>0</v>
      </c>
      <c r="M91" s="440">
        <v>0</v>
      </c>
      <c r="N91" s="440">
        <v>0</v>
      </c>
    </row>
    <row r="92" spans="1:14" ht="15">
      <c r="A92" s="438" t="s">
        <v>18</v>
      </c>
      <c r="B92" s="438" t="s">
        <v>874</v>
      </c>
      <c r="C92" s="439">
        <v>4</v>
      </c>
      <c r="D92" s="440">
        <v>65</v>
      </c>
      <c r="E92" s="440">
        <v>40</v>
      </c>
      <c r="F92" s="440">
        <v>4</v>
      </c>
      <c r="G92" s="440">
        <v>76</v>
      </c>
      <c r="H92" s="440">
        <v>36</v>
      </c>
      <c r="I92" s="440">
        <v>3</v>
      </c>
      <c r="J92" s="440">
        <v>200</v>
      </c>
      <c r="K92" s="440">
        <v>200</v>
      </c>
      <c r="L92" s="440">
        <v>11</v>
      </c>
      <c r="M92" s="440">
        <v>341</v>
      </c>
      <c r="N92" s="440">
        <v>276</v>
      </c>
    </row>
    <row r="93" spans="1:14" ht="15">
      <c r="A93" s="438" t="s">
        <v>18</v>
      </c>
      <c r="B93" s="438" t="s">
        <v>875</v>
      </c>
      <c r="C93" s="439">
        <v>7</v>
      </c>
      <c r="D93" s="440">
        <v>112</v>
      </c>
      <c r="E93" s="440">
        <v>89</v>
      </c>
      <c r="F93" s="440">
        <v>8</v>
      </c>
      <c r="G93" s="440">
        <v>287</v>
      </c>
      <c r="H93" s="440">
        <v>74</v>
      </c>
      <c r="I93" s="440">
        <v>0</v>
      </c>
      <c r="J93" s="440">
        <v>0</v>
      </c>
      <c r="K93" s="440">
        <v>0</v>
      </c>
      <c r="L93" s="440">
        <v>15</v>
      </c>
      <c r="M93" s="440">
        <v>399</v>
      </c>
      <c r="N93" s="440">
        <v>163</v>
      </c>
    </row>
    <row r="94" spans="1:14" ht="15">
      <c r="A94" s="438" t="s">
        <v>18</v>
      </c>
      <c r="B94" s="438" t="s">
        <v>876</v>
      </c>
      <c r="C94" s="439">
        <v>0</v>
      </c>
      <c r="D94" s="440">
        <v>0</v>
      </c>
      <c r="E94" s="440">
        <v>0</v>
      </c>
      <c r="F94" s="440">
        <v>0</v>
      </c>
      <c r="G94" s="440">
        <v>0</v>
      </c>
      <c r="H94" s="440">
        <v>0</v>
      </c>
      <c r="I94" s="440">
        <v>0</v>
      </c>
      <c r="J94" s="440">
        <v>0</v>
      </c>
      <c r="K94" s="440">
        <v>0</v>
      </c>
      <c r="L94" s="440">
        <v>0</v>
      </c>
      <c r="M94" s="440">
        <v>0</v>
      </c>
      <c r="N94" s="440">
        <v>0</v>
      </c>
    </row>
    <row r="95" spans="1:14" ht="15">
      <c r="A95" s="438" t="s">
        <v>18</v>
      </c>
      <c r="B95" s="438" t="s">
        <v>877</v>
      </c>
      <c r="C95" s="439">
        <v>118</v>
      </c>
      <c r="D95" s="440">
        <v>2191</v>
      </c>
      <c r="E95" s="440">
        <v>1186</v>
      </c>
      <c r="F95" s="440">
        <v>60</v>
      </c>
      <c r="G95" s="440">
        <v>1211</v>
      </c>
      <c r="H95" s="440">
        <v>1142</v>
      </c>
      <c r="I95" s="440">
        <v>0</v>
      </c>
      <c r="J95" s="440">
        <v>0</v>
      </c>
      <c r="K95" s="440">
        <v>0</v>
      </c>
      <c r="L95" s="440">
        <v>178</v>
      </c>
      <c r="M95" s="440">
        <v>3402</v>
      </c>
      <c r="N95" s="440">
        <v>2328</v>
      </c>
    </row>
    <row r="96" spans="1:14" ht="15">
      <c r="A96" s="438" t="s">
        <v>18</v>
      </c>
      <c r="B96" s="438" t="s">
        <v>878</v>
      </c>
      <c r="C96" s="439">
        <v>10</v>
      </c>
      <c r="D96" s="440">
        <v>380</v>
      </c>
      <c r="E96" s="440">
        <v>130</v>
      </c>
      <c r="F96" s="440">
        <v>7</v>
      </c>
      <c r="G96" s="440">
        <v>290</v>
      </c>
      <c r="H96" s="440">
        <v>16</v>
      </c>
      <c r="I96" s="440">
        <v>0</v>
      </c>
      <c r="J96" s="440">
        <v>0</v>
      </c>
      <c r="K96" s="440">
        <v>0</v>
      </c>
      <c r="L96" s="440">
        <v>17</v>
      </c>
      <c r="M96" s="440">
        <v>670</v>
      </c>
      <c r="N96" s="440">
        <v>146</v>
      </c>
    </row>
    <row r="97" spans="1:14" ht="15">
      <c r="A97" s="438" t="s">
        <v>18</v>
      </c>
      <c r="B97" s="438" t="s">
        <v>879</v>
      </c>
      <c r="C97" s="439">
        <v>2</v>
      </c>
      <c r="D97" s="440">
        <v>40</v>
      </c>
      <c r="E97" s="440">
        <v>0</v>
      </c>
      <c r="F97" s="440">
        <v>2</v>
      </c>
      <c r="G97" s="440">
        <v>0</v>
      </c>
      <c r="H97" s="440">
        <v>0</v>
      </c>
      <c r="I97" s="440">
        <v>0</v>
      </c>
      <c r="J97" s="440">
        <v>0</v>
      </c>
      <c r="K97" s="440">
        <v>0</v>
      </c>
      <c r="L97" s="440">
        <v>4</v>
      </c>
      <c r="M97" s="440">
        <v>40</v>
      </c>
      <c r="N97" s="440">
        <v>0</v>
      </c>
    </row>
    <row r="98" spans="1:14" ht="30">
      <c r="A98" s="438" t="s">
        <v>18</v>
      </c>
      <c r="B98" s="438" t="s">
        <v>880</v>
      </c>
      <c r="C98" s="439">
        <v>2</v>
      </c>
      <c r="D98" s="440">
        <v>36</v>
      </c>
      <c r="E98" s="440">
        <v>0</v>
      </c>
      <c r="F98" s="440">
        <v>5</v>
      </c>
      <c r="G98" s="440">
        <v>210</v>
      </c>
      <c r="H98" s="440">
        <v>10</v>
      </c>
      <c r="I98" s="440">
        <v>0</v>
      </c>
      <c r="J98" s="440">
        <v>0</v>
      </c>
      <c r="K98" s="440">
        <v>0</v>
      </c>
      <c r="L98" s="440">
        <v>7</v>
      </c>
      <c r="M98" s="440">
        <v>246</v>
      </c>
      <c r="N98" s="440">
        <v>10</v>
      </c>
    </row>
    <row r="99" spans="1:14" ht="15">
      <c r="A99" s="438" t="s">
        <v>18</v>
      </c>
      <c r="B99" s="438" t="s">
        <v>881</v>
      </c>
      <c r="C99" s="439">
        <v>219</v>
      </c>
      <c r="D99" s="440">
        <v>4165</v>
      </c>
      <c r="E99" s="440">
        <v>3066</v>
      </c>
      <c r="F99" s="440">
        <v>114</v>
      </c>
      <c r="G99" s="440">
        <v>3894</v>
      </c>
      <c r="H99" s="440">
        <v>2630</v>
      </c>
      <c r="I99" s="440">
        <v>1</v>
      </c>
      <c r="J99" s="440">
        <v>120</v>
      </c>
      <c r="K99" s="440">
        <v>96</v>
      </c>
      <c r="L99" s="440">
        <v>334</v>
      </c>
      <c r="M99" s="440">
        <v>8179</v>
      </c>
      <c r="N99" s="440">
        <v>5792</v>
      </c>
    </row>
    <row r="100" spans="1:14" ht="30">
      <c r="A100" s="438" t="s">
        <v>18</v>
      </c>
      <c r="B100" s="438" t="s">
        <v>882</v>
      </c>
      <c r="C100" s="439">
        <v>4</v>
      </c>
      <c r="D100" s="440">
        <v>66</v>
      </c>
      <c r="E100" s="440">
        <v>16</v>
      </c>
      <c r="F100" s="440">
        <v>5</v>
      </c>
      <c r="G100" s="440">
        <v>280</v>
      </c>
      <c r="H100" s="440">
        <v>150</v>
      </c>
      <c r="I100" s="440">
        <v>0</v>
      </c>
      <c r="J100" s="440">
        <v>0</v>
      </c>
      <c r="K100" s="440">
        <v>0</v>
      </c>
      <c r="L100" s="440">
        <v>9</v>
      </c>
      <c r="M100" s="440">
        <v>346</v>
      </c>
      <c r="N100" s="440">
        <v>166</v>
      </c>
    </row>
    <row r="101" spans="1:14" ht="15">
      <c r="A101" s="438" t="s">
        <v>18</v>
      </c>
      <c r="B101" s="438" t="s">
        <v>883</v>
      </c>
      <c r="C101" s="439">
        <v>15</v>
      </c>
      <c r="D101" s="440">
        <v>1247</v>
      </c>
      <c r="E101" s="440">
        <v>621</v>
      </c>
      <c r="F101" s="440">
        <v>19</v>
      </c>
      <c r="G101" s="440">
        <v>824</v>
      </c>
      <c r="H101" s="440">
        <v>540</v>
      </c>
      <c r="I101" s="440">
        <v>0</v>
      </c>
      <c r="J101" s="440">
        <v>0</v>
      </c>
      <c r="K101" s="440">
        <v>0</v>
      </c>
      <c r="L101" s="440">
        <v>34</v>
      </c>
      <c r="M101" s="440">
        <v>2071</v>
      </c>
      <c r="N101" s="440">
        <v>1161</v>
      </c>
    </row>
    <row r="102" spans="1:14" ht="15">
      <c r="A102" s="438" t="s">
        <v>18</v>
      </c>
      <c r="B102" s="438" t="s">
        <v>884</v>
      </c>
      <c r="C102" s="439">
        <v>8</v>
      </c>
      <c r="D102" s="440">
        <v>410</v>
      </c>
      <c r="E102" s="440">
        <v>273</v>
      </c>
      <c r="F102" s="440">
        <v>7</v>
      </c>
      <c r="G102" s="440">
        <v>390</v>
      </c>
      <c r="H102" s="440">
        <v>170</v>
      </c>
      <c r="I102" s="440">
        <v>3</v>
      </c>
      <c r="J102" s="440">
        <v>100</v>
      </c>
      <c r="K102" s="440">
        <v>0</v>
      </c>
      <c r="L102" s="440">
        <v>18</v>
      </c>
      <c r="M102" s="440">
        <v>900</v>
      </c>
      <c r="N102" s="440">
        <v>443</v>
      </c>
    </row>
    <row r="103" spans="1:14" ht="15">
      <c r="A103" s="438" t="s">
        <v>18</v>
      </c>
      <c r="B103" s="438" t="s">
        <v>885</v>
      </c>
      <c r="C103" s="439">
        <v>16</v>
      </c>
      <c r="D103" s="440">
        <v>130</v>
      </c>
      <c r="E103" s="440">
        <v>127</v>
      </c>
      <c r="F103" s="440">
        <v>9</v>
      </c>
      <c r="G103" s="440">
        <v>197</v>
      </c>
      <c r="H103" s="440">
        <v>25</v>
      </c>
      <c r="I103" s="440">
        <v>0</v>
      </c>
      <c r="J103" s="440">
        <v>0</v>
      </c>
      <c r="K103" s="440">
        <v>0</v>
      </c>
      <c r="L103" s="440">
        <v>25</v>
      </c>
      <c r="M103" s="440">
        <v>327</v>
      </c>
      <c r="N103" s="440">
        <v>152</v>
      </c>
    </row>
    <row r="104" spans="1:14" ht="15">
      <c r="A104" s="438" t="s">
        <v>18</v>
      </c>
      <c r="B104" s="438" t="s">
        <v>886</v>
      </c>
      <c r="C104" s="439">
        <v>46</v>
      </c>
      <c r="D104" s="440">
        <v>1990</v>
      </c>
      <c r="E104" s="440">
        <v>1435</v>
      </c>
      <c r="F104" s="440">
        <v>47</v>
      </c>
      <c r="G104" s="440">
        <v>1390</v>
      </c>
      <c r="H104" s="440">
        <v>938</v>
      </c>
      <c r="I104" s="440">
        <v>2</v>
      </c>
      <c r="J104" s="440">
        <v>80</v>
      </c>
      <c r="K104" s="440">
        <v>45</v>
      </c>
      <c r="L104" s="440">
        <v>95</v>
      </c>
      <c r="M104" s="440">
        <v>3460</v>
      </c>
      <c r="N104" s="440">
        <v>2418</v>
      </c>
    </row>
    <row r="105" spans="1:14" ht="15">
      <c r="A105" s="438" t="s">
        <v>18</v>
      </c>
      <c r="B105" s="438" t="s">
        <v>887</v>
      </c>
      <c r="C105" s="439">
        <v>2</v>
      </c>
      <c r="D105" s="440">
        <v>12</v>
      </c>
      <c r="E105" s="440">
        <v>7</v>
      </c>
      <c r="F105" s="440">
        <v>2</v>
      </c>
      <c r="G105" s="440">
        <v>200</v>
      </c>
      <c r="H105" s="440">
        <v>0</v>
      </c>
      <c r="I105" s="440">
        <v>0</v>
      </c>
      <c r="J105" s="440">
        <v>0</v>
      </c>
      <c r="K105" s="440">
        <v>0</v>
      </c>
      <c r="L105" s="440">
        <v>4</v>
      </c>
      <c r="M105" s="440">
        <v>212</v>
      </c>
      <c r="N105" s="440">
        <v>7</v>
      </c>
    </row>
    <row r="106" spans="1:14" ht="15">
      <c r="A106" s="438" t="s">
        <v>18</v>
      </c>
      <c r="B106" s="438" t="s">
        <v>888</v>
      </c>
      <c r="C106" s="439">
        <v>0</v>
      </c>
      <c r="D106" s="440">
        <v>0</v>
      </c>
      <c r="E106" s="440">
        <v>0</v>
      </c>
      <c r="F106" s="440">
        <v>0</v>
      </c>
      <c r="G106" s="440">
        <v>0</v>
      </c>
      <c r="H106" s="440">
        <v>0</v>
      </c>
      <c r="I106" s="440">
        <v>0</v>
      </c>
      <c r="J106" s="440">
        <v>0</v>
      </c>
      <c r="K106" s="440">
        <v>0</v>
      </c>
      <c r="L106" s="440">
        <v>0</v>
      </c>
      <c r="M106" s="440">
        <v>0</v>
      </c>
      <c r="N106" s="440">
        <v>0</v>
      </c>
    </row>
    <row r="107" spans="1:14" ht="15">
      <c r="A107" s="438" t="s">
        <v>18</v>
      </c>
      <c r="B107" s="438" t="s">
        <v>889</v>
      </c>
      <c r="C107" s="439">
        <v>0</v>
      </c>
      <c r="D107" s="440">
        <v>0</v>
      </c>
      <c r="E107" s="440">
        <v>0</v>
      </c>
      <c r="F107" s="440">
        <v>0</v>
      </c>
      <c r="G107" s="440">
        <v>0</v>
      </c>
      <c r="H107" s="440">
        <v>0</v>
      </c>
      <c r="I107" s="440">
        <v>0</v>
      </c>
      <c r="J107" s="440">
        <v>0</v>
      </c>
      <c r="K107" s="440">
        <v>0</v>
      </c>
      <c r="L107" s="440">
        <v>0</v>
      </c>
      <c r="M107" s="440">
        <v>0</v>
      </c>
      <c r="N107" s="440">
        <v>0</v>
      </c>
    </row>
    <row r="108" spans="1:14" ht="15">
      <c r="A108" s="438" t="s">
        <v>18</v>
      </c>
      <c r="B108" s="438" t="s">
        <v>890</v>
      </c>
      <c r="C108" s="439">
        <v>0</v>
      </c>
      <c r="D108" s="440">
        <v>0</v>
      </c>
      <c r="E108" s="440">
        <v>0</v>
      </c>
      <c r="F108" s="440">
        <v>1</v>
      </c>
      <c r="G108" s="440">
        <v>60</v>
      </c>
      <c r="H108" s="440">
        <v>0</v>
      </c>
      <c r="I108" s="440">
        <v>0</v>
      </c>
      <c r="J108" s="440">
        <v>0</v>
      </c>
      <c r="K108" s="440">
        <v>0</v>
      </c>
      <c r="L108" s="440">
        <v>1</v>
      </c>
      <c r="M108" s="440">
        <v>60</v>
      </c>
      <c r="N108" s="440">
        <v>0</v>
      </c>
    </row>
    <row r="109" spans="1:14" ht="15">
      <c r="A109" s="438" t="s">
        <v>18</v>
      </c>
      <c r="B109" s="438" t="s">
        <v>891</v>
      </c>
      <c r="C109" s="439">
        <v>2</v>
      </c>
      <c r="D109" s="440">
        <v>170</v>
      </c>
      <c r="E109" s="440">
        <v>85</v>
      </c>
      <c r="F109" s="440">
        <v>1</v>
      </c>
      <c r="G109" s="440">
        <v>24</v>
      </c>
      <c r="H109" s="440">
        <v>24</v>
      </c>
      <c r="I109" s="440">
        <v>0</v>
      </c>
      <c r="J109" s="440">
        <v>0</v>
      </c>
      <c r="K109" s="440">
        <v>0</v>
      </c>
      <c r="L109" s="440">
        <v>3</v>
      </c>
      <c r="M109" s="440">
        <v>194</v>
      </c>
      <c r="N109" s="440">
        <v>109</v>
      </c>
    </row>
    <row r="110" spans="1:14" ht="15">
      <c r="A110" s="438" t="s">
        <v>18</v>
      </c>
      <c r="B110" s="438" t="s">
        <v>892</v>
      </c>
      <c r="C110" s="439">
        <v>5</v>
      </c>
      <c r="D110" s="440">
        <v>159</v>
      </c>
      <c r="E110" s="440">
        <v>159</v>
      </c>
      <c r="F110" s="440">
        <v>0</v>
      </c>
      <c r="G110" s="440">
        <v>0</v>
      </c>
      <c r="H110" s="440">
        <v>0</v>
      </c>
      <c r="I110" s="440">
        <v>2</v>
      </c>
      <c r="J110" s="440">
        <v>16</v>
      </c>
      <c r="K110" s="440">
        <v>16</v>
      </c>
      <c r="L110" s="440">
        <v>7</v>
      </c>
      <c r="M110" s="440">
        <v>175</v>
      </c>
      <c r="N110" s="440">
        <v>175</v>
      </c>
    </row>
    <row r="111" spans="1:14" ht="15">
      <c r="A111" s="438" t="s">
        <v>18</v>
      </c>
      <c r="B111" s="438" t="s">
        <v>893</v>
      </c>
      <c r="C111" s="439">
        <v>4</v>
      </c>
      <c r="D111" s="440">
        <v>205</v>
      </c>
      <c r="E111" s="440">
        <v>197</v>
      </c>
      <c r="F111" s="440">
        <v>3</v>
      </c>
      <c r="G111" s="440">
        <v>150</v>
      </c>
      <c r="H111" s="440">
        <v>50</v>
      </c>
      <c r="I111" s="440">
        <v>0</v>
      </c>
      <c r="J111" s="440">
        <v>0</v>
      </c>
      <c r="K111" s="440">
        <v>0</v>
      </c>
      <c r="L111" s="440">
        <v>7</v>
      </c>
      <c r="M111" s="440">
        <v>355</v>
      </c>
      <c r="N111" s="440">
        <v>247</v>
      </c>
    </row>
    <row r="112" spans="1:14" ht="15">
      <c r="A112" s="438" t="s">
        <v>19</v>
      </c>
      <c r="B112" s="438" t="s">
        <v>19</v>
      </c>
      <c r="C112" s="439">
        <v>204</v>
      </c>
      <c r="D112" s="440">
        <v>5111</v>
      </c>
      <c r="E112" s="440">
        <v>5713</v>
      </c>
      <c r="F112" s="440">
        <v>252</v>
      </c>
      <c r="G112" s="440">
        <v>6837</v>
      </c>
      <c r="H112" s="440">
        <v>6986</v>
      </c>
      <c r="I112" s="440">
        <v>5</v>
      </c>
      <c r="J112" s="440">
        <v>45</v>
      </c>
      <c r="K112" s="440">
        <v>45</v>
      </c>
      <c r="L112" s="440">
        <v>461</v>
      </c>
      <c r="M112" s="440">
        <v>11993</v>
      </c>
      <c r="N112" s="440">
        <v>12744</v>
      </c>
    </row>
    <row r="113" spans="1:14" ht="15">
      <c r="A113" s="438" t="s">
        <v>56</v>
      </c>
      <c r="B113" s="438" t="s">
        <v>894</v>
      </c>
      <c r="C113" s="439">
        <v>38</v>
      </c>
      <c r="D113" s="440">
        <v>987</v>
      </c>
      <c r="E113" s="440">
        <v>865</v>
      </c>
      <c r="F113" s="440">
        <v>33</v>
      </c>
      <c r="G113" s="440">
        <v>1530</v>
      </c>
      <c r="H113" s="440">
        <v>1210</v>
      </c>
      <c r="I113" s="440">
        <v>0</v>
      </c>
      <c r="J113" s="440">
        <v>0</v>
      </c>
      <c r="K113" s="440">
        <v>0</v>
      </c>
      <c r="L113" s="440">
        <v>71</v>
      </c>
      <c r="M113" s="440">
        <v>2517</v>
      </c>
      <c r="N113" s="440">
        <v>2075</v>
      </c>
    </row>
    <row r="114" spans="1:14" ht="15">
      <c r="A114" s="438" t="s">
        <v>56</v>
      </c>
      <c r="B114" s="438" t="s">
        <v>895</v>
      </c>
      <c r="C114" s="439">
        <v>2</v>
      </c>
      <c r="D114" s="440">
        <v>40</v>
      </c>
      <c r="E114" s="440">
        <v>28</v>
      </c>
      <c r="F114" s="440">
        <v>2</v>
      </c>
      <c r="G114" s="440">
        <v>10</v>
      </c>
      <c r="H114" s="440">
        <v>7</v>
      </c>
      <c r="I114" s="440">
        <v>0</v>
      </c>
      <c r="J114" s="440">
        <v>0</v>
      </c>
      <c r="K114" s="440">
        <v>0</v>
      </c>
      <c r="L114" s="440">
        <v>4</v>
      </c>
      <c r="M114" s="440">
        <v>50</v>
      </c>
      <c r="N114" s="440">
        <v>35</v>
      </c>
    </row>
    <row r="115" spans="1:14" ht="15">
      <c r="A115" s="438" t="s">
        <v>56</v>
      </c>
      <c r="B115" s="438" t="s">
        <v>896</v>
      </c>
      <c r="C115" s="439">
        <v>86</v>
      </c>
      <c r="D115" s="440">
        <v>2672</v>
      </c>
      <c r="E115" s="440">
        <v>1846</v>
      </c>
      <c r="F115" s="440">
        <v>90</v>
      </c>
      <c r="G115" s="440">
        <v>2707</v>
      </c>
      <c r="H115" s="440">
        <v>1830</v>
      </c>
      <c r="I115" s="440">
        <v>0</v>
      </c>
      <c r="J115" s="440">
        <v>0</v>
      </c>
      <c r="K115" s="440">
        <v>0</v>
      </c>
      <c r="L115" s="440">
        <v>176</v>
      </c>
      <c r="M115" s="440">
        <v>5379</v>
      </c>
      <c r="N115" s="440">
        <v>3676</v>
      </c>
    </row>
    <row r="116" spans="1:14" ht="30">
      <c r="A116" s="438" t="s">
        <v>56</v>
      </c>
      <c r="B116" s="438" t="s">
        <v>897</v>
      </c>
      <c r="C116" s="439">
        <v>5</v>
      </c>
      <c r="D116" s="440">
        <v>135</v>
      </c>
      <c r="E116" s="440">
        <v>77</v>
      </c>
      <c r="F116" s="440">
        <v>4</v>
      </c>
      <c r="G116" s="440">
        <v>50</v>
      </c>
      <c r="H116" s="440">
        <v>43</v>
      </c>
      <c r="I116" s="440">
        <v>0</v>
      </c>
      <c r="J116" s="440">
        <v>0</v>
      </c>
      <c r="K116" s="440">
        <v>0</v>
      </c>
      <c r="L116" s="440">
        <v>9</v>
      </c>
      <c r="M116" s="440">
        <v>185</v>
      </c>
      <c r="N116" s="440">
        <v>120</v>
      </c>
    </row>
    <row r="117" spans="1:14" ht="15">
      <c r="A117" s="438" t="s">
        <v>56</v>
      </c>
      <c r="B117" s="438" t="s">
        <v>898</v>
      </c>
      <c r="C117" s="439">
        <v>16</v>
      </c>
      <c r="D117" s="440">
        <v>458</v>
      </c>
      <c r="E117" s="440">
        <v>365</v>
      </c>
      <c r="F117" s="440">
        <v>15</v>
      </c>
      <c r="G117" s="440">
        <v>218</v>
      </c>
      <c r="H117" s="440">
        <v>461</v>
      </c>
      <c r="I117" s="440">
        <v>0</v>
      </c>
      <c r="J117" s="440">
        <v>0</v>
      </c>
      <c r="K117" s="440">
        <v>0</v>
      </c>
      <c r="L117" s="440">
        <v>31</v>
      </c>
      <c r="M117" s="440">
        <v>676</v>
      </c>
      <c r="N117" s="440">
        <v>826</v>
      </c>
    </row>
    <row r="118" spans="1:14" ht="15">
      <c r="A118" s="438" t="s">
        <v>56</v>
      </c>
      <c r="B118" s="438" t="s">
        <v>899</v>
      </c>
      <c r="C118" s="439">
        <v>175</v>
      </c>
      <c r="D118" s="440">
        <v>6319</v>
      </c>
      <c r="E118" s="440">
        <v>4039</v>
      </c>
      <c r="F118" s="440">
        <v>208</v>
      </c>
      <c r="G118" s="440">
        <v>11117</v>
      </c>
      <c r="H118" s="440">
        <v>7955</v>
      </c>
      <c r="I118" s="440">
        <v>0</v>
      </c>
      <c r="J118" s="440">
        <v>0</v>
      </c>
      <c r="K118" s="440">
        <v>0</v>
      </c>
      <c r="L118" s="440">
        <v>383</v>
      </c>
      <c r="M118" s="440">
        <v>17436</v>
      </c>
      <c r="N118" s="440">
        <v>11994</v>
      </c>
    </row>
    <row r="119" spans="1:14" ht="30">
      <c r="A119" s="438" t="s">
        <v>56</v>
      </c>
      <c r="B119" s="438" t="s">
        <v>900</v>
      </c>
      <c r="C119" s="439">
        <v>11</v>
      </c>
      <c r="D119" s="440">
        <v>290</v>
      </c>
      <c r="E119" s="440">
        <v>156</v>
      </c>
      <c r="F119" s="440">
        <v>14</v>
      </c>
      <c r="G119" s="440">
        <v>355</v>
      </c>
      <c r="H119" s="440">
        <v>184</v>
      </c>
      <c r="I119" s="440">
        <v>0</v>
      </c>
      <c r="J119" s="440">
        <v>0</v>
      </c>
      <c r="K119" s="440">
        <v>0</v>
      </c>
      <c r="L119" s="440">
        <v>25</v>
      </c>
      <c r="M119" s="440">
        <v>645</v>
      </c>
      <c r="N119" s="440">
        <v>340</v>
      </c>
    </row>
    <row r="120" spans="1:14" ht="15">
      <c r="A120" s="438" t="s">
        <v>56</v>
      </c>
      <c r="B120" s="438" t="s">
        <v>901</v>
      </c>
      <c r="C120" s="439">
        <v>1</v>
      </c>
      <c r="D120" s="440">
        <v>50</v>
      </c>
      <c r="E120" s="440">
        <v>0</v>
      </c>
      <c r="F120" s="440">
        <v>6</v>
      </c>
      <c r="G120" s="440">
        <v>290</v>
      </c>
      <c r="H120" s="440">
        <v>240</v>
      </c>
      <c r="I120" s="440">
        <v>0</v>
      </c>
      <c r="J120" s="440">
        <v>0</v>
      </c>
      <c r="K120" s="440">
        <v>0</v>
      </c>
      <c r="L120" s="440">
        <v>7</v>
      </c>
      <c r="M120" s="440">
        <v>340</v>
      </c>
      <c r="N120" s="440">
        <v>240</v>
      </c>
    </row>
    <row r="121" spans="1:14" ht="15">
      <c r="A121" s="438" t="s">
        <v>56</v>
      </c>
      <c r="B121" s="438" t="s">
        <v>902</v>
      </c>
      <c r="C121" s="439">
        <v>7</v>
      </c>
      <c r="D121" s="440">
        <v>160</v>
      </c>
      <c r="E121" s="440">
        <v>67</v>
      </c>
      <c r="F121" s="440">
        <v>12</v>
      </c>
      <c r="G121" s="440">
        <v>160</v>
      </c>
      <c r="H121" s="440">
        <v>142</v>
      </c>
      <c r="I121" s="440">
        <v>0</v>
      </c>
      <c r="J121" s="440">
        <v>0</v>
      </c>
      <c r="K121" s="440">
        <v>0</v>
      </c>
      <c r="L121" s="440">
        <v>19</v>
      </c>
      <c r="M121" s="440">
        <v>320</v>
      </c>
      <c r="N121" s="440">
        <v>209</v>
      </c>
    </row>
    <row r="122" spans="1:14" ht="15">
      <c r="A122" s="438" t="s">
        <v>56</v>
      </c>
      <c r="B122" s="438" t="s">
        <v>903</v>
      </c>
      <c r="C122" s="439">
        <v>3</v>
      </c>
      <c r="D122" s="440">
        <v>155</v>
      </c>
      <c r="E122" s="440">
        <v>55</v>
      </c>
      <c r="F122" s="440">
        <v>10</v>
      </c>
      <c r="G122" s="440">
        <v>640</v>
      </c>
      <c r="H122" s="440">
        <v>310</v>
      </c>
      <c r="I122" s="440">
        <v>0</v>
      </c>
      <c r="J122" s="440">
        <v>0</v>
      </c>
      <c r="K122" s="440">
        <v>0</v>
      </c>
      <c r="L122" s="440">
        <v>13</v>
      </c>
      <c r="M122" s="440">
        <v>795</v>
      </c>
      <c r="N122" s="440">
        <v>365</v>
      </c>
    </row>
    <row r="123" spans="1:14" ht="15">
      <c r="A123" s="438" t="s">
        <v>56</v>
      </c>
      <c r="B123" s="438" t="s">
        <v>904</v>
      </c>
      <c r="C123" s="439">
        <v>2</v>
      </c>
      <c r="D123" s="440">
        <v>74</v>
      </c>
      <c r="E123" s="440">
        <v>24</v>
      </c>
      <c r="F123" s="440">
        <v>3</v>
      </c>
      <c r="G123" s="440">
        <v>135</v>
      </c>
      <c r="H123" s="440">
        <v>46</v>
      </c>
      <c r="I123" s="440">
        <v>0</v>
      </c>
      <c r="J123" s="440">
        <v>0</v>
      </c>
      <c r="K123" s="440">
        <v>0</v>
      </c>
      <c r="L123" s="440">
        <v>5</v>
      </c>
      <c r="M123" s="440">
        <v>209</v>
      </c>
      <c r="N123" s="440">
        <v>70</v>
      </c>
    </row>
    <row r="124" spans="1:14" ht="15">
      <c r="A124" s="438" t="s">
        <v>56</v>
      </c>
      <c r="B124" s="438" t="s">
        <v>905</v>
      </c>
      <c r="C124" s="439">
        <v>2</v>
      </c>
      <c r="D124" s="440">
        <v>30</v>
      </c>
      <c r="E124" s="440">
        <v>52</v>
      </c>
      <c r="F124" s="440">
        <v>3</v>
      </c>
      <c r="G124" s="440">
        <v>80</v>
      </c>
      <c r="H124" s="440">
        <v>35</v>
      </c>
      <c r="I124" s="440">
        <v>0</v>
      </c>
      <c r="J124" s="440">
        <v>0</v>
      </c>
      <c r="K124" s="440">
        <v>0</v>
      </c>
      <c r="L124" s="440">
        <v>5</v>
      </c>
      <c r="M124" s="440">
        <v>110</v>
      </c>
      <c r="N124" s="440">
        <v>87</v>
      </c>
    </row>
    <row r="125" spans="1:14" ht="15">
      <c r="A125" s="438" t="s">
        <v>56</v>
      </c>
      <c r="B125" s="438" t="s">
        <v>906</v>
      </c>
      <c r="C125" s="439">
        <v>0</v>
      </c>
      <c r="D125" s="440">
        <v>0</v>
      </c>
      <c r="E125" s="440">
        <v>0</v>
      </c>
      <c r="F125" s="440">
        <v>0</v>
      </c>
      <c r="G125" s="440">
        <v>0</v>
      </c>
      <c r="H125" s="440">
        <v>0</v>
      </c>
      <c r="I125" s="440">
        <v>0</v>
      </c>
      <c r="J125" s="440">
        <v>0</v>
      </c>
      <c r="K125" s="440">
        <v>0</v>
      </c>
      <c r="L125" s="440">
        <v>0</v>
      </c>
      <c r="M125" s="440">
        <v>0</v>
      </c>
      <c r="N125" s="440">
        <v>0</v>
      </c>
    </row>
    <row r="126" spans="1:14" ht="15">
      <c r="A126" s="438" t="s">
        <v>56</v>
      </c>
      <c r="B126" s="438" t="s">
        <v>907</v>
      </c>
      <c r="C126" s="439">
        <v>14</v>
      </c>
      <c r="D126" s="440">
        <v>1005</v>
      </c>
      <c r="E126" s="440">
        <v>758</v>
      </c>
      <c r="F126" s="440">
        <v>9</v>
      </c>
      <c r="G126" s="440">
        <v>473</v>
      </c>
      <c r="H126" s="440">
        <v>292</v>
      </c>
      <c r="I126" s="440">
        <v>1</v>
      </c>
      <c r="J126" s="440">
        <v>15</v>
      </c>
      <c r="K126" s="440">
        <v>15</v>
      </c>
      <c r="L126" s="440">
        <v>24</v>
      </c>
      <c r="M126" s="440">
        <v>1493</v>
      </c>
      <c r="N126" s="440">
        <v>1065</v>
      </c>
    </row>
    <row r="127" spans="1:14" ht="15">
      <c r="A127" s="438" t="s">
        <v>56</v>
      </c>
      <c r="B127" s="438" t="s">
        <v>908</v>
      </c>
      <c r="C127" s="439">
        <v>234</v>
      </c>
      <c r="D127" s="440">
        <v>6439</v>
      </c>
      <c r="E127" s="440">
        <v>4659</v>
      </c>
      <c r="F127" s="440">
        <v>218</v>
      </c>
      <c r="G127" s="440">
        <v>6078</v>
      </c>
      <c r="H127" s="440">
        <v>4401</v>
      </c>
      <c r="I127" s="440">
        <v>3</v>
      </c>
      <c r="J127" s="440">
        <v>16</v>
      </c>
      <c r="K127" s="440">
        <v>10</v>
      </c>
      <c r="L127" s="440">
        <v>455</v>
      </c>
      <c r="M127" s="440">
        <v>12533</v>
      </c>
      <c r="N127" s="440">
        <v>9070</v>
      </c>
    </row>
    <row r="128" spans="1:14" ht="15">
      <c r="A128" s="438" t="s">
        <v>56</v>
      </c>
      <c r="B128" s="438" t="s">
        <v>909</v>
      </c>
      <c r="C128" s="439">
        <v>38</v>
      </c>
      <c r="D128" s="440">
        <v>1283</v>
      </c>
      <c r="E128" s="440">
        <v>830</v>
      </c>
      <c r="F128" s="440">
        <v>30</v>
      </c>
      <c r="G128" s="440">
        <v>1268</v>
      </c>
      <c r="H128" s="440">
        <v>1033</v>
      </c>
      <c r="I128" s="440">
        <v>4</v>
      </c>
      <c r="J128" s="440">
        <v>15</v>
      </c>
      <c r="K128" s="440">
        <v>15</v>
      </c>
      <c r="L128" s="440">
        <v>72</v>
      </c>
      <c r="M128" s="440">
        <v>2566</v>
      </c>
      <c r="N128" s="440">
        <v>1878</v>
      </c>
    </row>
    <row r="129" spans="1:14" ht="15">
      <c r="A129" s="438" t="s">
        <v>56</v>
      </c>
      <c r="B129" s="438" t="s">
        <v>910</v>
      </c>
      <c r="C129" s="439">
        <v>13</v>
      </c>
      <c r="D129" s="440">
        <v>492</v>
      </c>
      <c r="E129" s="440">
        <v>240</v>
      </c>
      <c r="F129" s="440">
        <v>16</v>
      </c>
      <c r="G129" s="440">
        <v>2240</v>
      </c>
      <c r="H129" s="440">
        <v>1635</v>
      </c>
      <c r="I129" s="440">
        <v>0</v>
      </c>
      <c r="J129" s="440">
        <v>0</v>
      </c>
      <c r="K129" s="440">
        <v>0</v>
      </c>
      <c r="L129" s="440">
        <v>29</v>
      </c>
      <c r="M129" s="440">
        <v>2732</v>
      </c>
      <c r="N129" s="440">
        <v>1875</v>
      </c>
    </row>
    <row r="130" spans="1:14" ht="30">
      <c r="A130" s="438" t="s">
        <v>56</v>
      </c>
      <c r="B130" s="438" t="s">
        <v>911</v>
      </c>
      <c r="C130" s="439">
        <v>7</v>
      </c>
      <c r="D130" s="440">
        <v>200</v>
      </c>
      <c r="E130" s="440">
        <v>97</v>
      </c>
      <c r="F130" s="440">
        <v>2</v>
      </c>
      <c r="G130" s="440">
        <v>50</v>
      </c>
      <c r="H130" s="440">
        <v>56</v>
      </c>
      <c r="I130" s="440">
        <v>0</v>
      </c>
      <c r="J130" s="440">
        <v>0</v>
      </c>
      <c r="K130" s="440">
        <v>0</v>
      </c>
      <c r="L130" s="440">
        <v>9</v>
      </c>
      <c r="M130" s="440">
        <v>250</v>
      </c>
      <c r="N130" s="440">
        <v>153</v>
      </c>
    </row>
    <row r="131" spans="1:14" ht="30">
      <c r="A131" s="438" t="s">
        <v>21</v>
      </c>
      <c r="B131" s="438" t="s">
        <v>21</v>
      </c>
      <c r="C131" s="439">
        <v>9</v>
      </c>
      <c r="D131" s="440">
        <v>636</v>
      </c>
      <c r="E131" s="440">
        <v>230</v>
      </c>
      <c r="F131" s="440">
        <v>8</v>
      </c>
      <c r="G131" s="440">
        <v>546</v>
      </c>
      <c r="H131" s="440">
        <v>259</v>
      </c>
      <c r="I131" s="440">
        <v>0</v>
      </c>
      <c r="J131" s="440">
        <v>0</v>
      </c>
      <c r="K131" s="440">
        <v>0</v>
      </c>
      <c r="L131" s="440">
        <v>17</v>
      </c>
      <c r="M131" s="440">
        <v>1182</v>
      </c>
      <c r="N131" s="440">
        <v>489</v>
      </c>
    </row>
    <row r="132" spans="1:14" ht="15">
      <c r="A132" s="438" t="s">
        <v>22</v>
      </c>
      <c r="B132" s="438" t="s">
        <v>912</v>
      </c>
      <c r="C132" s="439">
        <v>4</v>
      </c>
      <c r="D132" s="440">
        <v>170</v>
      </c>
      <c r="E132" s="440">
        <v>157</v>
      </c>
      <c r="F132" s="440">
        <v>2</v>
      </c>
      <c r="G132" s="440">
        <v>176</v>
      </c>
      <c r="H132" s="440">
        <v>167</v>
      </c>
      <c r="I132" s="440">
        <v>0</v>
      </c>
      <c r="J132" s="440">
        <v>0</v>
      </c>
      <c r="K132" s="440">
        <v>0</v>
      </c>
      <c r="L132" s="440">
        <v>6</v>
      </c>
      <c r="M132" s="440">
        <v>346</v>
      </c>
      <c r="N132" s="440">
        <v>324</v>
      </c>
    </row>
    <row r="133" spans="1:14" ht="15">
      <c r="A133" s="438" t="s">
        <v>22</v>
      </c>
      <c r="B133" s="438" t="s">
        <v>913</v>
      </c>
      <c r="C133" s="439">
        <v>0</v>
      </c>
      <c r="D133" s="440">
        <v>0</v>
      </c>
      <c r="E133" s="440">
        <v>0</v>
      </c>
      <c r="F133" s="440">
        <v>0</v>
      </c>
      <c r="G133" s="440">
        <v>0</v>
      </c>
      <c r="H133" s="440">
        <v>0</v>
      </c>
      <c r="I133" s="440">
        <v>0</v>
      </c>
      <c r="J133" s="440">
        <v>0</v>
      </c>
      <c r="K133" s="440">
        <v>0</v>
      </c>
      <c r="L133" s="440">
        <v>0</v>
      </c>
      <c r="M133" s="440">
        <v>0</v>
      </c>
      <c r="N133" s="440">
        <v>0</v>
      </c>
    </row>
    <row r="134" spans="1:14" ht="15">
      <c r="A134" s="438" t="s">
        <v>23</v>
      </c>
      <c r="B134" s="438" t="s">
        <v>914</v>
      </c>
      <c r="C134" s="439">
        <v>20</v>
      </c>
      <c r="D134" s="440">
        <v>1033</v>
      </c>
      <c r="E134" s="440">
        <v>954</v>
      </c>
      <c r="F134" s="440">
        <v>47</v>
      </c>
      <c r="G134" s="440">
        <v>2297</v>
      </c>
      <c r="H134" s="440">
        <v>2007</v>
      </c>
      <c r="I134" s="440">
        <v>6</v>
      </c>
      <c r="J134" s="440">
        <v>97</v>
      </c>
      <c r="K134" s="440">
        <v>97</v>
      </c>
      <c r="L134" s="440">
        <v>73</v>
      </c>
      <c r="M134" s="440">
        <v>3427</v>
      </c>
      <c r="N134" s="440">
        <v>3058</v>
      </c>
    </row>
    <row r="135" spans="1:14" ht="15">
      <c r="A135" s="438" t="s">
        <v>23</v>
      </c>
      <c r="B135" s="438" t="s">
        <v>571</v>
      </c>
      <c r="C135" s="439">
        <v>0</v>
      </c>
      <c r="D135" s="440">
        <v>0</v>
      </c>
      <c r="E135" s="440">
        <v>0</v>
      </c>
      <c r="F135" s="440">
        <v>2</v>
      </c>
      <c r="G135" s="440">
        <v>151</v>
      </c>
      <c r="H135" s="440">
        <v>50</v>
      </c>
      <c r="I135" s="440">
        <v>0</v>
      </c>
      <c r="J135" s="440">
        <v>0</v>
      </c>
      <c r="K135" s="440">
        <v>0</v>
      </c>
      <c r="L135" s="440">
        <v>2</v>
      </c>
      <c r="M135" s="440">
        <v>151</v>
      </c>
      <c r="N135" s="440">
        <v>50</v>
      </c>
    </row>
    <row r="136" spans="1:14" ht="15">
      <c r="A136" s="438" t="s">
        <v>23</v>
      </c>
      <c r="B136" s="438" t="s">
        <v>915</v>
      </c>
      <c r="C136" s="439">
        <v>131</v>
      </c>
      <c r="D136" s="440">
        <v>1815</v>
      </c>
      <c r="E136" s="440">
        <v>1709</v>
      </c>
      <c r="F136" s="440">
        <v>44</v>
      </c>
      <c r="G136" s="440">
        <v>1568</v>
      </c>
      <c r="H136" s="440">
        <v>1516</v>
      </c>
      <c r="I136" s="440">
        <v>9</v>
      </c>
      <c r="J136" s="440">
        <v>50</v>
      </c>
      <c r="K136" s="440">
        <v>50</v>
      </c>
      <c r="L136" s="440">
        <v>184</v>
      </c>
      <c r="M136" s="440">
        <v>3433</v>
      </c>
      <c r="N136" s="440">
        <v>3275</v>
      </c>
    </row>
    <row r="137" spans="1:14" ht="15">
      <c r="A137" s="438" t="s">
        <v>23</v>
      </c>
      <c r="B137" s="438" t="s">
        <v>572</v>
      </c>
      <c r="C137" s="439">
        <v>178</v>
      </c>
      <c r="D137" s="440">
        <v>2054</v>
      </c>
      <c r="E137" s="440">
        <v>1998</v>
      </c>
      <c r="F137" s="440">
        <v>136</v>
      </c>
      <c r="G137" s="440">
        <v>3054</v>
      </c>
      <c r="H137" s="440">
        <v>2571</v>
      </c>
      <c r="I137" s="440">
        <v>35</v>
      </c>
      <c r="J137" s="440">
        <v>125</v>
      </c>
      <c r="K137" s="440">
        <v>134</v>
      </c>
      <c r="L137" s="440">
        <v>349</v>
      </c>
      <c r="M137" s="440">
        <v>5233</v>
      </c>
      <c r="N137" s="440">
        <v>4703</v>
      </c>
    </row>
    <row r="138" spans="1:14" ht="15">
      <c r="A138" s="438" t="s">
        <v>23</v>
      </c>
      <c r="B138" s="438" t="s">
        <v>916</v>
      </c>
      <c r="C138" s="439">
        <v>6</v>
      </c>
      <c r="D138" s="440">
        <v>562</v>
      </c>
      <c r="E138" s="440">
        <v>477</v>
      </c>
      <c r="F138" s="440">
        <v>4</v>
      </c>
      <c r="G138" s="440">
        <v>239</v>
      </c>
      <c r="H138" s="440">
        <v>342</v>
      </c>
      <c r="I138" s="440">
        <v>0</v>
      </c>
      <c r="J138" s="440">
        <v>0</v>
      </c>
      <c r="K138" s="440">
        <v>0</v>
      </c>
      <c r="L138" s="440">
        <v>10</v>
      </c>
      <c r="M138" s="440">
        <v>801</v>
      </c>
      <c r="N138" s="440">
        <v>819</v>
      </c>
    </row>
    <row r="139" spans="1:14" ht="15">
      <c r="A139" s="438" t="s">
        <v>23</v>
      </c>
      <c r="B139" s="438" t="s">
        <v>917</v>
      </c>
      <c r="C139" s="439">
        <v>108</v>
      </c>
      <c r="D139" s="440">
        <v>1300</v>
      </c>
      <c r="E139" s="440">
        <v>1297</v>
      </c>
      <c r="F139" s="440">
        <v>68</v>
      </c>
      <c r="G139" s="440">
        <v>852</v>
      </c>
      <c r="H139" s="440">
        <v>714</v>
      </c>
      <c r="I139" s="440">
        <v>3</v>
      </c>
      <c r="J139" s="440">
        <v>70</v>
      </c>
      <c r="K139" s="440">
        <v>58</v>
      </c>
      <c r="L139" s="440">
        <v>179</v>
      </c>
      <c r="M139" s="440">
        <v>2222</v>
      </c>
      <c r="N139" s="440">
        <v>2069</v>
      </c>
    </row>
    <row r="140" spans="1:14" ht="15">
      <c r="A140" s="438" t="s">
        <v>23</v>
      </c>
      <c r="B140" s="438" t="s">
        <v>569</v>
      </c>
      <c r="C140" s="439">
        <v>595</v>
      </c>
      <c r="D140" s="440">
        <v>9806</v>
      </c>
      <c r="E140" s="440">
        <v>9348</v>
      </c>
      <c r="F140" s="440">
        <v>251</v>
      </c>
      <c r="G140" s="440">
        <v>5685</v>
      </c>
      <c r="H140" s="440">
        <v>5048</v>
      </c>
      <c r="I140" s="440">
        <v>157</v>
      </c>
      <c r="J140" s="440">
        <v>2184</v>
      </c>
      <c r="K140" s="440">
        <v>1961</v>
      </c>
      <c r="L140" s="440">
        <v>1003</v>
      </c>
      <c r="M140" s="440">
        <v>17675</v>
      </c>
      <c r="N140" s="440">
        <v>16357</v>
      </c>
    </row>
    <row r="141" spans="1:14" ht="15">
      <c r="A141" s="438" t="s">
        <v>23</v>
      </c>
      <c r="B141" s="438" t="s">
        <v>918</v>
      </c>
      <c r="C141" s="439">
        <v>15</v>
      </c>
      <c r="D141" s="440">
        <v>698</v>
      </c>
      <c r="E141" s="440">
        <v>387</v>
      </c>
      <c r="F141" s="440">
        <v>27</v>
      </c>
      <c r="G141" s="440">
        <v>1448</v>
      </c>
      <c r="H141" s="440">
        <v>1161</v>
      </c>
      <c r="I141" s="440">
        <v>7</v>
      </c>
      <c r="J141" s="440">
        <v>77</v>
      </c>
      <c r="K141" s="440">
        <v>21</v>
      </c>
      <c r="L141" s="440">
        <v>49</v>
      </c>
      <c r="M141" s="440">
        <v>2223</v>
      </c>
      <c r="N141" s="440">
        <v>1569</v>
      </c>
    </row>
    <row r="142" spans="1:14" ht="15">
      <c r="A142" s="438" t="s">
        <v>23</v>
      </c>
      <c r="B142" s="438" t="s">
        <v>573</v>
      </c>
      <c r="C142" s="439">
        <v>18</v>
      </c>
      <c r="D142" s="440">
        <v>1140</v>
      </c>
      <c r="E142" s="440">
        <v>861</v>
      </c>
      <c r="F142" s="440">
        <v>21</v>
      </c>
      <c r="G142" s="440">
        <v>1149</v>
      </c>
      <c r="H142" s="440">
        <v>956</v>
      </c>
      <c r="I142" s="440">
        <v>0</v>
      </c>
      <c r="J142" s="440">
        <v>0</v>
      </c>
      <c r="K142" s="440">
        <v>0</v>
      </c>
      <c r="L142" s="440">
        <v>39</v>
      </c>
      <c r="M142" s="440">
        <v>2289</v>
      </c>
      <c r="N142" s="440">
        <v>1817</v>
      </c>
    </row>
    <row r="143" spans="1:14" ht="15">
      <c r="A143" s="438" t="s">
        <v>24</v>
      </c>
      <c r="B143" s="438" t="s">
        <v>919</v>
      </c>
      <c r="C143" s="439">
        <v>57</v>
      </c>
      <c r="D143" s="440">
        <v>1244</v>
      </c>
      <c r="E143" s="440">
        <v>1014</v>
      </c>
      <c r="F143" s="440">
        <v>35</v>
      </c>
      <c r="G143" s="440">
        <v>993</v>
      </c>
      <c r="H143" s="440">
        <v>771</v>
      </c>
      <c r="I143" s="440">
        <v>11</v>
      </c>
      <c r="J143" s="440">
        <v>277</v>
      </c>
      <c r="K143" s="440">
        <v>248</v>
      </c>
      <c r="L143" s="440">
        <v>103</v>
      </c>
      <c r="M143" s="440">
        <v>2514</v>
      </c>
      <c r="N143" s="440">
        <v>2033</v>
      </c>
    </row>
    <row r="144" spans="1:14" ht="15">
      <c r="A144" s="438" t="s">
        <v>24</v>
      </c>
      <c r="B144" s="438" t="s">
        <v>920</v>
      </c>
      <c r="C144" s="439">
        <v>0</v>
      </c>
      <c r="D144" s="440">
        <v>0</v>
      </c>
      <c r="E144" s="440">
        <v>0</v>
      </c>
      <c r="F144" s="440">
        <v>1</v>
      </c>
      <c r="G144" s="440">
        <v>30</v>
      </c>
      <c r="H144" s="440">
        <v>30</v>
      </c>
      <c r="I144" s="440">
        <v>0</v>
      </c>
      <c r="J144" s="440">
        <v>0</v>
      </c>
      <c r="K144" s="440">
        <v>0</v>
      </c>
      <c r="L144" s="440">
        <v>1</v>
      </c>
      <c r="M144" s="440">
        <v>30</v>
      </c>
      <c r="N144" s="440">
        <v>30</v>
      </c>
    </row>
    <row r="145" spans="1:14" ht="15">
      <c r="A145" s="438" t="s">
        <v>25</v>
      </c>
      <c r="B145" s="438" t="s">
        <v>921</v>
      </c>
      <c r="C145" s="439">
        <v>331</v>
      </c>
      <c r="D145" s="440">
        <v>14834</v>
      </c>
      <c r="E145" s="440">
        <v>11995</v>
      </c>
      <c r="F145" s="440">
        <v>235</v>
      </c>
      <c r="G145" s="440">
        <v>11176</v>
      </c>
      <c r="H145" s="440">
        <v>7415</v>
      </c>
      <c r="I145" s="440">
        <v>45</v>
      </c>
      <c r="J145" s="440">
        <v>2614</v>
      </c>
      <c r="K145" s="440">
        <v>1808</v>
      </c>
      <c r="L145" s="440">
        <v>611</v>
      </c>
      <c r="M145" s="440">
        <v>28624</v>
      </c>
      <c r="N145" s="440">
        <v>21218</v>
      </c>
    </row>
    <row r="146" spans="1:14" ht="15">
      <c r="A146" s="438" t="s">
        <v>25</v>
      </c>
      <c r="B146" s="438" t="s">
        <v>922</v>
      </c>
      <c r="C146" s="439">
        <v>17</v>
      </c>
      <c r="D146" s="440">
        <v>891</v>
      </c>
      <c r="E146" s="440">
        <v>297</v>
      </c>
      <c r="F146" s="440">
        <v>388</v>
      </c>
      <c r="G146" s="440">
        <v>13177</v>
      </c>
      <c r="H146" s="440">
        <v>1928</v>
      </c>
      <c r="I146" s="440">
        <v>2</v>
      </c>
      <c r="J146" s="440">
        <v>150</v>
      </c>
      <c r="K146" s="440">
        <v>34</v>
      </c>
      <c r="L146" s="440">
        <v>407</v>
      </c>
      <c r="M146" s="440">
        <v>14218</v>
      </c>
      <c r="N146" s="440">
        <v>2259</v>
      </c>
    </row>
    <row r="147" spans="1:14" ht="15">
      <c r="A147" s="438" t="s">
        <v>25</v>
      </c>
      <c r="B147" s="438" t="s">
        <v>923</v>
      </c>
      <c r="C147" s="439">
        <v>348</v>
      </c>
      <c r="D147" s="440">
        <v>11298</v>
      </c>
      <c r="E147" s="440">
        <v>6670</v>
      </c>
      <c r="F147" s="440">
        <v>358</v>
      </c>
      <c r="G147" s="440">
        <v>14505</v>
      </c>
      <c r="H147" s="440">
        <v>10397</v>
      </c>
      <c r="I147" s="440">
        <v>9</v>
      </c>
      <c r="J147" s="440">
        <v>467</v>
      </c>
      <c r="K147" s="440">
        <v>432</v>
      </c>
      <c r="L147" s="440">
        <v>715</v>
      </c>
      <c r="M147" s="440">
        <v>26270</v>
      </c>
      <c r="N147" s="440">
        <v>17499</v>
      </c>
    </row>
    <row r="148" spans="1:14" ht="15">
      <c r="A148" s="438" t="s">
        <v>25</v>
      </c>
      <c r="B148" s="438" t="s">
        <v>924</v>
      </c>
      <c r="C148" s="439">
        <v>172</v>
      </c>
      <c r="D148" s="440">
        <v>3051</v>
      </c>
      <c r="E148" s="440">
        <v>2290</v>
      </c>
      <c r="F148" s="440">
        <v>61</v>
      </c>
      <c r="G148" s="440">
        <v>1840</v>
      </c>
      <c r="H148" s="440">
        <v>1216</v>
      </c>
      <c r="I148" s="440">
        <v>3</v>
      </c>
      <c r="J148" s="440">
        <v>300</v>
      </c>
      <c r="K148" s="440">
        <v>3</v>
      </c>
      <c r="L148" s="440">
        <v>236</v>
      </c>
      <c r="M148" s="440">
        <v>5191</v>
      </c>
      <c r="N148" s="440">
        <v>3509</v>
      </c>
    </row>
    <row r="149" spans="1:14" ht="15">
      <c r="A149" s="438" t="s">
        <v>25</v>
      </c>
      <c r="B149" s="438" t="s">
        <v>925</v>
      </c>
      <c r="C149" s="439">
        <v>28</v>
      </c>
      <c r="D149" s="440">
        <v>2520</v>
      </c>
      <c r="E149" s="440">
        <v>1069</v>
      </c>
      <c r="F149" s="440">
        <v>35</v>
      </c>
      <c r="G149" s="440">
        <v>2165</v>
      </c>
      <c r="H149" s="440">
        <v>923</v>
      </c>
      <c r="I149" s="440">
        <v>1</v>
      </c>
      <c r="J149" s="440">
        <v>40</v>
      </c>
      <c r="K149" s="440">
        <v>17</v>
      </c>
      <c r="L149" s="440">
        <v>64</v>
      </c>
      <c r="M149" s="440">
        <v>4725</v>
      </c>
      <c r="N149" s="440">
        <v>2009</v>
      </c>
    </row>
    <row r="150" spans="1:14" ht="15">
      <c r="A150" s="438" t="s">
        <v>25</v>
      </c>
      <c r="B150" s="438" t="s">
        <v>926</v>
      </c>
      <c r="C150" s="439">
        <v>91</v>
      </c>
      <c r="D150" s="440">
        <v>4708</v>
      </c>
      <c r="E150" s="440">
        <v>2624</v>
      </c>
      <c r="F150" s="440">
        <v>59</v>
      </c>
      <c r="G150" s="440">
        <v>3828</v>
      </c>
      <c r="H150" s="440">
        <v>1425</v>
      </c>
      <c r="I150" s="440">
        <v>18</v>
      </c>
      <c r="J150" s="440">
        <v>262</v>
      </c>
      <c r="K150" s="440">
        <v>173</v>
      </c>
      <c r="L150" s="440">
        <v>168</v>
      </c>
      <c r="M150" s="440">
        <v>8798</v>
      </c>
      <c r="N150" s="440">
        <v>4222</v>
      </c>
    </row>
    <row r="151" spans="1:14" ht="15">
      <c r="A151" s="438" t="s">
        <v>25</v>
      </c>
      <c r="B151" s="438" t="s">
        <v>927</v>
      </c>
      <c r="C151" s="439">
        <v>10</v>
      </c>
      <c r="D151" s="440">
        <v>722</v>
      </c>
      <c r="E151" s="440">
        <v>622</v>
      </c>
      <c r="F151" s="440">
        <v>14</v>
      </c>
      <c r="G151" s="440">
        <v>830</v>
      </c>
      <c r="H151" s="440">
        <v>572</v>
      </c>
      <c r="I151" s="440">
        <v>0</v>
      </c>
      <c r="J151" s="440">
        <v>0</v>
      </c>
      <c r="K151" s="440">
        <v>0</v>
      </c>
      <c r="L151" s="440">
        <v>24</v>
      </c>
      <c r="M151" s="440">
        <v>1552</v>
      </c>
      <c r="N151" s="440">
        <v>1194</v>
      </c>
    </row>
    <row r="152" spans="1:14" ht="15">
      <c r="A152" s="438" t="s">
        <v>25</v>
      </c>
      <c r="B152" s="438" t="s">
        <v>928</v>
      </c>
      <c r="C152" s="439">
        <v>91</v>
      </c>
      <c r="D152" s="440">
        <v>7922</v>
      </c>
      <c r="E152" s="440">
        <v>6522</v>
      </c>
      <c r="F152" s="440">
        <v>77</v>
      </c>
      <c r="G152" s="440">
        <v>6880</v>
      </c>
      <c r="H152" s="440">
        <v>5221</v>
      </c>
      <c r="I152" s="440">
        <v>10</v>
      </c>
      <c r="J152" s="440">
        <v>884</v>
      </c>
      <c r="K152" s="440">
        <v>296</v>
      </c>
      <c r="L152" s="440">
        <v>178</v>
      </c>
      <c r="M152" s="440">
        <v>15686</v>
      </c>
      <c r="N152" s="440">
        <v>12039</v>
      </c>
    </row>
    <row r="153" spans="1:14" ht="15">
      <c r="A153" s="438" t="s">
        <v>25</v>
      </c>
      <c r="B153" s="438" t="s">
        <v>929</v>
      </c>
      <c r="C153" s="439">
        <v>51</v>
      </c>
      <c r="D153" s="440">
        <v>2796</v>
      </c>
      <c r="E153" s="440">
        <v>1794</v>
      </c>
      <c r="F153" s="440">
        <v>57</v>
      </c>
      <c r="G153" s="440">
        <v>3490</v>
      </c>
      <c r="H153" s="440">
        <v>2308</v>
      </c>
      <c r="I153" s="440">
        <v>13</v>
      </c>
      <c r="J153" s="440">
        <v>726</v>
      </c>
      <c r="K153" s="440">
        <v>487</v>
      </c>
      <c r="L153" s="440">
        <v>121</v>
      </c>
      <c r="M153" s="440">
        <v>7012</v>
      </c>
      <c r="N153" s="440">
        <v>4589</v>
      </c>
    </row>
    <row r="154" spans="1:14" ht="15">
      <c r="A154" s="438" t="s">
        <v>25</v>
      </c>
      <c r="B154" s="438" t="s">
        <v>930</v>
      </c>
      <c r="C154" s="439">
        <v>402</v>
      </c>
      <c r="D154" s="440">
        <v>7490</v>
      </c>
      <c r="E154" s="440">
        <v>3876</v>
      </c>
      <c r="F154" s="440">
        <v>215</v>
      </c>
      <c r="G154" s="440">
        <v>14545</v>
      </c>
      <c r="H154" s="440">
        <v>8597</v>
      </c>
      <c r="I154" s="440">
        <v>4</v>
      </c>
      <c r="J154" s="440">
        <v>248</v>
      </c>
      <c r="K154" s="440">
        <v>284</v>
      </c>
      <c r="L154" s="440">
        <v>621</v>
      </c>
      <c r="M154" s="440">
        <v>22283</v>
      </c>
      <c r="N154" s="440">
        <v>12757</v>
      </c>
    </row>
    <row r="155" spans="1:14" ht="15">
      <c r="A155" s="438" t="s">
        <v>25</v>
      </c>
      <c r="B155" s="438" t="s">
        <v>931</v>
      </c>
      <c r="C155" s="439">
        <v>130</v>
      </c>
      <c r="D155" s="440">
        <v>5565</v>
      </c>
      <c r="E155" s="440">
        <v>2982</v>
      </c>
      <c r="F155" s="440">
        <v>82</v>
      </c>
      <c r="G155" s="440">
        <v>4000</v>
      </c>
      <c r="H155" s="440">
        <v>2197</v>
      </c>
      <c r="I155" s="440">
        <v>0</v>
      </c>
      <c r="J155" s="440">
        <v>0</v>
      </c>
      <c r="K155" s="440">
        <v>0</v>
      </c>
      <c r="L155" s="440">
        <v>212</v>
      </c>
      <c r="M155" s="440">
        <v>9565</v>
      </c>
      <c r="N155" s="440">
        <v>5179</v>
      </c>
    </row>
    <row r="156" spans="1:14" ht="15">
      <c r="A156" s="438" t="s">
        <v>25</v>
      </c>
      <c r="B156" s="438" t="s">
        <v>932</v>
      </c>
      <c r="C156" s="439">
        <v>41</v>
      </c>
      <c r="D156" s="440">
        <v>2859</v>
      </c>
      <c r="E156" s="440">
        <v>1687</v>
      </c>
      <c r="F156" s="440">
        <v>36</v>
      </c>
      <c r="G156" s="440">
        <v>2257</v>
      </c>
      <c r="H156" s="440">
        <v>954</v>
      </c>
      <c r="I156" s="440">
        <v>0</v>
      </c>
      <c r="J156" s="440">
        <v>0</v>
      </c>
      <c r="K156" s="440">
        <v>0</v>
      </c>
      <c r="L156" s="440">
        <v>77</v>
      </c>
      <c r="M156" s="440">
        <v>5116</v>
      </c>
      <c r="N156" s="440">
        <v>2641</v>
      </c>
    </row>
    <row r="157" spans="1:14" ht="15">
      <c r="A157" s="438" t="s">
        <v>25</v>
      </c>
      <c r="B157" s="438" t="s">
        <v>933</v>
      </c>
      <c r="C157" s="439">
        <v>207</v>
      </c>
      <c r="D157" s="440">
        <v>16898</v>
      </c>
      <c r="E157" s="440">
        <v>8924</v>
      </c>
      <c r="F157" s="440">
        <v>181</v>
      </c>
      <c r="G157" s="440">
        <v>11485</v>
      </c>
      <c r="H157" s="440">
        <v>4648</v>
      </c>
      <c r="I157" s="440">
        <v>6</v>
      </c>
      <c r="J157" s="440">
        <v>680</v>
      </c>
      <c r="K157" s="440">
        <v>100</v>
      </c>
      <c r="L157" s="440">
        <v>394</v>
      </c>
      <c r="M157" s="440">
        <v>29063</v>
      </c>
      <c r="N157" s="440">
        <v>13672</v>
      </c>
    </row>
    <row r="158" spans="1:14" ht="15">
      <c r="A158" s="438" t="s">
        <v>25</v>
      </c>
      <c r="B158" s="438" t="s">
        <v>934</v>
      </c>
      <c r="C158" s="439">
        <v>32</v>
      </c>
      <c r="D158" s="440">
        <v>777</v>
      </c>
      <c r="E158" s="440">
        <v>541</v>
      </c>
      <c r="F158" s="440">
        <v>29</v>
      </c>
      <c r="G158" s="440">
        <v>910</v>
      </c>
      <c r="H158" s="440">
        <v>595</v>
      </c>
      <c r="I158" s="440">
        <v>0</v>
      </c>
      <c r="J158" s="440">
        <v>0</v>
      </c>
      <c r="K158" s="440">
        <v>0</v>
      </c>
      <c r="L158" s="440">
        <v>61</v>
      </c>
      <c r="M158" s="440">
        <v>1687</v>
      </c>
      <c r="N158" s="440">
        <v>1136</v>
      </c>
    </row>
    <row r="159" spans="1:14" ht="15">
      <c r="A159" s="438" t="s">
        <v>25</v>
      </c>
      <c r="B159" s="438" t="s">
        <v>935</v>
      </c>
      <c r="C159" s="439">
        <v>56</v>
      </c>
      <c r="D159" s="440">
        <v>1705</v>
      </c>
      <c r="E159" s="440">
        <v>1108</v>
      </c>
      <c r="F159" s="440">
        <v>45</v>
      </c>
      <c r="G159" s="440">
        <v>991</v>
      </c>
      <c r="H159" s="440">
        <v>682</v>
      </c>
      <c r="I159" s="440">
        <v>2</v>
      </c>
      <c r="J159" s="440">
        <v>314</v>
      </c>
      <c r="K159" s="440">
        <v>0</v>
      </c>
      <c r="L159" s="440">
        <v>103</v>
      </c>
      <c r="M159" s="440">
        <v>3010</v>
      </c>
      <c r="N159" s="440">
        <v>1790</v>
      </c>
    </row>
    <row r="160" spans="1:14" ht="15">
      <c r="A160" s="438" t="s">
        <v>25</v>
      </c>
      <c r="B160" s="438" t="s">
        <v>936</v>
      </c>
      <c r="C160" s="439">
        <v>28</v>
      </c>
      <c r="D160" s="440">
        <v>2288</v>
      </c>
      <c r="E160" s="440">
        <v>686</v>
      </c>
      <c r="F160" s="440">
        <v>30</v>
      </c>
      <c r="G160" s="440">
        <v>2209</v>
      </c>
      <c r="H160" s="440">
        <v>491</v>
      </c>
      <c r="I160" s="440">
        <v>0</v>
      </c>
      <c r="J160" s="440">
        <v>0</v>
      </c>
      <c r="K160" s="440">
        <v>0</v>
      </c>
      <c r="L160" s="440">
        <v>58</v>
      </c>
      <c r="M160" s="440">
        <v>4497</v>
      </c>
      <c r="N160" s="440">
        <v>1177</v>
      </c>
    </row>
    <row r="161" spans="1:14" ht="15">
      <c r="A161" s="438" t="s">
        <v>25</v>
      </c>
      <c r="B161" s="438" t="s">
        <v>937</v>
      </c>
      <c r="C161" s="439">
        <v>49</v>
      </c>
      <c r="D161" s="440">
        <v>2884</v>
      </c>
      <c r="E161" s="440">
        <v>1270</v>
      </c>
      <c r="F161" s="440">
        <v>48</v>
      </c>
      <c r="G161" s="440">
        <v>2915</v>
      </c>
      <c r="H161" s="440">
        <v>763</v>
      </c>
      <c r="I161" s="440">
        <v>3</v>
      </c>
      <c r="J161" s="440">
        <v>136</v>
      </c>
      <c r="K161" s="440">
        <v>61</v>
      </c>
      <c r="L161" s="440">
        <v>100</v>
      </c>
      <c r="M161" s="440">
        <v>5935</v>
      </c>
      <c r="N161" s="440">
        <v>2094</v>
      </c>
    </row>
    <row r="162" spans="1:14" ht="15">
      <c r="A162" s="438" t="s">
        <v>25</v>
      </c>
      <c r="B162" s="438" t="s">
        <v>938</v>
      </c>
      <c r="C162" s="439">
        <v>5</v>
      </c>
      <c r="D162" s="440">
        <v>1125</v>
      </c>
      <c r="E162" s="440">
        <v>512</v>
      </c>
      <c r="F162" s="440">
        <v>13</v>
      </c>
      <c r="G162" s="440">
        <v>1673</v>
      </c>
      <c r="H162" s="440">
        <v>855</v>
      </c>
      <c r="I162" s="440">
        <v>1</v>
      </c>
      <c r="J162" s="440">
        <v>100</v>
      </c>
      <c r="K162" s="440">
        <v>10</v>
      </c>
      <c r="L162" s="440">
        <v>19</v>
      </c>
      <c r="M162" s="440">
        <v>2898</v>
      </c>
      <c r="N162" s="440">
        <v>1377</v>
      </c>
    </row>
    <row r="163" spans="1:14" ht="15">
      <c r="A163" s="438" t="s">
        <v>25</v>
      </c>
      <c r="B163" s="438" t="s">
        <v>939</v>
      </c>
      <c r="C163" s="439">
        <v>293</v>
      </c>
      <c r="D163" s="440">
        <v>13030</v>
      </c>
      <c r="E163" s="440">
        <v>6878</v>
      </c>
      <c r="F163" s="440">
        <v>202</v>
      </c>
      <c r="G163" s="440">
        <v>14529</v>
      </c>
      <c r="H163" s="440">
        <v>6300</v>
      </c>
      <c r="I163" s="440">
        <v>6</v>
      </c>
      <c r="J163" s="440">
        <v>1545</v>
      </c>
      <c r="K163" s="440">
        <v>309</v>
      </c>
      <c r="L163" s="440">
        <v>501</v>
      </c>
      <c r="M163" s="440">
        <v>29104</v>
      </c>
      <c r="N163" s="440">
        <v>13487</v>
      </c>
    </row>
    <row r="164" spans="1:14" ht="15">
      <c r="A164" s="438" t="s">
        <v>25</v>
      </c>
      <c r="B164" s="438" t="s">
        <v>940</v>
      </c>
      <c r="C164" s="439">
        <v>76</v>
      </c>
      <c r="D164" s="440">
        <v>6334</v>
      </c>
      <c r="E164" s="440">
        <v>1827</v>
      </c>
      <c r="F164" s="440">
        <v>82</v>
      </c>
      <c r="G164" s="440">
        <v>5281</v>
      </c>
      <c r="H164" s="440">
        <v>1188</v>
      </c>
      <c r="I164" s="440">
        <v>4</v>
      </c>
      <c r="J164" s="440">
        <v>250</v>
      </c>
      <c r="K164" s="440">
        <v>95</v>
      </c>
      <c r="L164" s="440">
        <v>162</v>
      </c>
      <c r="M164" s="440">
        <v>11865</v>
      </c>
      <c r="N164" s="440">
        <v>3110</v>
      </c>
    </row>
    <row r="165" spans="1:14" ht="15">
      <c r="A165" s="438" t="s">
        <v>25</v>
      </c>
      <c r="B165" s="438" t="s">
        <v>941</v>
      </c>
      <c r="C165" s="439">
        <v>269</v>
      </c>
      <c r="D165" s="440">
        <v>9380</v>
      </c>
      <c r="E165" s="440">
        <v>5052</v>
      </c>
      <c r="F165" s="440">
        <v>217</v>
      </c>
      <c r="G165" s="440">
        <v>7738</v>
      </c>
      <c r="H165" s="440">
        <v>4185</v>
      </c>
      <c r="I165" s="440">
        <v>69</v>
      </c>
      <c r="J165" s="440">
        <v>1034</v>
      </c>
      <c r="K165" s="440">
        <v>725</v>
      </c>
      <c r="L165" s="440">
        <v>555</v>
      </c>
      <c r="M165" s="440">
        <v>18152</v>
      </c>
      <c r="N165" s="440">
        <v>9962</v>
      </c>
    </row>
    <row r="166" spans="1:14" ht="15">
      <c r="A166" s="438" t="s">
        <v>25</v>
      </c>
      <c r="B166" s="438" t="s">
        <v>942</v>
      </c>
      <c r="C166" s="439">
        <v>45</v>
      </c>
      <c r="D166" s="440">
        <v>2395</v>
      </c>
      <c r="E166" s="440">
        <v>999</v>
      </c>
      <c r="F166" s="440">
        <v>55</v>
      </c>
      <c r="G166" s="440">
        <v>1860</v>
      </c>
      <c r="H166" s="440">
        <v>1313</v>
      </c>
      <c r="I166" s="440">
        <v>0</v>
      </c>
      <c r="J166" s="440">
        <v>0</v>
      </c>
      <c r="K166" s="440">
        <v>0</v>
      </c>
      <c r="L166" s="440">
        <v>100</v>
      </c>
      <c r="M166" s="440">
        <v>4255</v>
      </c>
      <c r="N166" s="440">
        <v>2312</v>
      </c>
    </row>
    <row r="167" spans="1:14" ht="15">
      <c r="A167" s="438" t="s">
        <v>25</v>
      </c>
      <c r="B167" s="438" t="s">
        <v>943</v>
      </c>
      <c r="C167" s="439">
        <v>7</v>
      </c>
      <c r="D167" s="440">
        <v>313</v>
      </c>
      <c r="E167" s="440">
        <v>271</v>
      </c>
      <c r="F167" s="440">
        <v>10</v>
      </c>
      <c r="G167" s="440">
        <v>624</v>
      </c>
      <c r="H167" s="440">
        <v>361</v>
      </c>
      <c r="I167" s="440">
        <v>0</v>
      </c>
      <c r="J167" s="440">
        <v>0</v>
      </c>
      <c r="K167" s="440">
        <v>0</v>
      </c>
      <c r="L167" s="440">
        <v>17</v>
      </c>
      <c r="M167" s="440">
        <v>937</v>
      </c>
      <c r="N167" s="440">
        <v>632</v>
      </c>
    </row>
    <row r="168" spans="1:14" ht="15">
      <c r="A168" s="438" t="s">
        <v>25</v>
      </c>
      <c r="B168" s="438" t="s">
        <v>944</v>
      </c>
      <c r="C168" s="439">
        <v>0</v>
      </c>
      <c r="D168" s="440">
        <v>0</v>
      </c>
      <c r="E168" s="440">
        <v>0</v>
      </c>
      <c r="F168" s="440">
        <v>0</v>
      </c>
      <c r="G168" s="440">
        <v>0</v>
      </c>
      <c r="H168" s="440">
        <v>0</v>
      </c>
      <c r="I168" s="440">
        <v>0</v>
      </c>
      <c r="J168" s="440">
        <v>0</v>
      </c>
      <c r="K168" s="440">
        <v>0</v>
      </c>
      <c r="L168" s="440">
        <v>0</v>
      </c>
      <c r="M168" s="440">
        <v>0</v>
      </c>
      <c r="N168" s="440">
        <v>0</v>
      </c>
    </row>
    <row r="169" spans="1:14" ht="15">
      <c r="A169" s="438" t="s">
        <v>25</v>
      </c>
      <c r="B169" s="438" t="s">
        <v>945</v>
      </c>
      <c r="C169" s="439">
        <v>359</v>
      </c>
      <c r="D169" s="440">
        <v>17413</v>
      </c>
      <c r="E169" s="440">
        <v>12184</v>
      </c>
      <c r="F169" s="440">
        <v>208</v>
      </c>
      <c r="G169" s="440">
        <v>14647</v>
      </c>
      <c r="H169" s="440">
        <v>10618</v>
      </c>
      <c r="I169" s="440">
        <v>1</v>
      </c>
      <c r="J169" s="440">
        <v>50</v>
      </c>
      <c r="K169" s="440">
        <v>10</v>
      </c>
      <c r="L169" s="440">
        <v>568</v>
      </c>
      <c r="M169" s="440">
        <v>32110</v>
      </c>
      <c r="N169" s="440">
        <v>22812</v>
      </c>
    </row>
    <row r="170" spans="1:14" ht="15">
      <c r="A170" s="438" t="s">
        <v>25</v>
      </c>
      <c r="B170" s="438" t="s">
        <v>946</v>
      </c>
      <c r="C170" s="439">
        <v>30</v>
      </c>
      <c r="D170" s="440">
        <v>1266</v>
      </c>
      <c r="E170" s="440">
        <v>430</v>
      </c>
      <c r="F170" s="440">
        <v>33</v>
      </c>
      <c r="G170" s="440">
        <v>1700</v>
      </c>
      <c r="H170" s="440">
        <v>862</v>
      </c>
      <c r="I170" s="440">
        <v>1</v>
      </c>
      <c r="J170" s="440">
        <v>30</v>
      </c>
      <c r="K170" s="440">
        <v>14</v>
      </c>
      <c r="L170" s="440">
        <v>64</v>
      </c>
      <c r="M170" s="440">
        <v>2996</v>
      </c>
      <c r="N170" s="440">
        <v>1306</v>
      </c>
    </row>
    <row r="171" spans="1:14" ht="15">
      <c r="A171" s="438" t="s">
        <v>26</v>
      </c>
      <c r="B171" s="438" t="s">
        <v>947</v>
      </c>
      <c r="C171" s="439">
        <v>104</v>
      </c>
      <c r="D171" s="440">
        <v>7856</v>
      </c>
      <c r="E171" s="440">
        <v>4903</v>
      </c>
      <c r="F171" s="440">
        <v>113</v>
      </c>
      <c r="G171" s="440">
        <v>5207</v>
      </c>
      <c r="H171" s="440">
        <v>2628</v>
      </c>
      <c r="I171" s="440">
        <v>12</v>
      </c>
      <c r="J171" s="440">
        <v>200</v>
      </c>
      <c r="K171" s="440">
        <v>195</v>
      </c>
      <c r="L171" s="440">
        <v>229</v>
      </c>
      <c r="M171" s="440">
        <v>13263</v>
      </c>
      <c r="N171" s="440">
        <v>7726</v>
      </c>
    </row>
    <row r="172" spans="1:14" ht="15">
      <c r="A172" s="438" t="s">
        <v>26</v>
      </c>
      <c r="B172" s="438" t="s">
        <v>948</v>
      </c>
      <c r="C172" s="439">
        <v>44</v>
      </c>
      <c r="D172" s="440">
        <v>2276</v>
      </c>
      <c r="E172" s="440">
        <v>1253</v>
      </c>
      <c r="F172" s="440">
        <v>36</v>
      </c>
      <c r="G172" s="440">
        <v>1344</v>
      </c>
      <c r="H172" s="440">
        <v>756</v>
      </c>
      <c r="I172" s="440">
        <v>0</v>
      </c>
      <c r="J172" s="440">
        <v>0</v>
      </c>
      <c r="K172" s="440">
        <v>0</v>
      </c>
      <c r="L172" s="440">
        <v>80</v>
      </c>
      <c r="M172" s="440">
        <v>3620</v>
      </c>
      <c r="N172" s="440">
        <v>2009</v>
      </c>
    </row>
    <row r="173" spans="1:14" ht="15">
      <c r="A173" s="438" t="s">
        <v>26</v>
      </c>
      <c r="B173" s="438" t="s">
        <v>949</v>
      </c>
      <c r="C173" s="439">
        <v>69</v>
      </c>
      <c r="D173" s="440">
        <v>3121</v>
      </c>
      <c r="E173" s="440">
        <v>2072</v>
      </c>
      <c r="F173" s="440">
        <v>72</v>
      </c>
      <c r="G173" s="440">
        <v>2793</v>
      </c>
      <c r="H173" s="440">
        <v>1612</v>
      </c>
      <c r="I173" s="440">
        <v>0</v>
      </c>
      <c r="J173" s="440">
        <v>0</v>
      </c>
      <c r="K173" s="440">
        <v>0</v>
      </c>
      <c r="L173" s="440">
        <v>141</v>
      </c>
      <c r="M173" s="440">
        <v>5914</v>
      </c>
      <c r="N173" s="440">
        <v>3684</v>
      </c>
    </row>
    <row r="174" spans="1:14" ht="15">
      <c r="A174" s="438" t="s">
        <v>26</v>
      </c>
      <c r="B174" s="438" t="s">
        <v>950</v>
      </c>
      <c r="C174" s="439">
        <v>4</v>
      </c>
      <c r="D174" s="440">
        <v>220</v>
      </c>
      <c r="E174" s="440">
        <v>110</v>
      </c>
      <c r="F174" s="440">
        <v>8</v>
      </c>
      <c r="G174" s="440">
        <v>1186</v>
      </c>
      <c r="H174" s="440">
        <v>808</v>
      </c>
      <c r="I174" s="440">
        <v>0</v>
      </c>
      <c r="J174" s="440">
        <v>0</v>
      </c>
      <c r="K174" s="440">
        <v>0</v>
      </c>
      <c r="L174" s="440">
        <v>12</v>
      </c>
      <c r="M174" s="440">
        <v>1406</v>
      </c>
      <c r="N174" s="440">
        <v>918</v>
      </c>
    </row>
    <row r="175" spans="1:14" ht="15">
      <c r="A175" s="438" t="s">
        <v>26</v>
      </c>
      <c r="B175" s="438" t="s">
        <v>951</v>
      </c>
      <c r="C175" s="439">
        <v>38</v>
      </c>
      <c r="D175" s="440">
        <v>3053</v>
      </c>
      <c r="E175" s="440">
        <v>1871</v>
      </c>
      <c r="F175" s="440">
        <v>79</v>
      </c>
      <c r="G175" s="440">
        <v>2708</v>
      </c>
      <c r="H175" s="440">
        <v>1613</v>
      </c>
      <c r="I175" s="440">
        <v>11</v>
      </c>
      <c r="J175" s="440">
        <v>175</v>
      </c>
      <c r="K175" s="440">
        <v>122</v>
      </c>
      <c r="L175" s="440">
        <v>128</v>
      </c>
      <c r="M175" s="440">
        <v>5936</v>
      </c>
      <c r="N175" s="440">
        <v>3606</v>
      </c>
    </row>
    <row r="176" spans="1:14" ht="15">
      <c r="A176" s="438" t="s">
        <v>26</v>
      </c>
      <c r="B176" s="438" t="s">
        <v>952</v>
      </c>
      <c r="C176" s="439">
        <v>164</v>
      </c>
      <c r="D176" s="440">
        <v>4633</v>
      </c>
      <c r="E176" s="440">
        <v>3510</v>
      </c>
      <c r="F176" s="440">
        <v>80</v>
      </c>
      <c r="G176" s="440">
        <v>2920</v>
      </c>
      <c r="H176" s="440">
        <v>2396</v>
      </c>
      <c r="I176" s="440">
        <v>19</v>
      </c>
      <c r="J176" s="440">
        <v>125</v>
      </c>
      <c r="K176" s="440">
        <v>132</v>
      </c>
      <c r="L176" s="440">
        <v>263</v>
      </c>
      <c r="M176" s="440">
        <v>7678</v>
      </c>
      <c r="N176" s="440">
        <v>6038</v>
      </c>
    </row>
    <row r="177" spans="1:14" ht="15">
      <c r="A177" s="438" t="s">
        <v>26</v>
      </c>
      <c r="B177" s="438" t="s">
        <v>953</v>
      </c>
      <c r="C177" s="439">
        <v>26</v>
      </c>
      <c r="D177" s="440">
        <v>1738</v>
      </c>
      <c r="E177" s="440">
        <v>690</v>
      </c>
      <c r="F177" s="440">
        <v>14</v>
      </c>
      <c r="G177" s="440">
        <v>714</v>
      </c>
      <c r="H177" s="440">
        <v>253</v>
      </c>
      <c r="I177" s="440">
        <v>0</v>
      </c>
      <c r="J177" s="440">
        <v>0</v>
      </c>
      <c r="K177" s="440">
        <v>0</v>
      </c>
      <c r="L177" s="440">
        <v>40</v>
      </c>
      <c r="M177" s="440">
        <v>2452</v>
      </c>
      <c r="N177" s="440">
        <v>943</v>
      </c>
    </row>
    <row r="178" spans="1:14" ht="15">
      <c r="A178" s="438" t="s">
        <v>26</v>
      </c>
      <c r="B178" s="438" t="s">
        <v>954</v>
      </c>
      <c r="C178" s="439">
        <v>3</v>
      </c>
      <c r="D178" s="440">
        <v>104</v>
      </c>
      <c r="E178" s="440">
        <v>10</v>
      </c>
      <c r="F178" s="440">
        <v>2</v>
      </c>
      <c r="G178" s="440">
        <v>28</v>
      </c>
      <c r="H178" s="440">
        <v>0</v>
      </c>
      <c r="I178" s="440">
        <v>0</v>
      </c>
      <c r="J178" s="440">
        <v>0</v>
      </c>
      <c r="K178" s="440">
        <v>0</v>
      </c>
      <c r="L178" s="440">
        <v>5</v>
      </c>
      <c r="M178" s="440">
        <v>132</v>
      </c>
      <c r="N178" s="440">
        <v>10</v>
      </c>
    </row>
    <row r="179" spans="1:14" ht="15">
      <c r="A179" s="438" t="s">
        <v>26</v>
      </c>
      <c r="B179" s="438" t="s">
        <v>955</v>
      </c>
      <c r="C179" s="439">
        <v>23</v>
      </c>
      <c r="D179" s="440">
        <v>910</v>
      </c>
      <c r="E179" s="440">
        <v>689</v>
      </c>
      <c r="F179" s="440">
        <v>9</v>
      </c>
      <c r="G179" s="440">
        <v>463</v>
      </c>
      <c r="H179" s="440">
        <v>187</v>
      </c>
      <c r="I179" s="440">
        <v>0</v>
      </c>
      <c r="J179" s="440">
        <v>0</v>
      </c>
      <c r="K179" s="440">
        <v>0</v>
      </c>
      <c r="L179" s="440">
        <v>32</v>
      </c>
      <c r="M179" s="440">
        <v>1373</v>
      </c>
      <c r="N179" s="440">
        <v>876</v>
      </c>
    </row>
    <row r="180" spans="1:14" ht="15">
      <c r="A180" s="438" t="s">
        <v>26</v>
      </c>
      <c r="B180" s="438" t="s">
        <v>956</v>
      </c>
      <c r="C180" s="439">
        <v>59</v>
      </c>
      <c r="D180" s="440">
        <v>3519</v>
      </c>
      <c r="E180" s="440">
        <v>1792</v>
      </c>
      <c r="F180" s="440">
        <v>58</v>
      </c>
      <c r="G180" s="440">
        <v>2784</v>
      </c>
      <c r="H180" s="440">
        <v>1256</v>
      </c>
      <c r="I180" s="440">
        <v>16</v>
      </c>
      <c r="J180" s="440">
        <v>35</v>
      </c>
      <c r="K180" s="440">
        <v>35</v>
      </c>
      <c r="L180" s="440">
        <v>133</v>
      </c>
      <c r="M180" s="440">
        <v>6338</v>
      </c>
      <c r="N180" s="440">
        <v>3083</v>
      </c>
    </row>
    <row r="181" spans="1:14" ht="15">
      <c r="A181" s="438" t="s">
        <v>26</v>
      </c>
      <c r="B181" s="438" t="s">
        <v>957</v>
      </c>
      <c r="C181" s="439">
        <v>339</v>
      </c>
      <c r="D181" s="440">
        <v>5668</v>
      </c>
      <c r="E181" s="440">
        <v>5878</v>
      </c>
      <c r="F181" s="440">
        <v>313</v>
      </c>
      <c r="G181" s="440">
        <v>4105</v>
      </c>
      <c r="H181" s="440">
        <v>3719</v>
      </c>
      <c r="I181" s="440">
        <v>0</v>
      </c>
      <c r="J181" s="440">
        <v>0</v>
      </c>
      <c r="K181" s="440">
        <v>0</v>
      </c>
      <c r="L181" s="440">
        <v>652</v>
      </c>
      <c r="M181" s="440">
        <v>9773</v>
      </c>
      <c r="N181" s="440">
        <v>9597</v>
      </c>
    </row>
    <row r="182" spans="1:14" ht="15">
      <c r="A182" s="438" t="s">
        <v>26</v>
      </c>
      <c r="B182" s="438" t="s">
        <v>958</v>
      </c>
      <c r="C182" s="439">
        <v>9</v>
      </c>
      <c r="D182" s="440">
        <v>1300</v>
      </c>
      <c r="E182" s="440">
        <v>694</v>
      </c>
      <c r="F182" s="440">
        <v>7</v>
      </c>
      <c r="G182" s="440">
        <v>360</v>
      </c>
      <c r="H182" s="440">
        <v>183</v>
      </c>
      <c r="I182" s="440">
        <v>0</v>
      </c>
      <c r="J182" s="440">
        <v>0</v>
      </c>
      <c r="K182" s="440">
        <v>0</v>
      </c>
      <c r="L182" s="440">
        <v>16</v>
      </c>
      <c r="M182" s="440">
        <v>1660</v>
      </c>
      <c r="N182" s="440">
        <v>877</v>
      </c>
    </row>
    <row r="183" spans="1:14" ht="15">
      <c r="A183" s="438" t="s">
        <v>26</v>
      </c>
      <c r="B183" s="438" t="s">
        <v>959</v>
      </c>
      <c r="C183" s="439">
        <v>1</v>
      </c>
      <c r="D183" s="440">
        <v>60</v>
      </c>
      <c r="E183" s="440">
        <v>60</v>
      </c>
      <c r="F183" s="440">
        <v>0</v>
      </c>
      <c r="G183" s="440">
        <v>0</v>
      </c>
      <c r="H183" s="440">
        <v>0</v>
      </c>
      <c r="I183" s="440">
        <v>0</v>
      </c>
      <c r="J183" s="440">
        <v>0</v>
      </c>
      <c r="K183" s="440">
        <v>0</v>
      </c>
      <c r="L183" s="440">
        <v>1</v>
      </c>
      <c r="M183" s="440">
        <v>60</v>
      </c>
      <c r="N183" s="440">
        <v>60</v>
      </c>
    </row>
    <row r="184" spans="1:14" ht="15">
      <c r="A184" s="438" t="s">
        <v>26</v>
      </c>
      <c r="B184" s="438" t="s">
        <v>960</v>
      </c>
      <c r="C184" s="439">
        <v>15</v>
      </c>
      <c r="D184" s="440">
        <v>734</v>
      </c>
      <c r="E184" s="440">
        <v>444</v>
      </c>
      <c r="F184" s="440">
        <v>11</v>
      </c>
      <c r="G184" s="440">
        <v>320</v>
      </c>
      <c r="H184" s="440">
        <v>69</v>
      </c>
      <c r="I184" s="440">
        <v>0</v>
      </c>
      <c r="J184" s="440">
        <v>0</v>
      </c>
      <c r="K184" s="440">
        <v>0</v>
      </c>
      <c r="L184" s="440">
        <v>26</v>
      </c>
      <c r="M184" s="440">
        <v>1054</v>
      </c>
      <c r="N184" s="440">
        <v>513</v>
      </c>
    </row>
    <row r="185" spans="1:14" ht="15">
      <c r="A185" s="438" t="s">
        <v>26</v>
      </c>
      <c r="B185" s="438" t="s">
        <v>961</v>
      </c>
      <c r="C185" s="439">
        <v>23</v>
      </c>
      <c r="D185" s="440">
        <v>1300</v>
      </c>
      <c r="E185" s="440">
        <v>70</v>
      </c>
      <c r="F185" s="440">
        <v>23</v>
      </c>
      <c r="G185" s="440">
        <v>1240</v>
      </c>
      <c r="H185" s="440">
        <v>231</v>
      </c>
      <c r="I185" s="440">
        <v>0</v>
      </c>
      <c r="J185" s="440">
        <v>0</v>
      </c>
      <c r="K185" s="440">
        <v>0</v>
      </c>
      <c r="L185" s="440">
        <v>46</v>
      </c>
      <c r="M185" s="440">
        <v>2540</v>
      </c>
      <c r="N185" s="440">
        <v>301</v>
      </c>
    </row>
    <row r="186" spans="1:14" ht="15">
      <c r="A186" s="438" t="s">
        <v>26</v>
      </c>
      <c r="B186" s="438" t="s">
        <v>962</v>
      </c>
      <c r="C186" s="439">
        <v>11</v>
      </c>
      <c r="D186" s="440">
        <v>859</v>
      </c>
      <c r="E186" s="440">
        <v>617</v>
      </c>
      <c r="F186" s="440">
        <v>11</v>
      </c>
      <c r="G186" s="440">
        <v>828</v>
      </c>
      <c r="H186" s="440">
        <v>677</v>
      </c>
      <c r="I186" s="440">
        <v>0</v>
      </c>
      <c r="J186" s="440">
        <v>0</v>
      </c>
      <c r="K186" s="440">
        <v>0</v>
      </c>
      <c r="L186" s="440">
        <v>22</v>
      </c>
      <c r="M186" s="440">
        <v>1687</v>
      </c>
      <c r="N186" s="440">
        <v>1294</v>
      </c>
    </row>
    <row r="187" spans="1:14" ht="15">
      <c r="A187" s="438" t="s">
        <v>26</v>
      </c>
      <c r="B187" s="438" t="s">
        <v>963</v>
      </c>
      <c r="C187" s="439">
        <v>4</v>
      </c>
      <c r="D187" s="440">
        <v>400</v>
      </c>
      <c r="E187" s="440">
        <v>18</v>
      </c>
      <c r="F187" s="440">
        <v>3</v>
      </c>
      <c r="G187" s="440">
        <v>200</v>
      </c>
      <c r="H187" s="440">
        <v>116</v>
      </c>
      <c r="I187" s="440">
        <v>0</v>
      </c>
      <c r="J187" s="440">
        <v>0</v>
      </c>
      <c r="K187" s="440">
        <v>0</v>
      </c>
      <c r="L187" s="440">
        <v>7</v>
      </c>
      <c r="M187" s="440">
        <v>600</v>
      </c>
      <c r="N187" s="440">
        <v>134</v>
      </c>
    </row>
    <row r="188" spans="1:14" ht="15">
      <c r="A188" s="438" t="s">
        <v>26</v>
      </c>
      <c r="B188" s="438" t="s">
        <v>964</v>
      </c>
      <c r="C188" s="439">
        <v>93</v>
      </c>
      <c r="D188" s="440">
        <v>3188</v>
      </c>
      <c r="E188" s="440">
        <v>2647</v>
      </c>
      <c r="F188" s="440">
        <v>134</v>
      </c>
      <c r="G188" s="440">
        <v>4773</v>
      </c>
      <c r="H188" s="440">
        <v>4335</v>
      </c>
      <c r="I188" s="440">
        <v>10</v>
      </c>
      <c r="J188" s="440">
        <v>639</v>
      </c>
      <c r="K188" s="440">
        <v>600</v>
      </c>
      <c r="L188" s="440">
        <v>237</v>
      </c>
      <c r="M188" s="440">
        <v>8600</v>
      </c>
      <c r="N188" s="440">
        <v>7582</v>
      </c>
    </row>
    <row r="189" spans="1:14" ht="15">
      <c r="A189" s="438" t="s">
        <v>26</v>
      </c>
      <c r="B189" s="438" t="s">
        <v>965</v>
      </c>
      <c r="C189" s="439">
        <v>30</v>
      </c>
      <c r="D189" s="440">
        <v>2820</v>
      </c>
      <c r="E189" s="440">
        <v>2210</v>
      </c>
      <c r="F189" s="440">
        <v>48</v>
      </c>
      <c r="G189" s="440">
        <v>4350</v>
      </c>
      <c r="H189" s="440">
        <v>2106</v>
      </c>
      <c r="I189" s="440">
        <v>3</v>
      </c>
      <c r="J189" s="440">
        <v>10</v>
      </c>
      <c r="K189" s="440">
        <v>2</v>
      </c>
      <c r="L189" s="440">
        <v>81</v>
      </c>
      <c r="M189" s="440">
        <v>7180</v>
      </c>
      <c r="N189" s="440">
        <v>4318</v>
      </c>
    </row>
    <row r="190" spans="1:14" ht="15">
      <c r="A190" s="438" t="s">
        <v>26</v>
      </c>
      <c r="B190" s="438" t="s">
        <v>966</v>
      </c>
      <c r="C190" s="439">
        <v>106</v>
      </c>
      <c r="D190" s="440">
        <v>3661</v>
      </c>
      <c r="E190" s="440">
        <v>3019</v>
      </c>
      <c r="F190" s="440">
        <v>287</v>
      </c>
      <c r="G190" s="440">
        <v>5893</v>
      </c>
      <c r="H190" s="440">
        <v>5797</v>
      </c>
      <c r="I190" s="440">
        <v>0</v>
      </c>
      <c r="J190" s="440">
        <v>0</v>
      </c>
      <c r="K190" s="440">
        <v>0</v>
      </c>
      <c r="L190" s="440">
        <v>393</v>
      </c>
      <c r="M190" s="440">
        <v>9554</v>
      </c>
      <c r="N190" s="440">
        <v>8816</v>
      </c>
    </row>
    <row r="191" spans="1:14" ht="15">
      <c r="A191" s="438" t="s">
        <v>26</v>
      </c>
      <c r="B191" s="438" t="s">
        <v>967</v>
      </c>
      <c r="C191" s="439">
        <v>75</v>
      </c>
      <c r="D191" s="440">
        <v>4967</v>
      </c>
      <c r="E191" s="440">
        <v>2702</v>
      </c>
      <c r="F191" s="440">
        <v>60</v>
      </c>
      <c r="G191" s="440">
        <v>3365</v>
      </c>
      <c r="H191" s="440">
        <v>2075</v>
      </c>
      <c r="I191" s="440">
        <v>0</v>
      </c>
      <c r="J191" s="440">
        <v>0</v>
      </c>
      <c r="K191" s="440">
        <v>0</v>
      </c>
      <c r="L191" s="440">
        <v>135</v>
      </c>
      <c r="M191" s="440">
        <v>8332</v>
      </c>
      <c r="N191" s="440">
        <v>4777</v>
      </c>
    </row>
    <row r="192" spans="1:14" ht="15">
      <c r="A192" s="438" t="s">
        <v>27</v>
      </c>
      <c r="B192" s="438" t="s">
        <v>896</v>
      </c>
      <c r="C192" s="439">
        <v>9</v>
      </c>
      <c r="D192" s="440">
        <v>268</v>
      </c>
      <c r="E192" s="440">
        <v>221</v>
      </c>
      <c r="F192" s="440">
        <v>24</v>
      </c>
      <c r="G192" s="440">
        <v>581</v>
      </c>
      <c r="H192" s="440">
        <v>469</v>
      </c>
      <c r="I192" s="440">
        <v>0</v>
      </c>
      <c r="J192" s="440">
        <v>0</v>
      </c>
      <c r="K192" s="440">
        <v>0</v>
      </c>
      <c r="L192" s="440">
        <v>33</v>
      </c>
      <c r="M192" s="440">
        <v>849</v>
      </c>
      <c r="N192" s="440">
        <v>690</v>
      </c>
    </row>
    <row r="193" spans="1:14" ht="15">
      <c r="A193" s="438" t="s">
        <v>27</v>
      </c>
      <c r="B193" s="438" t="s">
        <v>968</v>
      </c>
      <c r="C193" s="439">
        <v>9</v>
      </c>
      <c r="D193" s="440">
        <v>164</v>
      </c>
      <c r="E193" s="440">
        <v>30</v>
      </c>
      <c r="F193" s="440">
        <v>0</v>
      </c>
      <c r="G193" s="440">
        <v>0</v>
      </c>
      <c r="H193" s="440">
        <v>0</v>
      </c>
      <c r="I193" s="440">
        <v>0</v>
      </c>
      <c r="J193" s="440">
        <v>0</v>
      </c>
      <c r="K193" s="440">
        <v>0</v>
      </c>
      <c r="L193" s="440">
        <v>9</v>
      </c>
      <c r="M193" s="440">
        <v>164</v>
      </c>
      <c r="N193" s="440">
        <v>30</v>
      </c>
    </row>
    <row r="194" spans="1:14" ht="15">
      <c r="A194" s="438" t="s">
        <v>27</v>
      </c>
      <c r="B194" s="438" t="s">
        <v>969</v>
      </c>
      <c r="C194" s="439">
        <v>71</v>
      </c>
      <c r="D194" s="440">
        <v>2200</v>
      </c>
      <c r="E194" s="440">
        <v>2172</v>
      </c>
      <c r="F194" s="440">
        <v>31</v>
      </c>
      <c r="G194" s="440">
        <v>1449</v>
      </c>
      <c r="H194" s="440">
        <v>983</v>
      </c>
      <c r="I194" s="440">
        <v>0</v>
      </c>
      <c r="J194" s="440">
        <v>0</v>
      </c>
      <c r="K194" s="440">
        <v>0</v>
      </c>
      <c r="L194" s="440">
        <v>102</v>
      </c>
      <c r="M194" s="440">
        <v>3649</v>
      </c>
      <c r="N194" s="440">
        <v>3155</v>
      </c>
    </row>
    <row r="195" spans="1:14" ht="15">
      <c r="A195" s="438" t="s">
        <v>27</v>
      </c>
      <c r="B195" s="438" t="s">
        <v>970</v>
      </c>
      <c r="C195" s="439">
        <v>100</v>
      </c>
      <c r="D195" s="440">
        <v>2596</v>
      </c>
      <c r="E195" s="440">
        <v>1538</v>
      </c>
      <c r="F195" s="440">
        <v>100</v>
      </c>
      <c r="G195" s="440">
        <v>2653</v>
      </c>
      <c r="H195" s="440">
        <v>1663</v>
      </c>
      <c r="I195" s="440">
        <v>21</v>
      </c>
      <c r="J195" s="440">
        <v>189</v>
      </c>
      <c r="K195" s="440">
        <v>174</v>
      </c>
      <c r="L195" s="440">
        <v>221</v>
      </c>
      <c r="M195" s="440">
        <v>5438</v>
      </c>
      <c r="N195" s="440">
        <v>3375</v>
      </c>
    </row>
    <row r="196" spans="1:14" ht="15">
      <c r="A196" s="438" t="s">
        <v>27</v>
      </c>
      <c r="B196" s="438" t="s">
        <v>971</v>
      </c>
      <c r="C196" s="439">
        <v>2</v>
      </c>
      <c r="D196" s="440">
        <v>25</v>
      </c>
      <c r="E196" s="440">
        <v>7</v>
      </c>
      <c r="F196" s="440">
        <v>4</v>
      </c>
      <c r="G196" s="440">
        <v>170</v>
      </c>
      <c r="H196" s="440">
        <v>38</v>
      </c>
      <c r="I196" s="440">
        <v>0</v>
      </c>
      <c r="J196" s="440">
        <v>0</v>
      </c>
      <c r="K196" s="440">
        <v>0</v>
      </c>
      <c r="L196" s="440">
        <v>6</v>
      </c>
      <c r="M196" s="440">
        <v>195</v>
      </c>
      <c r="N196" s="440">
        <v>45</v>
      </c>
    </row>
    <row r="197" spans="1:14" ht="15">
      <c r="A197" s="438" t="s">
        <v>27</v>
      </c>
      <c r="B197" s="438" t="s">
        <v>972</v>
      </c>
      <c r="C197" s="439">
        <v>4</v>
      </c>
      <c r="D197" s="440">
        <v>139</v>
      </c>
      <c r="E197" s="440">
        <v>91</v>
      </c>
      <c r="F197" s="440">
        <v>2</v>
      </c>
      <c r="G197" s="440">
        <v>100</v>
      </c>
      <c r="H197" s="440">
        <v>100</v>
      </c>
      <c r="I197" s="440">
        <v>0</v>
      </c>
      <c r="J197" s="440">
        <v>0</v>
      </c>
      <c r="K197" s="440">
        <v>0</v>
      </c>
      <c r="L197" s="440">
        <v>6</v>
      </c>
      <c r="M197" s="440">
        <v>239</v>
      </c>
      <c r="N197" s="440">
        <v>191</v>
      </c>
    </row>
    <row r="198" spans="1:14" ht="15">
      <c r="A198" s="438" t="s">
        <v>27</v>
      </c>
      <c r="B198" s="438" t="s">
        <v>973</v>
      </c>
      <c r="C198" s="439">
        <v>2</v>
      </c>
      <c r="D198" s="440">
        <v>50</v>
      </c>
      <c r="E198" s="440">
        <v>0</v>
      </c>
      <c r="F198" s="440">
        <v>2</v>
      </c>
      <c r="G198" s="440">
        <v>50</v>
      </c>
      <c r="H198" s="440">
        <v>0</v>
      </c>
      <c r="I198" s="440">
        <v>0</v>
      </c>
      <c r="J198" s="440">
        <v>0</v>
      </c>
      <c r="K198" s="440">
        <v>0</v>
      </c>
      <c r="L198" s="440">
        <v>4</v>
      </c>
      <c r="M198" s="440">
        <v>100</v>
      </c>
      <c r="N198" s="440">
        <v>0</v>
      </c>
    </row>
    <row r="199" spans="1:14" ht="15">
      <c r="A199" s="438" t="s">
        <v>27</v>
      </c>
      <c r="B199" s="438" t="s">
        <v>974</v>
      </c>
      <c r="C199" s="439">
        <v>62</v>
      </c>
      <c r="D199" s="440">
        <v>1901</v>
      </c>
      <c r="E199" s="440">
        <v>1213</v>
      </c>
      <c r="F199" s="440">
        <v>61</v>
      </c>
      <c r="G199" s="440">
        <v>2415</v>
      </c>
      <c r="H199" s="440">
        <v>1450</v>
      </c>
      <c r="I199" s="440">
        <v>0</v>
      </c>
      <c r="J199" s="440">
        <v>0</v>
      </c>
      <c r="K199" s="440">
        <v>0</v>
      </c>
      <c r="L199" s="440">
        <v>123</v>
      </c>
      <c r="M199" s="440">
        <v>4316</v>
      </c>
      <c r="N199" s="440">
        <v>2663</v>
      </c>
    </row>
    <row r="200" spans="1:14" ht="15">
      <c r="A200" s="438" t="s">
        <v>27</v>
      </c>
      <c r="B200" s="438" t="s">
        <v>975</v>
      </c>
      <c r="C200" s="439">
        <v>68</v>
      </c>
      <c r="D200" s="440">
        <v>1252</v>
      </c>
      <c r="E200" s="440">
        <v>1016</v>
      </c>
      <c r="F200" s="440">
        <v>188</v>
      </c>
      <c r="G200" s="440">
        <v>2945</v>
      </c>
      <c r="H200" s="440">
        <v>2424</v>
      </c>
      <c r="I200" s="440">
        <v>0</v>
      </c>
      <c r="J200" s="440">
        <v>0</v>
      </c>
      <c r="K200" s="440">
        <v>0</v>
      </c>
      <c r="L200" s="440">
        <v>256</v>
      </c>
      <c r="M200" s="440">
        <v>4197</v>
      </c>
      <c r="N200" s="440">
        <v>3440</v>
      </c>
    </row>
    <row r="201" spans="1:14" ht="15">
      <c r="A201" s="438" t="s">
        <v>27</v>
      </c>
      <c r="B201" s="438" t="s">
        <v>976</v>
      </c>
      <c r="C201" s="439">
        <v>25</v>
      </c>
      <c r="D201" s="440">
        <v>1410</v>
      </c>
      <c r="E201" s="440">
        <v>846</v>
      </c>
      <c r="F201" s="440">
        <v>36</v>
      </c>
      <c r="G201" s="440">
        <v>2030</v>
      </c>
      <c r="H201" s="440">
        <v>1475</v>
      </c>
      <c r="I201" s="440">
        <v>3</v>
      </c>
      <c r="J201" s="440">
        <v>10</v>
      </c>
      <c r="K201" s="440">
        <v>4</v>
      </c>
      <c r="L201" s="440">
        <v>64</v>
      </c>
      <c r="M201" s="440">
        <v>3450</v>
      </c>
      <c r="N201" s="440">
        <v>2325</v>
      </c>
    </row>
    <row r="202" spans="1:14" ht="15">
      <c r="A202" s="438" t="s">
        <v>27</v>
      </c>
      <c r="B202" s="438" t="s">
        <v>977</v>
      </c>
      <c r="C202" s="439">
        <v>623</v>
      </c>
      <c r="D202" s="440">
        <v>7380</v>
      </c>
      <c r="E202" s="440">
        <v>5640</v>
      </c>
      <c r="F202" s="440">
        <v>297</v>
      </c>
      <c r="G202" s="440">
        <v>6697</v>
      </c>
      <c r="H202" s="440">
        <v>4573</v>
      </c>
      <c r="I202" s="440">
        <v>23</v>
      </c>
      <c r="J202" s="440">
        <v>482</v>
      </c>
      <c r="K202" s="440">
        <v>193</v>
      </c>
      <c r="L202" s="440">
        <v>943</v>
      </c>
      <c r="M202" s="440">
        <v>14559</v>
      </c>
      <c r="N202" s="440">
        <v>10406</v>
      </c>
    </row>
    <row r="203" spans="1:14" ht="15">
      <c r="A203" s="438" t="s">
        <v>27</v>
      </c>
      <c r="B203" s="438" t="s">
        <v>978</v>
      </c>
      <c r="C203" s="439">
        <v>29</v>
      </c>
      <c r="D203" s="440">
        <v>820</v>
      </c>
      <c r="E203" s="440">
        <v>350</v>
      </c>
      <c r="F203" s="440">
        <v>28</v>
      </c>
      <c r="G203" s="440">
        <v>505</v>
      </c>
      <c r="H203" s="440">
        <v>225</v>
      </c>
      <c r="I203" s="440">
        <v>0</v>
      </c>
      <c r="J203" s="440">
        <v>0</v>
      </c>
      <c r="K203" s="440">
        <v>0</v>
      </c>
      <c r="L203" s="440">
        <v>57</v>
      </c>
      <c r="M203" s="440">
        <v>1325</v>
      </c>
      <c r="N203" s="440">
        <v>575</v>
      </c>
    </row>
    <row r="204" spans="1:14" ht="15">
      <c r="A204" s="438" t="s">
        <v>57</v>
      </c>
      <c r="B204" s="438" t="s">
        <v>979</v>
      </c>
      <c r="C204" s="439">
        <v>14</v>
      </c>
      <c r="D204" s="440">
        <v>478</v>
      </c>
      <c r="E204" s="440">
        <v>147</v>
      </c>
      <c r="F204" s="440">
        <v>7</v>
      </c>
      <c r="G204" s="440">
        <v>215</v>
      </c>
      <c r="H204" s="440">
        <v>106</v>
      </c>
      <c r="I204" s="440">
        <v>0</v>
      </c>
      <c r="J204" s="440">
        <v>0</v>
      </c>
      <c r="K204" s="440">
        <v>0</v>
      </c>
      <c r="L204" s="440">
        <v>21</v>
      </c>
      <c r="M204" s="440">
        <v>693</v>
      </c>
      <c r="N204" s="440">
        <v>253</v>
      </c>
    </row>
    <row r="205" spans="1:14" ht="15">
      <c r="A205" s="438" t="s">
        <v>57</v>
      </c>
      <c r="B205" s="438" t="s">
        <v>980</v>
      </c>
      <c r="C205" s="439">
        <v>6</v>
      </c>
      <c r="D205" s="440">
        <v>400</v>
      </c>
      <c r="E205" s="440">
        <v>230</v>
      </c>
      <c r="F205" s="440">
        <v>8</v>
      </c>
      <c r="G205" s="440">
        <v>650</v>
      </c>
      <c r="H205" s="440">
        <v>350</v>
      </c>
      <c r="I205" s="440">
        <v>0</v>
      </c>
      <c r="J205" s="440">
        <v>0</v>
      </c>
      <c r="K205" s="440">
        <v>0</v>
      </c>
      <c r="L205" s="440">
        <v>14</v>
      </c>
      <c r="M205" s="440">
        <v>1050</v>
      </c>
      <c r="N205" s="440">
        <v>580</v>
      </c>
    </row>
    <row r="206" spans="1:14" ht="15">
      <c r="A206" s="438" t="s">
        <v>57</v>
      </c>
      <c r="B206" s="438" t="s">
        <v>981</v>
      </c>
      <c r="C206" s="439">
        <v>8</v>
      </c>
      <c r="D206" s="440">
        <v>490</v>
      </c>
      <c r="E206" s="440">
        <v>186</v>
      </c>
      <c r="F206" s="440">
        <v>8</v>
      </c>
      <c r="G206" s="440">
        <v>530</v>
      </c>
      <c r="H206" s="440">
        <v>164</v>
      </c>
      <c r="I206" s="440">
        <v>0</v>
      </c>
      <c r="J206" s="440">
        <v>0</v>
      </c>
      <c r="K206" s="440">
        <v>0</v>
      </c>
      <c r="L206" s="440">
        <v>16</v>
      </c>
      <c r="M206" s="440">
        <v>1020</v>
      </c>
      <c r="N206" s="440">
        <v>350</v>
      </c>
    </row>
    <row r="207" spans="1:14" ht="15">
      <c r="A207" s="438" t="s">
        <v>57</v>
      </c>
      <c r="B207" s="438" t="s">
        <v>982</v>
      </c>
      <c r="C207" s="439">
        <v>44</v>
      </c>
      <c r="D207" s="440">
        <v>2122</v>
      </c>
      <c r="E207" s="440">
        <v>1001</v>
      </c>
      <c r="F207" s="440">
        <v>49</v>
      </c>
      <c r="G207" s="440">
        <v>1310</v>
      </c>
      <c r="H207" s="440">
        <v>335</v>
      </c>
      <c r="I207" s="440">
        <v>3</v>
      </c>
      <c r="J207" s="440">
        <v>40</v>
      </c>
      <c r="K207" s="440">
        <v>0</v>
      </c>
      <c r="L207" s="440">
        <v>96</v>
      </c>
      <c r="M207" s="440">
        <v>3472</v>
      </c>
      <c r="N207" s="440">
        <v>1336</v>
      </c>
    </row>
    <row r="208" spans="1:14" ht="15">
      <c r="A208" s="438" t="s">
        <v>57</v>
      </c>
      <c r="B208" s="438" t="s">
        <v>983</v>
      </c>
      <c r="C208" s="439">
        <v>2</v>
      </c>
      <c r="D208" s="440">
        <v>80</v>
      </c>
      <c r="E208" s="440">
        <v>0</v>
      </c>
      <c r="F208" s="440">
        <v>2</v>
      </c>
      <c r="G208" s="440">
        <v>25</v>
      </c>
      <c r="H208" s="440">
        <v>0</v>
      </c>
      <c r="I208" s="440">
        <v>0</v>
      </c>
      <c r="J208" s="440">
        <v>0</v>
      </c>
      <c r="K208" s="440">
        <v>0</v>
      </c>
      <c r="L208" s="440">
        <v>4</v>
      </c>
      <c r="M208" s="440">
        <v>105</v>
      </c>
      <c r="N208" s="440">
        <v>0</v>
      </c>
    </row>
    <row r="209" spans="1:14" ht="15">
      <c r="A209" s="438" t="s">
        <v>57</v>
      </c>
      <c r="B209" s="438" t="s">
        <v>984</v>
      </c>
      <c r="C209" s="439">
        <v>2</v>
      </c>
      <c r="D209" s="440">
        <v>200</v>
      </c>
      <c r="E209" s="440">
        <v>100</v>
      </c>
      <c r="F209" s="440">
        <v>2</v>
      </c>
      <c r="G209" s="440">
        <v>75</v>
      </c>
      <c r="H209" s="440">
        <v>50</v>
      </c>
      <c r="I209" s="440">
        <v>0</v>
      </c>
      <c r="J209" s="440">
        <v>0</v>
      </c>
      <c r="K209" s="440">
        <v>0</v>
      </c>
      <c r="L209" s="440">
        <v>4</v>
      </c>
      <c r="M209" s="440">
        <v>275</v>
      </c>
      <c r="N209" s="440">
        <v>150</v>
      </c>
    </row>
    <row r="210" spans="1:14" ht="15">
      <c r="A210" s="438" t="s">
        <v>57</v>
      </c>
      <c r="B210" s="438" t="s">
        <v>985</v>
      </c>
      <c r="C210" s="439">
        <v>59</v>
      </c>
      <c r="D210" s="440">
        <v>1917</v>
      </c>
      <c r="E210" s="440">
        <v>1124</v>
      </c>
      <c r="F210" s="440">
        <v>68</v>
      </c>
      <c r="G210" s="440">
        <v>4148</v>
      </c>
      <c r="H210" s="440">
        <v>1714</v>
      </c>
      <c r="I210" s="440">
        <v>10</v>
      </c>
      <c r="J210" s="440">
        <v>96</v>
      </c>
      <c r="K210" s="440">
        <v>59</v>
      </c>
      <c r="L210" s="440">
        <v>137</v>
      </c>
      <c r="M210" s="440">
        <v>6161</v>
      </c>
      <c r="N210" s="440">
        <v>2897</v>
      </c>
    </row>
    <row r="211" spans="1:14" ht="15">
      <c r="A211" s="438" t="s">
        <v>57</v>
      </c>
      <c r="B211" s="438" t="s">
        <v>986</v>
      </c>
      <c r="C211" s="439">
        <v>0</v>
      </c>
      <c r="D211" s="440">
        <v>0</v>
      </c>
      <c r="E211" s="440">
        <v>0</v>
      </c>
      <c r="F211" s="440">
        <v>0</v>
      </c>
      <c r="G211" s="440">
        <v>0</v>
      </c>
      <c r="H211" s="440">
        <v>0</v>
      </c>
      <c r="I211" s="440">
        <v>0</v>
      </c>
      <c r="J211" s="440">
        <v>0</v>
      </c>
      <c r="K211" s="440">
        <v>0</v>
      </c>
      <c r="L211" s="440">
        <v>0</v>
      </c>
      <c r="M211" s="440">
        <v>0</v>
      </c>
      <c r="N211" s="440">
        <v>0</v>
      </c>
    </row>
    <row r="212" spans="1:14" ht="15">
      <c r="A212" s="438" t="s">
        <v>57</v>
      </c>
      <c r="B212" s="438" t="s">
        <v>987</v>
      </c>
      <c r="C212" s="439">
        <v>10</v>
      </c>
      <c r="D212" s="440">
        <v>324</v>
      </c>
      <c r="E212" s="440">
        <v>177</v>
      </c>
      <c r="F212" s="440">
        <v>15</v>
      </c>
      <c r="G212" s="440">
        <v>887</v>
      </c>
      <c r="H212" s="440">
        <v>225</v>
      </c>
      <c r="I212" s="440">
        <v>0</v>
      </c>
      <c r="J212" s="440">
        <v>0</v>
      </c>
      <c r="K212" s="440">
        <v>0</v>
      </c>
      <c r="L212" s="440">
        <v>25</v>
      </c>
      <c r="M212" s="440">
        <v>1211</v>
      </c>
      <c r="N212" s="440">
        <v>402</v>
      </c>
    </row>
    <row r="213" spans="1:14" ht="15">
      <c r="A213" s="438" t="s">
        <v>57</v>
      </c>
      <c r="B213" s="438" t="s">
        <v>988</v>
      </c>
      <c r="C213" s="439">
        <v>1</v>
      </c>
      <c r="D213" s="440">
        <v>38</v>
      </c>
      <c r="E213" s="440">
        <v>0</v>
      </c>
      <c r="F213" s="440">
        <v>0</v>
      </c>
      <c r="G213" s="440">
        <v>0</v>
      </c>
      <c r="H213" s="440">
        <v>0</v>
      </c>
      <c r="I213" s="440">
        <v>0</v>
      </c>
      <c r="J213" s="440">
        <v>0</v>
      </c>
      <c r="K213" s="440">
        <v>0</v>
      </c>
      <c r="L213" s="440">
        <v>1</v>
      </c>
      <c r="M213" s="440">
        <v>38</v>
      </c>
      <c r="N213" s="440">
        <v>0</v>
      </c>
    </row>
    <row r="214" spans="1:14" ht="15">
      <c r="A214" s="438" t="s">
        <v>57</v>
      </c>
      <c r="B214" s="438" t="s">
        <v>989</v>
      </c>
      <c r="C214" s="439">
        <v>0</v>
      </c>
      <c r="D214" s="440">
        <v>0</v>
      </c>
      <c r="E214" s="440">
        <v>0</v>
      </c>
      <c r="F214" s="440">
        <v>0</v>
      </c>
      <c r="G214" s="440">
        <v>0</v>
      </c>
      <c r="H214" s="440">
        <v>0</v>
      </c>
      <c r="I214" s="440">
        <v>0</v>
      </c>
      <c r="J214" s="440">
        <v>0</v>
      </c>
      <c r="K214" s="440">
        <v>0</v>
      </c>
      <c r="L214" s="440">
        <v>0</v>
      </c>
      <c r="M214" s="440">
        <v>0</v>
      </c>
      <c r="N214" s="440">
        <v>0</v>
      </c>
    </row>
    <row r="215" spans="1:14" ht="15">
      <c r="A215" s="438" t="s">
        <v>57</v>
      </c>
      <c r="B215" s="438" t="s">
        <v>990</v>
      </c>
      <c r="C215" s="439">
        <v>2</v>
      </c>
      <c r="D215" s="440">
        <v>60</v>
      </c>
      <c r="E215" s="440">
        <v>20</v>
      </c>
      <c r="F215" s="440">
        <v>2</v>
      </c>
      <c r="G215" s="440">
        <v>50</v>
      </c>
      <c r="H215" s="440">
        <v>0</v>
      </c>
      <c r="I215" s="440">
        <v>0</v>
      </c>
      <c r="J215" s="440">
        <v>0</v>
      </c>
      <c r="K215" s="440">
        <v>0</v>
      </c>
      <c r="L215" s="440">
        <v>4</v>
      </c>
      <c r="M215" s="440">
        <v>110</v>
      </c>
      <c r="N215" s="440">
        <v>20</v>
      </c>
    </row>
    <row r="216" spans="1:14" ht="15">
      <c r="A216" s="438" t="s">
        <v>57</v>
      </c>
      <c r="B216" s="438" t="s">
        <v>991</v>
      </c>
      <c r="C216" s="439">
        <v>0</v>
      </c>
      <c r="D216" s="440">
        <v>0</v>
      </c>
      <c r="E216" s="440">
        <v>0</v>
      </c>
      <c r="F216" s="440">
        <v>0</v>
      </c>
      <c r="G216" s="440">
        <v>0</v>
      </c>
      <c r="H216" s="440">
        <v>0</v>
      </c>
      <c r="I216" s="440">
        <v>0</v>
      </c>
      <c r="J216" s="440">
        <v>0</v>
      </c>
      <c r="K216" s="440">
        <v>0</v>
      </c>
      <c r="L216" s="440">
        <v>0</v>
      </c>
      <c r="M216" s="440">
        <v>0</v>
      </c>
      <c r="N216" s="440">
        <v>0</v>
      </c>
    </row>
    <row r="217" spans="1:14" ht="15">
      <c r="A217" s="438" t="s">
        <v>57</v>
      </c>
      <c r="B217" s="438" t="s">
        <v>992</v>
      </c>
      <c r="C217" s="439">
        <v>9</v>
      </c>
      <c r="D217" s="440">
        <v>437</v>
      </c>
      <c r="E217" s="440">
        <v>193</v>
      </c>
      <c r="F217" s="440">
        <v>8</v>
      </c>
      <c r="G217" s="440">
        <v>306</v>
      </c>
      <c r="H217" s="440">
        <v>141</v>
      </c>
      <c r="I217" s="440">
        <v>0</v>
      </c>
      <c r="J217" s="440">
        <v>0</v>
      </c>
      <c r="K217" s="440">
        <v>0</v>
      </c>
      <c r="L217" s="440">
        <v>17</v>
      </c>
      <c r="M217" s="440">
        <v>743</v>
      </c>
      <c r="N217" s="440">
        <v>334</v>
      </c>
    </row>
    <row r="218" spans="1:14" ht="15">
      <c r="A218" s="438" t="s">
        <v>57</v>
      </c>
      <c r="B218" s="438" t="s">
        <v>993</v>
      </c>
      <c r="C218" s="439">
        <v>2</v>
      </c>
      <c r="D218" s="440">
        <v>60</v>
      </c>
      <c r="E218" s="440">
        <v>60</v>
      </c>
      <c r="F218" s="440">
        <v>2</v>
      </c>
      <c r="G218" s="440">
        <v>36</v>
      </c>
      <c r="H218" s="440">
        <v>36</v>
      </c>
      <c r="I218" s="440">
        <v>0</v>
      </c>
      <c r="J218" s="440">
        <v>0</v>
      </c>
      <c r="K218" s="440">
        <v>0</v>
      </c>
      <c r="L218" s="440">
        <v>4</v>
      </c>
      <c r="M218" s="440">
        <v>96</v>
      </c>
      <c r="N218" s="440">
        <v>96</v>
      </c>
    </row>
    <row r="219" spans="1:14" ht="15">
      <c r="A219" s="438" t="s">
        <v>57</v>
      </c>
      <c r="B219" s="438" t="s">
        <v>994</v>
      </c>
      <c r="C219" s="439">
        <v>53</v>
      </c>
      <c r="D219" s="440">
        <v>715</v>
      </c>
      <c r="E219" s="440">
        <v>622</v>
      </c>
      <c r="F219" s="440">
        <v>41</v>
      </c>
      <c r="G219" s="440">
        <v>345</v>
      </c>
      <c r="H219" s="440">
        <v>270</v>
      </c>
      <c r="I219" s="440">
        <v>0</v>
      </c>
      <c r="J219" s="440">
        <v>0</v>
      </c>
      <c r="K219" s="440">
        <v>0</v>
      </c>
      <c r="L219" s="440">
        <v>94</v>
      </c>
      <c r="M219" s="440">
        <v>1060</v>
      </c>
      <c r="N219" s="440">
        <v>892</v>
      </c>
    </row>
    <row r="220" spans="1:14" ht="15">
      <c r="A220" s="438" t="s">
        <v>57</v>
      </c>
      <c r="B220" s="438" t="s">
        <v>995</v>
      </c>
      <c r="C220" s="439">
        <v>0</v>
      </c>
      <c r="D220" s="440">
        <v>0</v>
      </c>
      <c r="E220" s="440">
        <v>0</v>
      </c>
      <c r="F220" s="440">
        <v>0</v>
      </c>
      <c r="G220" s="440">
        <v>0</v>
      </c>
      <c r="H220" s="440">
        <v>0</v>
      </c>
      <c r="I220" s="440">
        <v>0</v>
      </c>
      <c r="J220" s="440">
        <v>0</v>
      </c>
      <c r="K220" s="440">
        <v>0</v>
      </c>
      <c r="L220" s="440">
        <v>0</v>
      </c>
      <c r="M220" s="440">
        <v>0</v>
      </c>
      <c r="N220" s="440">
        <v>0</v>
      </c>
    </row>
    <row r="221" spans="1:14" ht="15">
      <c r="A221" s="438" t="s">
        <v>57</v>
      </c>
      <c r="B221" s="438" t="s">
        <v>996</v>
      </c>
      <c r="C221" s="439">
        <v>24</v>
      </c>
      <c r="D221" s="440">
        <v>924</v>
      </c>
      <c r="E221" s="440">
        <v>924</v>
      </c>
      <c r="F221" s="440">
        <v>13</v>
      </c>
      <c r="G221" s="440">
        <v>460</v>
      </c>
      <c r="H221" s="440">
        <v>450</v>
      </c>
      <c r="I221" s="440">
        <v>0</v>
      </c>
      <c r="J221" s="440">
        <v>0</v>
      </c>
      <c r="K221" s="440">
        <v>0</v>
      </c>
      <c r="L221" s="440">
        <v>37</v>
      </c>
      <c r="M221" s="440">
        <v>1384</v>
      </c>
      <c r="N221" s="440">
        <v>1374</v>
      </c>
    </row>
    <row r="222" spans="1:14" ht="15">
      <c r="A222" s="438" t="s">
        <v>57</v>
      </c>
      <c r="B222" s="438" t="s">
        <v>997</v>
      </c>
      <c r="C222" s="439">
        <v>0</v>
      </c>
      <c r="D222" s="440">
        <v>0</v>
      </c>
      <c r="E222" s="440">
        <v>0</v>
      </c>
      <c r="F222" s="440">
        <v>3</v>
      </c>
      <c r="G222" s="440">
        <v>310</v>
      </c>
      <c r="H222" s="440">
        <v>40</v>
      </c>
      <c r="I222" s="440">
        <v>0</v>
      </c>
      <c r="J222" s="440">
        <v>0</v>
      </c>
      <c r="K222" s="440">
        <v>0</v>
      </c>
      <c r="L222" s="440">
        <v>3</v>
      </c>
      <c r="M222" s="440">
        <v>310</v>
      </c>
      <c r="N222" s="440">
        <v>40</v>
      </c>
    </row>
    <row r="223" spans="1:14" ht="15">
      <c r="A223" s="438" t="s">
        <v>57</v>
      </c>
      <c r="B223" s="438" t="s">
        <v>998</v>
      </c>
      <c r="C223" s="439">
        <v>0</v>
      </c>
      <c r="D223" s="440">
        <v>0</v>
      </c>
      <c r="E223" s="440">
        <v>0</v>
      </c>
      <c r="F223" s="440">
        <v>0</v>
      </c>
      <c r="G223" s="440">
        <v>0</v>
      </c>
      <c r="H223" s="440">
        <v>0</v>
      </c>
      <c r="I223" s="440">
        <v>0</v>
      </c>
      <c r="J223" s="440">
        <v>0</v>
      </c>
      <c r="K223" s="440">
        <v>0</v>
      </c>
      <c r="L223" s="440">
        <v>0</v>
      </c>
      <c r="M223" s="440">
        <v>0</v>
      </c>
      <c r="N223" s="440">
        <v>0</v>
      </c>
    </row>
    <row r="224" spans="1:14" ht="15">
      <c r="A224" s="438" t="s">
        <v>57</v>
      </c>
      <c r="B224" s="438" t="s">
        <v>999</v>
      </c>
      <c r="C224" s="439">
        <v>74</v>
      </c>
      <c r="D224" s="440">
        <v>3712</v>
      </c>
      <c r="E224" s="440">
        <v>2988</v>
      </c>
      <c r="F224" s="440">
        <v>53</v>
      </c>
      <c r="G224" s="440">
        <v>2384</v>
      </c>
      <c r="H224" s="440">
        <v>1452</v>
      </c>
      <c r="I224" s="440">
        <v>11</v>
      </c>
      <c r="J224" s="440">
        <v>631</v>
      </c>
      <c r="K224" s="440">
        <v>376</v>
      </c>
      <c r="L224" s="440">
        <v>138</v>
      </c>
      <c r="M224" s="440">
        <v>6727</v>
      </c>
      <c r="N224" s="440">
        <v>4816</v>
      </c>
    </row>
    <row r="225" spans="1:14" ht="15">
      <c r="A225" s="438" t="s">
        <v>57</v>
      </c>
      <c r="B225" s="438" t="s">
        <v>1000</v>
      </c>
      <c r="C225" s="439">
        <v>1</v>
      </c>
      <c r="D225" s="440">
        <v>90</v>
      </c>
      <c r="E225" s="440">
        <v>70</v>
      </c>
      <c r="F225" s="440">
        <v>3</v>
      </c>
      <c r="G225" s="440">
        <v>177</v>
      </c>
      <c r="H225" s="440">
        <v>32</v>
      </c>
      <c r="I225" s="440">
        <v>0</v>
      </c>
      <c r="J225" s="440">
        <v>0</v>
      </c>
      <c r="K225" s="440">
        <v>0</v>
      </c>
      <c r="L225" s="440">
        <v>4</v>
      </c>
      <c r="M225" s="440">
        <v>267</v>
      </c>
      <c r="N225" s="440">
        <v>102</v>
      </c>
    </row>
    <row r="226" spans="1:14" ht="15">
      <c r="A226" s="438" t="s">
        <v>29</v>
      </c>
      <c r="B226" s="438" t="s">
        <v>1001</v>
      </c>
      <c r="C226" s="439">
        <v>3</v>
      </c>
      <c r="D226" s="440">
        <v>98</v>
      </c>
      <c r="E226" s="440">
        <v>84</v>
      </c>
      <c r="F226" s="440">
        <v>2</v>
      </c>
      <c r="G226" s="440">
        <v>64</v>
      </c>
      <c r="H226" s="440">
        <v>0</v>
      </c>
      <c r="I226" s="440">
        <v>0</v>
      </c>
      <c r="J226" s="440">
        <v>0</v>
      </c>
      <c r="K226" s="440">
        <v>0</v>
      </c>
      <c r="L226" s="440">
        <v>5</v>
      </c>
      <c r="M226" s="440">
        <v>162</v>
      </c>
      <c r="N226" s="440">
        <v>84</v>
      </c>
    </row>
    <row r="227" spans="1:14" ht="15">
      <c r="A227" s="438" t="s">
        <v>29</v>
      </c>
      <c r="B227" s="438" t="s">
        <v>1002</v>
      </c>
      <c r="C227" s="439">
        <v>0</v>
      </c>
      <c r="D227" s="440">
        <v>0</v>
      </c>
      <c r="E227" s="440">
        <v>0</v>
      </c>
      <c r="F227" s="440">
        <v>0</v>
      </c>
      <c r="G227" s="440">
        <v>0</v>
      </c>
      <c r="H227" s="440">
        <v>0</v>
      </c>
      <c r="I227" s="440">
        <v>0</v>
      </c>
      <c r="J227" s="440">
        <v>0</v>
      </c>
      <c r="K227" s="440">
        <v>0</v>
      </c>
      <c r="L227" s="440">
        <v>0</v>
      </c>
      <c r="M227" s="440">
        <v>0</v>
      </c>
      <c r="N227" s="440">
        <v>0</v>
      </c>
    </row>
    <row r="228" spans="1:14" ht="15">
      <c r="A228" s="438" t="s">
        <v>29</v>
      </c>
      <c r="B228" s="438" t="s">
        <v>1003</v>
      </c>
      <c r="C228" s="439">
        <v>12</v>
      </c>
      <c r="D228" s="440">
        <v>200</v>
      </c>
      <c r="E228" s="440">
        <v>200</v>
      </c>
      <c r="F228" s="440">
        <v>4</v>
      </c>
      <c r="G228" s="440">
        <v>50</v>
      </c>
      <c r="H228" s="440">
        <v>50</v>
      </c>
      <c r="I228" s="440">
        <v>0</v>
      </c>
      <c r="J228" s="440">
        <v>0</v>
      </c>
      <c r="K228" s="440">
        <v>0</v>
      </c>
      <c r="L228" s="440">
        <v>16</v>
      </c>
      <c r="M228" s="440">
        <v>250</v>
      </c>
      <c r="N228" s="440">
        <v>250</v>
      </c>
    </row>
    <row r="229" spans="1:14" ht="15">
      <c r="A229" s="438" t="s">
        <v>29</v>
      </c>
      <c r="B229" s="438" t="s">
        <v>1004</v>
      </c>
      <c r="C229" s="439">
        <v>57</v>
      </c>
      <c r="D229" s="440">
        <v>3330</v>
      </c>
      <c r="E229" s="440">
        <v>3210</v>
      </c>
      <c r="F229" s="440">
        <v>18</v>
      </c>
      <c r="G229" s="440">
        <v>830</v>
      </c>
      <c r="H229" s="440">
        <v>680</v>
      </c>
      <c r="I229" s="440">
        <v>0</v>
      </c>
      <c r="J229" s="440">
        <v>0</v>
      </c>
      <c r="K229" s="440">
        <v>0</v>
      </c>
      <c r="L229" s="440">
        <v>75</v>
      </c>
      <c r="M229" s="440">
        <v>4160</v>
      </c>
      <c r="N229" s="440">
        <v>3890</v>
      </c>
    </row>
    <row r="230" spans="1:14" ht="15">
      <c r="A230" s="438" t="s">
        <v>29</v>
      </c>
      <c r="B230" s="438" t="s">
        <v>1005</v>
      </c>
      <c r="C230" s="439">
        <v>148</v>
      </c>
      <c r="D230" s="440">
        <v>925</v>
      </c>
      <c r="E230" s="440">
        <v>2345</v>
      </c>
      <c r="F230" s="440">
        <v>30</v>
      </c>
      <c r="G230" s="440">
        <v>390</v>
      </c>
      <c r="H230" s="440">
        <v>680</v>
      </c>
      <c r="I230" s="440">
        <v>0</v>
      </c>
      <c r="J230" s="440">
        <v>0</v>
      </c>
      <c r="K230" s="440">
        <v>0</v>
      </c>
      <c r="L230" s="440">
        <v>178</v>
      </c>
      <c r="M230" s="440">
        <v>1315</v>
      </c>
      <c r="N230" s="440">
        <v>3025</v>
      </c>
    </row>
    <row r="231" spans="1:14" ht="15">
      <c r="A231" s="438" t="s">
        <v>29</v>
      </c>
      <c r="B231" s="438" t="s">
        <v>1006</v>
      </c>
      <c r="C231" s="439">
        <v>14</v>
      </c>
      <c r="D231" s="440">
        <v>593</v>
      </c>
      <c r="E231" s="440">
        <v>413</v>
      </c>
      <c r="F231" s="440">
        <v>11</v>
      </c>
      <c r="G231" s="440">
        <v>542</v>
      </c>
      <c r="H231" s="440">
        <v>297</v>
      </c>
      <c r="I231" s="440">
        <v>0</v>
      </c>
      <c r="J231" s="440">
        <v>0</v>
      </c>
      <c r="K231" s="440">
        <v>0</v>
      </c>
      <c r="L231" s="440">
        <v>25</v>
      </c>
      <c r="M231" s="440">
        <v>1135</v>
      </c>
      <c r="N231" s="440">
        <v>710</v>
      </c>
    </row>
    <row r="232" spans="1:14" ht="15">
      <c r="A232" s="438" t="s">
        <v>29</v>
      </c>
      <c r="B232" s="438" t="s">
        <v>1007</v>
      </c>
      <c r="C232" s="439">
        <v>3</v>
      </c>
      <c r="D232" s="440">
        <v>100</v>
      </c>
      <c r="E232" s="440">
        <v>100</v>
      </c>
      <c r="F232" s="440">
        <v>3</v>
      </c>
      <c r="G232" s="440">
        <v>50</v>
      </c>
      <c r="H232" s="440">
        <v>0</v>
      </c>
      <c r="I232" s="440">
        <v>3</v>
      </c>
      <c r="J232" s="440">
        <v>50</v>
      </c>
      <c r="K232" s="440">
        <v>50</v>
      </c>
      <c r="L232" s="440">
        <v>9</v>
      </c>
      <c r="M232" s="440">
        <v>200</v>
      </c>
      <c r="N232" s="440">
        <v>150</v>
      </c>
    </row>
    <row r="233" spans="1:14" ht="15">
      <c r="A233" s="438" t="s">
        <v>29</v>
      </c>
      <c r="B233" s="438" t="s">
        <v>1008</v>
      </c>
      <c r="C233" s="439">
        <v>18</v>
      </c>
      <c r="D233" s="440">
        <v>536</v>
      </c>
      <c r="E233" s="440">
        <v>436</v>
      </c>
      <c r="F233" s="440">
        <v>0</v>
      </c>
      <c r="G233" s="440">
        <v>0</v>
      </c>
      <c r="H233" s="440">
        <v>0</v>
      </c>
      <c r="I233" s="440">
        <v>0</v>
      </c>
      <c r="J233" s="440">
        <v>0</v>
      </c>
      <c r="K233" s="440">
        <v>0</v>
      </c>
      <c r="L233" s="440">
        <v>18</v>
      </c>
      <c r="M233" s="440">
        <v>536</v>
      </c>
      <c r="N233" s="440">
        <v>436</v>
      </c>
    </row>
    <row r="234" spans="1:14" ht="15">
      <c r="A234" s="438" t="s">
        <v>29</v>
      </c>
      <c r="B234" s="438" t="s">
        <v>1009</v>
      </c>
      <c r="C234" s="439">
        <v>0</v>
      </c>
      <c r="D234" s="440">
        <v>0</v>
      </c>
      <c r="E234" s="440">
        <v>0</v>
      </c>
      <c r="F234" s="440">
        <v>0</v>
      </c>
      <c r="G234" s="440">
        <v>0</v>
      </c>
      <c r="H234" s="440">
        <v>0</v>
      </c>
      <c r="I234" s="440">
        <v>0</v>
      </c>
      <c r="J234" s="440">
        <v>0</v>
      </c>
      <c r="K234" s="440">
        <v>0</v>
      </c>
      <c r="L234" s="440">
        <v>0</v>
      </c>
      <c r="M234" s="440">
        <v>0</v>
      </c>
      <c r="N234" s="440">
        <v>0</v>
      </c>
    </row>
    <row r="235" spans="1:14" ht="15">
      <c r="A235" s="438" t="s">
        <v>29</v>
      </c>
      <c r="B235" s="438" t="s">
        <v>1010</v>
      </c>
      <c r="C235" s="439">
        <v>10</v>
      </c>
      <c r="D235" s="440">
        <v>250</v>
      </c>
      <c r="E235" s="440">
        <v>158</v>
      </c>
      <c r="F235" s="440">
        <v>24</v>
      </c>
      <c r="G235" s="440">
        <v>430</v>
      </c>
      <c r="H235" s="440">
        <v>212</v>
      </c>
      <c r="I235" s="440">
        <v>0</v>
      </c>
      <c r="J235" s="440">
        <v>0</v>
      </c>
      <c r="K235" s="440">
        <v>0</v>
      </c>
      <c r="L235" s="440">
        <v>34</v>
      </c>
      <c r="M235" s="440">
        <v>680</v>
      </c>
      <c r="N235" s="440">
        <v>370</v>
      </c>
    </row>
    <row r="236" spans="1:14" ht="15">
      <c r="A236" s="438" t="s">
        <v>29</v>
      </c>
      <c r="B236" s="438" t="s">
        <v>1011</v>
      </c>
      <c r="C236" s="439">
        <v>1</v>
      </c>
      <c r="D236" s="440">
        <v>100</v>
      </c>
      <c r="E236" s="440">
        <v>100</v>
      </c>
      <c r="F236" s="440">
        <v>1</v>
      </c>
      <c r="G236" s="440">
        <v>100</v>
      </c>
      <c r="H236" s="440">
        <v>100</v>
      </c>
      <c r="I236" s="440">
        <v>0</v>
      </c>
      <c r="J236" s="440">
        <v>0</v>
      </c>
      <c r="K236" s="440">
        <v>0</v>
      </c>
      <c r="L236" s="440">
        <v>2</v>
      </c>
      <c r="M236" s="440">
        <v>200</v>
      </c>
      <c r="N236" s="440">
        <v>200</v>
      </c>
    </row>
    <row r="237" spans="1:14" ht="15">
      <c r="A237" s="438" t="s">
        <v>29</v>
      </c>
      <c r="B237" s="438" t="s">
        <v>1012</v>
      </c>
      <c r="C237" s="439">
        <v>0</v>
      </c>
      <c r="D237" s="440">
        <v>0</v>
      </c>
      <c r="E237" s="440">
        <v>0</v>
      </c>
      <c r="F237" s="440">
        <v>0</v>
      </c>
      <c r="G237" s="440">
        <v>0</v>
      </c>
      <c r="H237" s="440">
        <v>0</v>
      </c>
      <c r="I237" s="440">
        <v>0</v>
      </c>
      <c r="J237" s="440">
        <v>0</v>
      </c>
      <c r="K237" s="440">
        <v>0</v>
      </c>
      <c r="L237" s="440">
        <v>0</v>
      </c>
      <c r="M237" s="440">
        <v>0</v>
      </c>
      <c r="N237" s="440">
        <v>0</v>
      </c>
    </row>
    <row r="238" spans="1:14" ht="15">
      <c r="A238" s="438" t="s">
        <v>29</v>
      </c>
      <c r="B238" s="438" t="s">
        <v>1013</v>
      </c>
      <c r="C238" s="439">
        <v>0</v>
      </c>
      <c r="D238" s="440">
        <v>0</v>
      </c>
      <c r="E238" s="440">
        <v>0</v>
      </c>
      <c r="F238" s="440">
        <v>1</v>
      </c>
      <c r="G238" s="440">
        <v>10</v>
      </c>
      <c r="H238" s="440">
        <v>10</v>
      </c>
      <c r="I238" s="440">
        <v>0</v>
      </c>
      <c r="J238" s="440">
        <v>0</v>
      </c>
      <c r="K238" s="440">
        <v>0</v>
      </c>
      <c r="L238" s="440">
        <v>1</v>
      </c>
      <c r="M238" s="440">
        <v>10</v>
      </c>
      <c r="N238" s="440">
        <v>10</v>
      </c>
    </row>
    <row r="239" spans="1:14" ht="15">
      <c r="A239" s="438" t="s">
        <v>29</v>
      </c>
      <c r="B239" s="438" t="s">
        <v>1014</v>
      </c>
      <c r="C239" s="439">
        <v>0</v>
      </c>
      <c r="D239" s="440">
        <v>0</v>
      </c>
      <c r="E239" s="440">
        <v>0</v>
      </c>
      <c r="F239" s="440">
        <v>0</v>
      </c>
      <c r="G239" s="440">
        <v>0</v>
      </c>
      <c r="H239" s="440">
        <v>0</v>
      </c>
      <c r="I239" s="440">
        <v>0</v>
      </c>
      <c r="J239" s="440">
        <v>0</v>
      </c>
      <c r="K239" s="440">
        <v>0</v>
      </c>
      <c r="L239" s="440">
        <v>0</v>
      </c>
      <c r="M239" s="440">
        <v>0</v>
      </c>
      <c r="N239" s="440">
        <v>0</v>
      </c>
    </row>
    <row r="240" spans="1:14" ht="15">
      <c r="A240" s="438" t="s">
        <v>29</v>
      </c>
      <c r="B240" s="438" t="s">
        <v>1015</v>
      </c>
      <c r="C240" s="439">
        <v>0</v>
      </c>
      <c r="D240" s="440">
        <v>0</v>
      </c>
      <c r="E240" s="440">
        <v>0</v>
      </c>
      <c r="F240" s="440">
        <v>0</v>
      </c>
      <c r="G240" s="440">
        <v>0</v>
      </c>
      <c r="H240" s="440">
        <v>0</v>
      </c>
      <c r="I240" s="440">
        <v>0</v>
      </c>
      <c r="J240" s="440">
        <v>0</v>
      </c>
      <c r="K240" s="440">
        <v>0</v>
      </c>
      <c r="L240" s="440">
        <v>0</v>
      </c>
      <c r="M240" s="440">
        <v>0</v>
      </c>
      <c r="N240" s="440">
        <v>0</v>
      </c>
    </row>
    <row r="241" spans="1:14" ht="15">
      <c r="A241" s="438" t="s">
        <v>29</v>
      </c>
      <c r="B241" s="438" t="s">
        <v>1016</v>
      </c>
      <c r="C241" s="439">
        <v>30</v>
      </c>
      <c r="D241" s="440">
        <v>250</v>
      </c>
      <c r="E241" s="440">
        <v>328</v>
      </c>
      <c r="F241" s="440">
        <v>6</v>
      </c>
      <c r="G241" s="440">
        <v>50</v>
      </c>
      <c r="H241" s="440">
        <v>60</v>
      </c>
      <c r="I241" s="440">
        <v>0</v>
      </c>
      <c r="J241" s="440">
        <v>0</v>
      </c>
      <c r="K241" s="440">
        <v>0</v>
      </c>
      <c r="L241" s="440">
        <v>36</v>
      </c>
      <c r="M241" s="440">
        <v>300</v>
      </c>
      <c r="N241" s="440">
        <v>388</v>
      </c>
    </row>
    <row r="242" spans="1:14" ht="15">
      <c r="A242" s="438" t="s">
        <v>29</v>
      </c>
      <c r="B242" s="438" t="s">
        <v>1017</v>
      </c>
      <c r="C242" s="439">
        <v>6</v>
      </c>
      <c r="D242" s="440">
        <v>200</v>
      </c>
      <c r="E242" s="440">
        <v>119</v>
      </c>
      <c r="F242" s="440">
        <v>3</v>
      </c>
      <c r="G242" s="440">
        <v>60</v>
      </c>
      <c r="H242" s="440">
        <v>7</v>
      </c>
      <c r="I242" s="440">
        <v>0</v>
      </c>
      <c r="J242" s="440">
        <v>0</v>
      </c>
      <c r="K242" s="440">
        <v>0</v>
      </c>
      <c r="L242" s="440">
        <v>9</v>
      </c>
      <c r="M242" s="440">
        <v>260</v>
      </c>
      <c r="N242" s="440">
        <v>126</v>
      </c>
    </row>
    <row r="243" spans="1:14" ht="30">
      <c r="A243" s="438" t="s">
        <v>29</v>
      </c>
      <c r="B243" s="438" t="s">
        <v>1018</v>
      </c>
      <c r="C243" s="439">
        <v>9</v>
      </c>
      <c r="D243" s="440">
        <v>250</v>
      </c>
      <c r="E243" s="440">
        <v>250</v>
      </c>
      <c r="F243" s="440">
        <v>0</v>
      </c>
      <c r="G243" s="440">
        <v>0</v>
      </c>
      <c r="H243" s="440">
        <v>0</v>
      </c>
      <c r="I243" s="440">
        <v>0</v>
      </c>
      <c r="J243" s="440">
        <v>0</v>
      </c>
      <c r="K243" s="440">
        <v>0</v>
      </c>
      <c r="L243" s="440">
        <v>9</v>
      </c>
      <c r="M243" s="440">
        <v>250</v>
      </c>
      <c r="N243" s="440">
        <v>250</v>
      </c>
    </row>
    <row r="244" spans="1:14" ht="30">
      <c r="A244" s="438" t="s">
        <v>29</v>
      </c>
      <c r="B244" s="438" t="s">
        <v>1019</v>
      </c>
      <c r="C244" s="439">
        <v>33</v>
      </c>
      <c r="D244" s="440">
        <v>1810</v>
      </c>
      <c r="E244" s="440">
        <v>1125</v>
      </c>
      <c r="F244" s="440">
        <v>20</v>
      </c>
      <c r="G244" s="440">
        <v>1055</v>
      </c>
      <c r="H244" s="440">
        <v>787</v>
      </c>
      <c r="I244" s="440">
        <v>0</v>
      </c>
      <c r="J244" s="440">
        <v>0</v>
      </c>
      <c r="K244" s="440">
        <v>0</v>
      </c>
      <c r="L244" s="440">
        <v>53</v>
      </c>
      <c r="M244" s="440">
        <v>2865</v>
      </c>
      <c r="N244" s="440">
        <v>1912</v>
      </c>
    </row>
    <row r="245" spans="1:14" ht="15">
      <c r="A245" s="438" t="s">
        <v>29</v>
      </c>
      <c r="B245" s="438" t="s">
        <v>1020</v>
      </c>
      <c r="C245" s="439">
        <v>0</v>
      </c>
      <c r="D245" s="440">
        <v>0</v>
      </c>
      <c r="E245" s="440">
        <v>0</v>
      </c>
      <c r="F245" s="440">
        <v>0</v>
      </c>
      <c r="G245" s="440">
        <v>0</v>
      </c>
      <c r="H245" s="440">
        <v>0</v>
      </c>
      <c r="I245" s="440">
        <v>0</v>
      </c>
      <c r="J245" s="440">
        <v>0</v>
      </c>
      <c r="K245" s="440">
        <v>0</v>
      </c>
      <c r="L245" s="440">
        <v>0</v>
      </c>
      <c r="M245" s="440">
        <v>0</v>
      </c>
      <c r="N245" s="440">
        <v>0</v>
      </c>
    </row>
    <row r="246" spans="1:14" ht="15">
      <c r="A246" s="438" t="s">
        <v>29</v>
      </c>
      <c r="B246" s="438" t="s">
        <v>1021</v>
      </c>
      <c r="C246" s="439">
        <v>371</v>
      </c>
      <c r="D246" s="440">
        <v>5976</v>
      </c>
      <c r="E246" s="440">
        <v>4843</v>
      </c>
      <c r="F246" s="440">
        <v>171</v>
      </c>
      <c r="G246" s="440">
        <v>3099</v>
      </c>
      <c r="H246" s="440">
        <v>2822</v>
      </c>
      <c r="I246" s="440">
        <v>1</v>
      </c>
      <c r="J246" s="440">
        <v>90</v>
      </c>
      <c r="K246" s="440">
        <v>109</v>
      </c>
      <c r="L246" s="440">
        <v>543</v>
      </c>
      <c r="M246" s="440">
        <v>9165</v>
      </c>
      <c r="N246" s="440">
        <v>7774</v>
      </c>
    </row>
    <row r="247" spans="1:14" ht="15">
      <c r="A247" s="438" t="s">
        <v>29</v>
      </c>
      <c r="B247" s="438" t="s">
        <v>1022</v>
      </c>
      <c r="C247" s="439">
        <v>12</v>
      </c>
      <c r="D247" s="440">
        <v>300</v>
      </c>
      <c r="E247" s="440">
        <v>300</v>
      </c>
      <c r="F247" s="440">
        <v>4</v>
      </c>
      <c r="G247" s="440">
        <v>100</v>
      </c>
      <c r="H247" s="440">
        <v>100</v>
      </c>
      <c r="I247" s="440">
        <v>0</v>
      </c>
      <c r="J247" s="440">
        <v>0</v>
      </c>
      <c r="K247" s="440">
        <v>0</v>
      </c>
      <c r="L247" s="440">
        <v>16</v>
      </c>
      <c r="M247" s="440">
        <v>400</v>
      </c>
      <c r="N247" s="440">
        <v>400</v>
      </c>
    </row>
    <row r="248" spans="1:14" ht="30">
      <c r="A248" s="438" t="s">
        <v>29</v>
      </c>
      <c r="B248" s="438" t="s">
        <v>1023</v>
      </c>
      <c r="C248" s="439">
        <v>99</v>
      </c>
      <c r="D248" s="440">
        <v>1800</v>
      </c>
      <c r="E248" s="440">
        <v>1800</v>
      </c>
      <c r="F248" s="440">
        <v>22</v>
      </c>
      <c r="G248" s="440">
        <v>180</v>
      </c>
      <c r="H248" s="440">
        <v>180</v>
      </c>
      <c r="I248" s="440">
        <v>0</v>
      </c>
      <c r="J248" s="440">
        <v>0</v>
      </c>
      <c r="K248" s="440">
        <v>0</v>
      </c>
      <c r="L248" s="440">
        <v>121</v>
      </c>
      <c r="M248" s="440">
        <v>1980</v>
      </c>
      <c r="N248" s="440">
        <v>1980</v>
      </c>
    </row>
    <row r="249" spans="1:14" ht="15">
      <c r="A249" s="438" t="s">
        <v>29</v>
      </c>
      <c r="B249" s="438" t="s">
        <v>1024</v>
      </c>
      <c r="C249" s="439">
        <v>0</v>
      </c>
      <c r="D249" s="440">
        <v>0</v>
      </c>
      <c r="E249" s="440">
        <v>0</v>
      </c>
      <c r="F249" s="440">
        <v>0</v>
      </c>
      <c r="G249" s="440">
        <v>0</v>
      </c>
      <c r="H249" s="440">
        <v>0</v>
      </c>
      <c r="I249" s="440">
        <v>0</v>
      </c>
      <c r="J249" s="440">
        <v>0</v>
      </c>
      <c r="K249" s="440">
        <v>0</v>
      </c>
      <c r="L249" s="440">
        <v>0</v>
      </c>
      <c r="M249" s="440">
        <v>0</v>
      </c>
      <c r="N249" s="440">
        <v>0</v>
      </c>
    </row>
    <row r="250" spans="1:14" ht="15">
      <c r="A250" s="438" t="s">
        <v>30</v>
      </c>
      <c r="B250" s="438" t="s">
        <v>1025</v>
      </c>
      <c r="C250" s="439">
        <v>134</v>
      </c>
      <c r="D250" s="440">
        <v>7244</v>
      </c>
      <c r="E250" s="440">
        <v>4883</v>
      </c>
      <c r="F250" s="440">
        <v>167</v>
      </c>
      <c r="G250" s="440">
        <v>10181</v>
      </c>
      <c r="H250" s="440">
        <v>6525</v>
      </c>
      <c r="I250" s="440">
        <v>8</v>
      </c>
      <c r="J250" s="440">
        <v>280</v>
      </c>
      <c r="K250" s="440">
        <v>274</v>
      </c>
      <c r="L250" s="440">
        <v>309</v>
      </c>
      <c r="M250" s="440">
        <v>17705</v>
      </c>
      <c r="N250" s="440">
        <v>11682</v>
      </c>
    </row>
    <row r="251" spans="1:14" ht="15">
      <c r="A251" s="438" t="s">
        <v>30</v>
      </c>
      <c r="B251" s="438" t="s">
        <v>1026</v>
      </c>
      <c r="C251" s="439">
        <v>2282</v>
      </c>
      <c r="D251" s="440">
        <v>127204</v>
      </c>
      <c r="E251" s="440">
        <v>82740</v>
      </c>
      <c r="F251" s="440">
        <v>2332</v>
      </c>
      <c r="G251" s="440">
        <v>138654</v>
      </c>
      <c r="H251" s="440">
        <v>82763</v>
      </c>
      <c r="I251" s="440">
        <v>138</v>
      </c>
      <c r="J251" s="440">
        <v>4373</v>
      </c>
      <c r="K251" s="440">
        <v>3410</v>
      </c>
      <c r="L251" s="440">
        <v>4752</v>
      </c>
      <c r="M251" s="440">
        <v>270231</v>
      </c>
      <c r="N251" s="440">
        <v>168913</v>
      </c>
    </row>
    <row r="252" spans="1:14" ht="15">
      <c r="A252" s="438" t="s">
        <v>30</v>
      </c>
      <c r="B252" s="438" t="s">
        <v>1027</v>
      </c>
      <c r="C252" s="439">
        <v>113</v>
      </c>
      <c r="D252" s="440">
        <v>5597</v>
      </c>
      <c r="E252" s="440">
        <v>2336</v>
      </c>
      <c r="F252" s="440">
        <v>143</v>
      </c>
      <c r="G252" s="440">
        <v>9251</v>
      </c>
      <c r="H252" s="440">
        <v>5114</v>
      </c>
      <c r="I252" s="440">
        <v>3</v>
      </c>
      <c r="J252" s="440">
        <v>25</v>
      </c>
      <c r="K252" s="440">
        <v>25</v>
      </c>
      <c r="L252" s="440">
        <v>259</v>
      </c>
      <c r="M252" s="440">
        <v>14873</v>
      </c>
      <c r="N252" s="440">
        <v>7475</v>
      </c>
    </row>
    <row r="253" spans="1:14" ht="15">
      <c r="A253" s="438" t="s">
        <v>30</v>
      </c>
      <c r="B253" s="438" t="s">
        <v>1028</v>
      </c>
      <c r="C253" s="439">
        <v>346</v>
      </c>
      <c r="D253" s="440">
        <v>12610</v>
      </c>
      <c r="E253" s="440">
        <v>7085</v>
      </c>
      <c r="F253" s="440">
        <v>407</v>
      </c>
      <c r="G253" s="440">
        <v>15978</v>
      </c>
      <c r="H253" s="440">
        <v>9077</v>
      </c>
      <c r="I253" s="440">
        <v>18</v>
      </c>
      <c r="J253" s="440">
        <v>586</v>
      </c>
      <c r="K253" s="440">
        <v>305</v>
      </c>
      <c r="L253" s="440">
        <v>771</v>
      </c>
      <c r="M253" s="440">
        <v>29174</v>
      </c>
      <c r="N253" s="440">
        <v>16467</v>
      </c>
    </row>
    <row r="254" spans="1:14" ht="15">
      <c r="A254" s="438" t="s">
        <v>30</v>
      </c>
      <c r="B254" s="438" t="s">
        <v>1029</v>
      </c>
      <c r="C254" s="439">
        <v>169</v>
      </c>
      <c r="D254" s="440">
        <v>6316</v>
      </c>
      <c r="E254" s="440">
        <v>4195</v>
      </c>
      <c r="F254" s="440">
        <v>162</v>
      </c>
      <c r="G254" s="440">
        <v>6927</v>
      </c>
      <c r="H254" s="440">
        <v>4720</v>
      </c>
      <c r="I254" s="440">
        <v>8</v>
      </c>
      <c r="J254" s="440">
        <v>211</v>
      </c>
      <c r="K254" s="440">
        <v>18</v>
      </c>
      <c r="L254" s="440">
        <v>339</v>
      </c>
      <c r="M254" s="440">
        <v>13454</v>
      </c>
      <c r="N254" s="440">
        <v>8933</v>
      </c>
    </row>
    <row r="255" spans="1:14" ht="15">
      <c r="A255" s="438" t="s">
        <v>30</v>
      </c>
      <c r="B255" s="438" t="s">
        <v>1030</v>
      </c>
      <c r="C255" s="439">
        <v>137</v>
      </c>
      <c r="D255" s="440">
        <v>7075</v>
      </c>
      <c r="E255" s="440">
        <v>4370</v>
      </c>
      <c r="F255" s="440">
        <v>133</v>
      </c>
      <c r="G255" s="440">
        <v>6083</v>
      </c>
      <c r="H255" s="440">
        <v>3456</v>
      </c>
      <c r="I255" s="440">
        <v>21</v>
      </c>
      <c r="J255" s="440">
        <v>1243</v>
      </c>
      <c r="K255" s="440">
        <v>490</v>
      </c>
      <c r="L255" s="440">
        <v>291</v>
      </c>
      <c r="M255" s="440">
        <v>14401</v>
      </c>
      <c r="N255" s="440">
        <v>8316</v>
      </c>
    </row>
    <row r="256" spans="1:14" ht="15">
      <c r="A256" s="438" t="s">
        <v>30</v>
      </c>
      <c r="B256" s="438" t="s">
        <v>895</v>
      </c>
      <c r="C256" s="439">
        <v>100</v>
      </c>
      <c r="D256" s="440">
        <v>4563</v>
      </c>
      <c r="E256" s="440">
        <v>3060</v>
      </c>
      <c r="F256" s="440">
        <v>121</v>
      </c>
      <c r="G256" s="440">
        <v>6779</v>
      </c>
      <c r="H256" s="440">
        <v>4621</v>
      </c>
      <c r="I256" s="440">
        <v>20</v>
      </c>
      <c r="J256" s="440">
        <v>184</v>
      </c>
      <c r="K256" s="440">
        <v>166</v>
      </c>
      <c r="L256" s="440">
        <v>241</v>
      </c>
      <c r="M256" s="440">
        <v>11526</v>
      </c>
      <c r="N256" s="440">
        <v>7847</v>
      </c>
    </row>
    <row r="257" spans="1:14" ht="15">
      <c r="A257" s="438" t="s">
        <v>30</v>
      </c>
      <c r="B257" s="438" t="s">
        <v>1031</v>
      </c>
      <c r="C257" s="439">
        <v>18</v>
      </c>
      <c r="D257" s="440">
        <v>964</v>
      </c>
      <c r="E257" s="440">
        <v>607</v>
      </c>
      <c r="F257" s="440">
        <v>22</v>
      </c>
      <c r="G257" s="440">
        <v>1558</v>
      </c>
      <c r="H257" s="440">
        <v>1175</v>
      </c>
      <c r="I257" s="440">
        <v>1</v>
      </c>
      <c r="J257" s="440">
        <v>80</v>
      </c>
      <c r="K257" s="440">
        <v>39</v>
      </c>
      <c r="L257" s="440">
        <v>41</v>
      </c>
      <c r="M257" s="440">
        <v>2602</v>
      </c>
      <c r="N257" s="440">
        <v>1821</v>
      </c>
    </row>
    <row r="258" spans="1:14" ht="15">
      <c r="A258" s="438" t="s">
        <v>30</v>
      </c>
      <c r="B258" s="438" t="s">
        <v>1032</v>
      </c>
      <c r="C258" s="439">
        <v>37</v>
      </c>
      <c r="D258" s="440">
        <v>3287</v>
      </c>
      <c r="E258" s="440">
        <v>2397</v>
      </c>
      <c r="F258" s="440">
        <v>28</v>
      </c>
      <c r="G258" s="440">
        <v>2947</v>
      </c>
      <c r="H258" s="440">
        <v>2014</v>
      </c>
      <c r="I258" s="440">
        <v>2</v>
      </c>
      <c r="J258" s="440">
        <v>220</v>
      </c>
      <c r="K258" s="440">
        <v>42</v>
      </c>
      <c r="L258" s="440">
        <v>67</v>
      </c>
      <c r="M258" s="440">
        <v>6454</v>
      </c>
      <c r="N258" s="440">
        <v>4453</v>
      </c>
    </row>
    <row r="259" spans="1:14" ht="15">
      <c r="A259" s="438" t="s">
        <v>30</v>
      </c>
      <c r="B259" s="438" t="s">
        <v>1033</v>
      </c>
      <c r="C259" s="439">
        <v>17</v>
      </c>
      <c r="D259" s="440">
        <v>1598</v>
      </c>
      <c r="E259" s="440">
        <v>1285</v>
      </c>
      <c r="F259" s="440">
        <v>21</v>
      </c>
      <c r="G259" s="440">
        <v>1455</v>
      </c>
      <c r="H259" s="440">
        <v>991</v>
      </c>
      <c r="I259" s="440">
        <v>0</v>
      </c>
      <c r="J259" s="440">
        <v>0</v>
      </c>
      <c r="K259" s="440">
        <v>0</v>
      </c>
      <c r="L259" s="440">
        <v>38</v>
      </c>
      <c r="M259" s="440">
        <v>3053</v>
      </c>
      <c r="N259" s="440">
        <v>2276</v>
      </c>
    </row>
    <row r="260" spans="1:14" ht="15">
      <c r="A260" s="438" t="s">
        <v>30</v>
      </c>
      <c r="B260" s="438" t="s">
        <v>1034</v>
      </c>
      <c r="C260" s="439">
        <v>126</v>
      </c>
      <c r="D260" s="440">
        <v>6572</v>
      </c>
      <c r="E260" s="440">
        <v>3148</v>
      </c>
      <c r="F260" s="440">
        <v>118</v>
      </c>
      <c r="G260" s="440">
        <v>8253</v>
      </c>
      <c r="H260" s="440">
        <v>3905</v>
      </c>
      <c r="I260" s="440">
        <v>16</v>
      </c>
      <c r="J260" s="440">
        <v>184</v>
      </c>
      <c r="K260" s="440">
        <v>125</v>
      </c>
      <c r="L260" s="440">
        <v>260</v>
      </c>
      <c r="M260" s="440">
        <v>15009</v>
      </c>
      <c r="N260" s="440">
        <v>7178</v>
      </c>
    </row>
    <row r="261" spans="1:14" ht="30">
      <c r="A261" s="438" t="s">
        <v>30</v>
      </c>
      <c r="B261" s="438" t="s">
        <v>1035</v>
      </c>
      <c r="C261" s="439">
        <v>887</v>
      </c>
      <c r="D261" s="440">
        <v>60100</v>
      </c>
      <c r="E261" s="440">
        <v>44098</v>
      </c>
      <c r="F261" s="440">
        <v>896</v>
      </c>
      <c r="G261" s="440">
        <v>69718</v>
      </c>
      <c r="H261" s="440">
        <v>42647</v>
      </c>
      <c r="I261" s="440">
        <v>57</v>
      </c>
      <c r="J261" s="440">
        <v>1815</v>
      </c>
      <c r="K261" s="440">
        <v>1002</v>
      </c>
      <c r="L261" s="440">
        <v>1840</v>
      </c>
      <c r="M261" s="440">
        <v>131633</v>
      </c>
      <c r="N261" s="440">
        <v>87747</v>
      </c>
    </row>
    <row r="262" spans="1:14" ht="15">
      <c r="A262" s="438" t="s">
        <v>30</v>
      </c>
      <c r="B262" s="438" t="s">
        <v>1036</v>
      </c>
      <c r="C262" s="439">
        <v>146</v>
      </c>
      <c r="D262" s="440">
        <v>9171</v>
      </c>
      <c r="E262" s="440">
        <v>5318</v>
      </c>
      <c r="F262" s="440">
        <v>185</v>
      </c>
      <c r="G262" s="440">
        <v>10322</v>
      </c>
      <c r="H262" s="440">
        <v>5856</v>
      </c>
      <c r="I262" s="440">
        <v>4</v>
      </c>
      <c r="J262" s="440">
        <v>540</v>
      </c>
      <c r="K262" s="440">
        <v>9</v>
      </c>
      <c r="L262" s="440">
        <v>335</v>
      </c>
      <c r="M262" s="440">
        <v>20033</v>
      </c>
      <c r="N262" s="440">
        <v>11183</v>
      </c>
    </row>
    <row r="263" spans="1:14" ht="15">
      <c r="A263" s="438" t="s">
        <v>30</v>
      </c>
      <c r="B263" s="438" t="s">
        <v>1037</v>
      </c>
      <c r="C263" s="439">
        <v>894</v>
      </c>
      <c r="D263" s="440">
        <v>15187</v>
      </c>
      <c r="E263" s="440">
        <v>11115</v>
      </c>
      <c r="F263" s="440">
        <v>616</v>
      </c>
      <c r="G263" s="440">
        <v>16521</v>
      </c>
      <c r="H263" s="440">
        <v>11418</v>
      </c>
      <c r="I263" s="440">
        <v>52</v>
      </c>
      <c r="J263" s="440">
        <v>431</v>
      </c>
      <c r="K263" s="440">
        <v>209</v>
      </c>
      <c r="L263" s="440">
        <v>1562</v>
      </c>
      <c r="M263" s="440">
        <v>32139</v>
      </c>
      <c r="N263" s="440">
        <v>22742</v>
      </c>
    </row>
    <row r="264" spans="1:14" ht="15">
      <c r="A264" s="438" t="s">
        <v>30</v>
      </c>
      <c r="B264" s="438" t="s">
        <v>1038</v>
      </c>
      <c r="C264" s="439">
        <v>51</v>
      </c>
      <c r="D264" s="440">
        <v>3494</v>
      </c>
      <c r="E264" s="440">
        <v>2107</v>
      </c>
      <c r="F264" s="440">
        <v>49</v>
      </c>
      <c r="G264" s="440">
        <v>2620</v>
      </c>
      <c r="H264" s="440">
        <v>1515</v>
      </c>
      <c r="I264" s="440">
        <v>2</v>
      </c>
      <c r="J264" s="440">
        <v>200</v>
      </c>
      <c r="K264" s="440">
        <v>23</v>
      </c>
      <c r="L264" s="440">
        <v>102</v>
      </c>
      <c r="M264" s="440">
        <v>6314</v>
      </c>
      <c r="N264" s="440">
        <v>3645</v>
      </c>
    </row>
    <row r="265" spans="1:14" ht="15">
      <c r="A265" s="438" t="s">
        <v>30</v>
      </c>
      <c r="B265" s="438" t="s">
        <v>1039</v>
      </c>
      <c r="C265" s="439">
        <v>193</v>
      </c>
      <c r="D265" s="440">
        <v>8410</v>
      </c>
      <c r="E265" s="440">
        <v>5571</v>
      </c>
      <c r="F265" s="440">
        <v>222</v>
      </c>
      <c r="G265" s="440">
        <v>9302</v>
      </c>
      <c r="H265" s="440">
        <v>5567</v>
      </c>
      <c r="I265" s="440">
        <v>5</v>
      </c>
      <c r="J265" s="440">
        <v>90</v>
      </c>
      <c r="K265" s="440">
        <v>60</v>
      </c>
      <c r="L265" s="440">
        <v>420</v>
      </c>
      <c r="M265" s="440">
        <v>17802</v>
      </c>
      <c r="N265" s="440">
        <v>11198</v>
      </c>
    </row>
    <row r="266" spans="1:14" ht="15">
      <c r="A266" s="438" t="s">
        <v>30</v>
      </c>
      <c r="B266" s="438" t="s">
        <v>1040</v>
      </c>
      <c r="C266" s="439">
        <v>84</v>
      </c>
      <c r="D266" s="440">
        <v>5206</v>
      </c>
      <c r="E266" s="440">
        <v>3041</v>
      </c>
      <c r="F266" s="440">
        <v>95</v>
      </c>
      <c r="G266" s="440">
        <v>8792</v>
      </c>
      <c r="H266" s="440">
        <v>4888</v>
      </c>
      <c r="I266" s="440">
        <v>4</v>
      </c>
      <c r="J266" s="440">
        <v>56</v>
      </c>
      <c r="K266" s="440">
        <v>6</v>
      </c>
      <c r="L266" s="440">
        <v>183</v>
      </c>
      <c r="M266" s="440">
        <v>14054</v>
      </c>
      <c r="N266" s="440">
        <v>7935</v>
      </c>
    </row>
    <row r="267" spans="1:14" ht="15">
      <c r="A267" s="438" t="s">
        <v>30</v>
      </c>
      <c r="B267" s="438" t="s">
        <v>1041</v>
      </c>
      <c r="C267" s="439">
        <v>20</v>
      </c>
      <c r="D267" s="440">
        <v>1230</v>
      </c>
      <c r="E267" s="440">
        <v>886</v>
      </c>
      <c r="F267" s="440">
        <v>27</v>
      </c>
      <c r="G267" s="440">
        <v>1243</v>
      </c>
      <c r="H267" s="440">
        <v>829</v>
      </c>
      <c r="I267" s="440">
        <v>0</v>
      </c>
      <c r="J267" s="440">
        <v>0</v>
      </c>
      <c r="K267" s="440">
        <v>0</v>
      </c>
      <c r="L267" s="440">
        <v>47</v>
      </c>
      <c r="M267" s="440">
        <v>2473</v>
      </c>
      <c r="N267" s="440">
        <v>1715</v>
      </c>
    </row>
    <row r="268" spans="1:14" ht="15">
      <c r="A268" s="438" t="s">
        <v>30</v>
      </c>
      <c r="B268" s="438" t="s">
        <v>1042</v>
      </c>
      <c r="C268" s="439">
        <v>21</v>
      </c>
      <c r="D268" s="440">
        <v>915</v>
      </c>
      <c r="E268" s="440">
        <v>693</v>
      </c>
      <c r="F268" s="440">
        <v>25</v>
      </c>
      <c r="G268" s="440">
        <v>1193</v>
      </c>
      <c r="H268" s="440">
        <v>855</v>
      </c>
      <c r="I268" s="440">
        <v>1</v>
      </c>
      <c r="J268" s="440">
        <v>120</v>
      </c>
      <c r="K268" s="440">
        <v>38</v>
      </c>
      <c r="L268" s="440">
        <v>47</v>
      </c>
      <c r="M268" s="440">
        <v>2228</v>
      </c>
      <c r="N268" s="440">
        <v>1586</v>
      </c>
    </row>
    <row r="269" spans="1:14" ht="15">
      <c r="A269" s="438" t="s">
        <v>30</v>
      </c>
      <c r="B269" s="438" t="s">
        <v>1043</v>
      </c>
      <c r="C269" s="439">
        <v>155</v>
      </c>
      <c r="D269" s="440">
        <v>6407</v>
      </c>
      <c r="E269" s="440">
        <v>3158</v>
      </c>
      <c r="F269" s="440">
        <v>156</v>
      </c>
      <c r="G269" s="440">
        <v>8553</v>
      </c>
      <c r="H269" s="440">
        <v>4389</v>
      </c>
      <c r="I269" s="440">
        <v>0</v>
      </c>
      <c r="J269" s="440">
        <v>0</v>
      </c>
      <c r="K269" s="440">
        <v>0</v>
      </c>
      <c r="L269" s="440">
        <v>311</v>
      </c>
      <c r="M269" s="440">
        <v>14960</v>
      </c>
      <c r="N269" s="440">
        <v>7547</v>
      </c>
    </row>
    <row r="270" spans="1:14" ht="15">
      <c r="A270" s="438" t="s">
        <v>30</v>
      </c>
      <c r="B270" s="438" t="s">
        <v>1044</v>
      </c>
      <c r="C270" s="439">
        <v>22</v>
      </c>
      <c r="D270" s="440">
        <v>6782</v>
      </c>
      <c r="E270" s="440">
        <v>1881</v>
      </c>
      <c r="F270" s="440">
        <v>19</v>
      </c>
      <c r="G270" s="440">
        <v>970</v>
      </c>
      <c r="H270" s="440">
        <v>692</v>
      </c>
      <c r="I270" s="440">
        <v>0</v>
      </c>
      <c r="J270" s="440">
        <v>0</v>
      </c>
      <c r="K270" s="440">
        <v>0</v>
      </c>
      <c r="L270" s="440">
        <v>41</v>
      </c>
      <c r="M270" s="440">
        <v>7752</v>
      </c>
      <c r="N270" s="440">
        <v>2573</v>
      </c>
    </row>
    <row r="271" spans="1:14" ht="15">
      <c r="A271" s="438" t="s">
        <v>30</v>
      </c>
      <c r="B271" s="438" t="s">
        <v>1045</v>
      </c>
      <c r="C271" s="439">
        <v>91</v>
      </c>
      <c r="D271" s="440">
        <v>7057</v>
      </c>
      <c r="E271" s="440">
        <v>4605</v>
      </c>
      <c r="F271" s="440">
        <v>93</v>
      </c>
      <c r="G271" s="440">
        <v>6649</v>
      </c>
      <c r="H271" s="440">
        <v>4153</v>
      </c>
      <c r="I271" s="440">
        <v>3</v>
      </c>
      <c r="J271" s="440">
        <v>250</v>
      </c>
      <c r="K271" s="440">
        <v>12</v>
      </c>
      <c r="L271" s="440">
        <v>187</v>
      </c>
      <c r="M271" s="440">
        <v>13956</v>
      </c>
      <c r="N271" s="440">
        <v>8770</v>
      </c>
    </row>
    <row r="272" spans="1:14" ht="15">
      <c r="A272" s="438" t="s">
        <v>30</v>
      </c>
      <c r="B272" s="438" t="s">
        <v>1046</v>
      </c>
      <c r="C272" s="439">
        <v>214</v>
      </c>
      <c r="D272" s="440">
        <v>12022</v>
      </c>
      <c r="E272" s="440">
        <v>8968</v>
      </c>
      <c r="F272" s="440">
        <v>236</v>
      </c>
      <c r="G272" s="440">
        <v>15010</v>
      </c>
      <c r="H272" s="440">
        <v>11788</v>
      </c>
      <c r="I272" s="440">
        <v>7</v>
      </c>
      <c r="J272" s="440">
        <v>80</v>
      </c>
      <c r="K272" s="440">
        <v>90</v>
      </c>
      <c r="L272" s="440">
        <v>457</v>
      </c>
      <c r="M272" s="440">
        <v>27112</v>
      </c>
      <c r="N272" s="440">
        <v>20846</v>
      </c>
    </row>
    <row r="273" spans="1:14" ht="15">
      <c r="A273" s="438" t="s">
        <v>30</v>
      </c>
      <c r="B273" s="438" t="s">
        <v>1047</v>
      </c>
      <c r="C273" s="439">
        <v>83</v>
      </c>
      <c r="D273" s="440">
        <v>3384</v>
      </c>
      <c r="E273" s="440">
        <v>2152</v>
      </c>
      <c r="F273" s="440">
        <v>77</v>
      </c>
      <c r="G273" s="440">
        <v>3369</v>
      </c>
      <c r="H273" s="440">
        <v>2006</v>
      </c>
      <c r="I273" s="440">
        <v>6</v>
      </c>
      <c r="J273" s="440">
        <v>114</v>
      </c>
      <c r="K273" s="440">
        <v>114</v>
      </c>
      <c r="L273" s="440">
        <v>166</v>
      </c>
      <c r="M273" s="440">
        <v>6867</v>
      </c>
      <c r="N273" s="440">
        <v>4272</v>
      </c>
    </row>
    <row r="274" spans="1:14" ht="15">
      <c r="A274" s="438" t="s">
        <v>30</v>
      </c>
      <c r="B274" s="438" t="s">
        <v>1048</v>
      </c>
      <c r="C274" s="439">
        <v>50</v>
      </c>
      <c r="D274" s="440">
        <v>3504</v>
      </c>
      <c r="E274" s="440">
        <v>1970</v>
      </c>
      <c r="F274" s="440">
        <v>40</v>
      </c>
      <c r="G274" s="440">
        <v>2393</v>
      </c>
      <c r="H274" s="440">
        <v>1164</v>
      </c>
      <c r="I274" s="440">
        <v>1</v>
      </c>
      <c r="J274" s="440">
        <v>100</v>
      </c>
      <c r="K274" s="440">
        <v>50</v>
      </c>
      <c r="L274" s="440">
        <v>91</v>
      </c>
      <c r="M274" s="440">
        <v>5997</v>
      </c>
      <c r="N274" s="440">
        <v>3184</v>
      </c>
    </row>
    <row r="275" spans="1:14" ht="15">
      <c r="A275" s="438" t="s">
        <v>30</v>
      </c>
      <c r="B275" s="438" t="s">
        <v>1049</v>
      </c>
      <c r="C275" s="439">
        <v>106</v>
      </c>
      <c r="D275" s="440">
        <v>4481</v>
      </c>
      <c r="E275" s="440">
        <v>2971</v>
      </c>
      <c r="F275" s="440">
        <v>151</v>
      </c>
      <c r="G275" s="440">
        <v>9695</v>
      </c>
      <c r="H275" s="440">
        <v>5711</v>
      </c>
      <c r="I275" s="440">
        <v>0</v>
      </c>
      <c r="J275" s="440">
        <v>0</v>
      </c>
      <c r="K275" s="440">
        <v>0</v>
      </c>
      <c r="L275" s="440">
        <v>257</v>
      </c>
      <c r="M275" s="440">
        <v>14176</v>
      </c>
      <c r="N275" s="440">
        <v>8682</v>
      </c>
    </row>
    <row r="276" spans="1:14" ht="15">
      <c r="A276" s="438" t="s">
        <v>30</v>
      </c>
      <c r="B276" s="438" t="s">
        <v>1050</v>
      </c>
      <c r="C276" s="439">
        <v>215</v>
      </c>
      <c r="D276" s="440">
        <v>15995</v>
      </c>
      <c r="E276" s="440">
        <v>9635</v>
      </c>
      <c r="F276" s="440">
        <v>193</v>
      </c>
      <c r="G276" s="440">
        <v>16547</v>
      </c>
      <c r="H276" s="440">
        <v>9410</v>
      </c>
      <c r="I276" s="440">
        <v>0</v>
      </c>
      <c r="J276" s="440">
        <v>0</v>
      </c>
      <c r="K276" s="440">
        <v>0</v>
      </c>
      <c r="L276" s="440">
        <v>408</v>
      </c>
      <c r="M276" s="440">
        <v>32542</v>
      </c>
      <c r="N276" s="440">
        <v>19045</v>
      </c>
    </row>
    <row r="277" spans="1:14" ht="15">
      <c r="A277" s="438" t="s">
        <v>30</v>
      </c>
      <c r="B277" s="438" t="s">
        <v>1051</v>
      </c>
      <c r="C277" s="439">
        <v>106</v>
      </c>
      <c r="D277" s="440">
        <v>130494</v>
      </c>
      <c r="E277" s="440">
        <v>114053</v>
      </c>
      <c r="F277" s="440">
        <v>122</v>
      </c>
      <c r="G277" s="440">
        <v>100595</v>
      </c>
      <c r="H277" s="440">
        <v>85288</v>
      </c>
      <c r="I277" s="440">
        <v>0</v>
      </c>
      <c r="J277" s="440">
        <v>0</v>
      </c>
      <c r="K277" s="440">
        <v>0</v>
      </c>
      <c r="L277" s="440">
        <v>228</v>
      </c>
      <c r="M277" s="440">
        <v>231089</v>
      </c>
      <c r="N277" s="440">
        <v>199341</v>
      </c>
    </row>
    <row r="278" spans="1:14" ht="15">
      <c r="A278" s="438" t="s">
        <v>30</v>
      </c>
      <c r="B278" s="438" t="s">
        <v>1052</v>
      </c>
      <c r="C278" s="439">
        <v>48</v>
      </c>
      <c r="D278" s="440">
        <v>2164</v>
      </c>
      <c r="E278" s="440">
        <v>1027</v>
      </c>
      <c r="F278" s="440">
        <v>69</v>
      </c>
      <c r="G278" s="440">
        <v>4889</v>
      </c>
      <c r="H278" s="440">
        <v>2562</v>
      </c>
      <c r="I278" s="440">
        <v>3</v>
      </c>
      <c r="J278" s="440">
        <v>475</v>
      </c>
      <c r="K278" s="440">
        <v>450</v>
      </c>
      <c r="L278" s="440">
        <v>120</v>
      </c>
      <c r="M278" s="440">
        <v>7528</v>
      </c>
      <c r="N278" s="440">
        <v>4039</v>
      </c>
    </row>
    <row r="279" spans="1:14" ht="15">
      <c r="A279" s="438" t="s">
        <v>30</v>
      </c>
      <c r="B279" s="438" t="s">
        <v>1053</v>
      </c>
      <c r="C279" s="439">
        <v>4</v>
      </c>
      <c r="D279" s="440">
        <v>30</v>
      </c>
      <c r="E279" s="440">
        <v>16</v>
      </c>
      <c r="F279" s="440">
        <v>4</v>
      </c>
      <c r="G279" s="440">
        <v>70</v>
      </c>
      <c r="H279" s="440">
        <v>55</v>
      </c>
      <c r="I279" s="440">
        <v>0</v>
      </c>
      <c r="J279" s="440">
        <v>0</v>
      </c>
      <c r="K279" s="440">
        <v>0</v>
      </c>
      <c r="L279" s="440">
        <v>8</v>
      </c>
      <c r="M279" s="440">
        <v>100</v>
      </c>
      <c r="N279" s="440">
        <v>71</v>
      </c>
    </row>
    <row r="280" spans="1:14" ht="15">
      <c r="A280" s="438" t="s">
        <v>31</v>
      </c>
      <c r="B280" s="438" t="s">
        <v>1054</v>
      </c>
      <c r="C280" s="439">
        <v>23</v>
      </c>
      <c r="D280" s="440">
        <v>1205</v>
      </c>
      <c r="E280" s="440">
        <v>763</v>
      </c>
      <c r="F280" s="440">
        <v>76</v>
      </c>
      <c r="G280" s="440">
        <v>4169</v>
      </c>
      <c r="H280" s="440">
        <v>2950</v>
      </c>
      <c r="I280" s="440">
        <v>1</v>
      </c>
      <c r="J280" s="440">
        <v>135</v>
      </c>
      <c r="K280" s="440">
        <v>130</v>
      </c>
      <c r="L280" s="440">
        <v>100</v>
      </c>
      <c r="M280" s="440">
        <v>5509</v>
      </c>
      <c r="N280" s="440">
        <v>3843</v>
      </c>
    </row>
    <row r="281" spans="1:14" ht="15">
      <c r="A281" s="438" t="s">
        <v>31</v>
      </c>
      <c r="B281" s="438" t="s">
        <v>1055</v>
      </c>
      <c r="C281" s="439">
        <v>348</v>
      </c>
      <c r="D281" s="440">
        <v>9849</v>
      </c>
      <c r="E281" s="440">
        <v>8002</v>
      </c>
      <c r="F281" s="440">
        <v>369</v>
      </c>
      <c r="G281" s="440">
        <v>18656</v>
      </c>
      <c r="H281" s="440">
        <v>14386</v>
      </c>
      <c r="I281" s="440">
        <v>23</v>
      </c>
      <c r="J281" s="440">
        <v>565</v>
      </c>
      <c r="K281" s="440">
        <v>577</v>
      </c>
      <c r="L281" s="440">
        <v>740</v>
      </c>
      <c r="M281" s="440">
        <v>29070</v>
      </c>
      <c r="N281" s="440">
        <v>22965</v>
      </c>
    </row>
    <row r="282" spans="1:14" ht="15">
      <c r="A282" s="438" t="s">
        <v>31</v>
      </c>
      <c r="B282" s="438" t="s">
        <v>1056</v>
      </c>
      <c r="C282" s="439">
        <v>58</v>
      </c>
      <c r="D282" s="440">
        <v>2577</v>
      </c>
      <c r="E282" s="440">
        <v>1796</v>
      </c>
      <c r="F282" s="440">
        <v>78</v>
      </c>
      <c r="G282" s="440">
        <v>5043</v>
      </c>
      <c r="H282" s="440">
        <v>3407</v>
      </c>
      <c r="I282" s="440">
        <v>1</v>
      </c>
      <c r="J282" s="440">
        <v>60</v>
      </c>
      <c r="K282" s="440">
        <v>20</v>
      </c>
      <c r="L282" s="440">
        <v>137</v>
      </c>
      <c r="M282" s="440">
        <v>7680</v>
      </c>
      <c r="N282" s="440">
        <v>5223</v>
      </c>
    </row>
    <row r="283" spans="1:14" ht="15">
      <c r="A283" s="438" t="s">
        <v>31</v>
      </c>
      <c r="B283" s="438" t="s">
        <v>1057</v>
      </c>
      <c r="C283" s="439">
        <v>127</v>
      </c>
      <c r="D283" s="440">
        <v>2974</v>
      </c>
      <c r="E283" s="440">
        <v>1660</v>
      </c>
      <c r="F283" s="440">
        <v>190</v>
      </c>
      <c r="G283" s="440">
        <v>6089</v>
      </c>
      <c r="H283" s="440">
        <v>4102</v>
      </c>
      <c r="I283" s="440">
        <v>0</v>
      </c>
      <c r="J283" s="440">
        <v>0</v>
      </c>
      <c r="K283" s="440">
        <v>0</v>
      </c>
      <c r="L283" s="440">
        <v>317</v>
      </c>
      <c r="M283" s="440">
        <v>9063</v>
      </c>
      <c r="N283" s="440">
        <v>5762</v>
      </c>
    </row>
    <row r="284" spans="1:14" ht="15">
      <c r="A284" s="438" t="s">
        <v>31</v>
      </c>
      <c r="B284" s="438" t="s">
        <v>1058</v>
      </c>
      <c r="C284" s="439">
        <v>35</v>
      </c>
      <c r="D284" s="440">
        <v>1059</v>
      </c>
      <c r="E284" s="440">
        <v>573</v>
      </c>
      <c r="F284" s="440">
        <v>42</v>
      </c>
      <c r="G284" s="440">
        <v>1965</v>
      </c>
      <c r="H284" s="440">
        <v>1375</v>
      </c>
      <c r="I284" s="440">
        <v>0</v>
      </c>
      <c r="J284" s="440">
        <v>0</v>
      </c>
      <c r="K284" s="440">
        <v>0</v>
      </c>
      <c r="L284" s="440">
        <v>77</v>
      </c>
      <c r="M284" s="440">
        <v>3024</v>
      </c>
      <c r="N284" s="440">
        <v>1948</v>
      </c>
    </row>
    <row r="285" spans="1:14" ht="15">
      <c r="A285" s="438" t="s">
        <v>31</v>
      </c>
      <c r="B285" s="438" t="s">
        <v>1059</v>
      </c>
      <c r="C285" s="439">
        <v>67</v>
      </c>
      <c r="D285" s="440">
        <v>2450</v>
      </c>
      <c r="E285" s="440">
        <v>1934</v>
      </c>
      <c r="F285" s="440">
        <v>110</v>
      </c>
      <c r="G285" s="440">
        <v>6213</v>
      </c>
      <c r="H285" s="440">
        <v>4584</v>
      </c>
      <c r="I285" s="440">
        <v>0</v>
      </c>
      <c r="J285" s="440">
        <v>0</v>
      </c>
      <c r="K285" s="440">
        <v>0</v>
      </c>
      <c r="L285" s="440">
        <v>177</v>
      </c>
      <c r="M285" s="440">
        <v>8663</v>
      </c>
      <c r="N285" s="440">
        <v>6518</v>
      </c>
    </row>
    <row r="286" spans="1:14" ht="15">
      <c r="A286" s="438" t="s">
        <v>31</v>
      </c>
      <c r="B286" s="438" t="s">
        <v>1060</v>
      </c>
      <c r="C286" s="439">
        <v>100</v>
      </c>
      <c r="D286" s="440">
        <v>4933</v>
      </c>
      <c r="E286" s="440">
        <v>3537</v>
      </c>
      <c r="F286" s="440">
        <v>193</v>
      </c>
      <c r="G286" s="440">
        <v>12761</v>
      </c>
      <c r="H286" s="440">
        <v>9297</v>
      </c>
      <c r="I286" s="440">
        <v>12</v>
      </c>
      <c r="J286" s="440">
        <v>230</v>
      </c>
      <c r="K286" s="440">
        <v>200</v>
      </c>
      <c r="L286" s="440">
        <v>305</v>
      </c>
      <c r="M286" s="440">
        <v>17924</v>
      </c>
      <c r="N286" s="440">
        <v>13034</v>
      </c>
    </row>
    <row r="287" spans="1:14" ht="15">
      <c r="A287" s="438" t="s">
        <v>31</v>
      </c>
      <c r="B287" s="438" t="s">
        <v>1061</v>
      </c>
      <c r="C287" s="439">
        <v>362</v>
      </c>
      <c r="D287" s="440">
        <v>4588</v>
      </c>
      <c r="E287" s="440">
        <v>5143</v>
      </c>
      <c r="F287" s="440">
        <v>226</v>
      </c>
      <c r="G287" s="440">
        <v>8153</v>
      </c>
      <c r="H287" s="440">
        <v>6438</v>
      </c>
      <c r="I287" s="440">
        <v>0</v>
      </c>
      <c r="J287" s="440">
        <v>0</v>
      </c>
      <c r="K287" s="440">
        <v>0</v>
      </c>
      <c r="L287" s="440">
        <v>588</v>
      </c>
      <c r="M287" s="440">
        <v>12741</v>
      </c>
      <c r="N287" s="440">
        <v>11581</v>
      </c>
    </row>
    <row r="288" spans="1:14" ht="15">
      <c r="A288" s="438" t="s">
        <v>31</v>
      </c>
      <c r="B288" s="438" t="s">
        <v>1062</v>
      </c>
      <c r="C288" s="439">
        <v>138</v>
      </c>
      <c r="D288" s="440">
        <v>3586</v>
      </c>
      <c r="E288" s="440">
        <v>2430</v>
      </c>
      <c r="F288" s="440">
        <v>147</v>
      </c>
      <c r="G288" s="440">
        <v>10782</v>
      </c>
      <c r="H288" s="440">
        <v>6550</v>
      </c>
      <c r="I288" s="440">
        <v>23</v>
      </c>
      <c r="J288" s="440">
        <v>76</v>
      </c>
      <c r="K288" s="440">
        <v>76</v>
      </c>
      <c r="L288" s="440">
        <v>308</v>
      </c>
      <c r="M288" s="440">
        <v>14444</v>
      </c>
      <c r="N288" s="440">
        <v>9056</v>
      </c>
    </row>
    <row r="289" spans="1:14" ht="15">
      <c r="A289" s="438" t="s">
        <v>31</v>
      </c>
      <c r="B289" s="438" t="s">
        <v>1063</v>
      </c>
      <c r="C289" s="439">
        <v>43</v>
      </c>
      <c r="D289" s="440">
        <v>2622</v>
      </c>
      <c r="E289" s="440">
        <v>1584</v>
      </c>
      <c r="F289" s="440">
        <v>58</v>
      </c>
      <c r="G289" s="440">
        <v>4195</v>
      </c>
      <c r="H289" s="440">
        <v>2892</v>
      </c>
      <c r="I289" s="440">
        <v>0</v>
      </c>
      <c r="J289" s="440">
        <v>0</v>
      </c>
      <c r="K289" s="440">
        <v>0</v>
      </c>
      <c r="L289" s="440">
        <v>101</v>
      </c>
      <c r="M289" s="440">
        <v>6817</v>
      </c>
      <c r="N289" s="440">
        <v>4476</v>
      </c>
    </row>
    <row r="290" spans="1:14" ht="15">
      <c r="A290" s="438" t="s">
        <v>31</v>
      </c>
      <c r="B290" s="438" t="s">
        <v>1064</v>
      </c>
      <c r="C290" s="439">
        <v>17</v>
      </c>
      <c r="D290" s="440">
        <v>1190</v>
      </c>
      <c r="E290" s="440">
        <v>742</v>
      </c>
      <c r="F290" s="440">
        <v>48</v>
      </c>
      <c r="G290" s="440">
        <v>4917</v>
      </c>
      <c r="H290" s="440">
        <v>3437</v>
      </c>
      <c r="I290" s="440">
        <v>0</v>
      </c>
      <c r="J290" s="440">
        <v>0</v>
      </c>
      <c r="K290" s="440">
        <v>0</v>
      </c>
      <c r="L290" s="440">
        <v>65</v>
      </c>
      <c r="M290" s="440">
        <v>6107</v>
      </c>
      <c r="N290" s="440">
        <v>4179</v>
      </c>
    </row>
    <row r="291" spans="1:14" ht="30">
      <c r="A291" s="438" t="s">
        <v>31</v>
      </c>
      <c r="B291" s="438" t="s">
        <v>1065</v>
      </c>
      <c r="C291" s="439">
        <v>178</v>
      </c>
      <c r="D291" s="440">
        <v>5140</v>
      </c>
      <c r="E291" s="440">
        <v>3573</v>
      </c>
      <c r="F291" s="440">
        <v>170</v>
      </c>
      <c r="G291" s="440">
        <v>6896</v>
      </c>
      <c r="H291" s="440">
        <v>5029</v>
      </c>
      <c r="I291" s="440">
        <v>10</v>
      </c>
      <c r="J291" s="440">
        <v>140</v>
      </c>
      <c r="K291" s="440">
        <v>45</v>
      </c>
      <c r="L291" s="440">
        <v>358</v>
      </c>
      <c r="M291" s="440">
        <v>12176</v>
      </c>
      <c r="N291" s="440">
        <v>8647</v>
      </c>
    </row>
    <row r="292" spans="1:14" ht="15">
      <c r="A292" s="438" t="s">
        <v>31</v>
      </c>
      <c r="B292" s="438" t="s">
        <v>1066</v>
      </c>
      <c r="C292" s="439">
        <v>192</v>
      </c>
      <c r="D292" s="440">
        <v>4418</v>
      </c>
      <c r="E292" s="440">
        <v>3038</v>
      </c>
      <c r="F292" s="440">
        <v>257</v>
      </c>
      <c r="G292" s="440">
        <v>9899</v>
      </c>
      <c r="H292" s="440">
        <v>7601</v>
      </c>
      <c r="I292" s="440">
        <v>23</v>
      </c>
      <c r="J292" s="440">
        <v>193</v>
      </c>
      <c r="K292" s="440">
        <v>35</v>
      </c>
      <c r="L292" s="440">
        <v>472</v>
      </c>
      <c r="M292" s="440">
        <v>14510</v>
      </c>
      <c r="N292" s="440">
        <v>10674</v>
      </c>
    </row>
    <row r="293" spans="1:14" ht="15">
      <c r="A293" s="438" t="s">
        <v>31</v>
      </c>
      <c r="B293" s="438" t="s">
        <v>1067</v>
      </c>
      <c r="C293" s="439">
        <v>20</v>
      </c>
      <c r="D293" s="440">
        <v>690</v>
      </c>
      <c r="E293" s="440">
        <v>520</v>
      </c>
      <c r="F293" s="440">
        <v>30</v>
      </c>
      <c r="G293" s="440">
        <v>1264</v>
      </c>
      <c r="H293" s="440">
        <v>916</v>
      </c>
      <c r="I293" s="440">
        <v>0</v>
      </c>
      <c r="J293" s="440">
        <v>0</v>
      </c>
      <c r="K293" s="440">
        <v>0</v>
      </c>
      <c r="L293" s="440">
        <v>50</v>
      </c>
      <c r="M293" s="440">
        <v>1954</v>
      </c>
      <c r="N293" s="440">
        <v>1436</v>
      </c>
    </row>
    <row r="294" spans="1:14" ht="15">
      <c r="A294" s="438" t="s">
        <v>32</v>
      </c>
      <c r="B294" s="438" t="s">
        <v>32</v>
      </c>
      <c r="C294" s="439">
        <v>4</v>
      </c>
      <c r="D294" s="440">
        <v>85</v>
      </c>
      <c r="E294" s="440">
        <v>25</v>
      </c>
      <c r="F294" s="440">
        <v>4</v>
      </c>
      <c r="G294" s="440">
        <v>105</v>
      </c>
      <c r="H294" s="440">
        <v>53</v>
      </c>
      <c r="I294" s="440">
        <v>0</v>
      </c>
      <c r="J294" s="440">
        <v>0</v>
      </c>
      <c r="K294" s="440">
        <v>0</v>
      </c>
      <c r="L294" s="440">
        <v>8</v>
      </c>
      <c r="M294" s="440">
        <v>190</v>
      </c>
      <c r="N294" s="440">
        <v>78</v>
      </c>
    </row>
    <row r="295" spans="1:14" ht="15">
      <c r="A295" s="438" t="s">
        <v>33</v>
      </c>
      <c r="B295" s="438" t="s">
        <v>1068</v>
      </c>
      <c r="C295" s="439">
        <v>1</v>
      </c>
      <c r="D295" s="440">
        <v>70</v>
      </c>
      <c r="E295" s="440">
        <v>70</v>
      </c>
      <c r="F295" s="440">
        <v>0</v>
      </c>
      <c r="G295" s="440">
        <v>0</v>
      </c>
      <c r="H295" s="440">
        <v>0</v>
      </c>
      <c r="I295" s="440">
        <v>0</v>
      </c>
      <c r="J295" s="440">
        <v>0</v>
      </c>
      <c r="K295" s="440">
        <v>0</v>
      </c>
      <c r="L295" s="440">
        <v>1</v>
      </c>
      <c r="M295" s="440">
        <v>70</v>
      </c>
      <c r="N295" s="440">
        <v>70</v>
      </c>
    </row>
    <row r="296" spans="1:14" ht="15">
      <c r="A296" s="438" t="s">
        <v>33</v>
      </c>
      <c r="B296" s="438" t="s">
        <v>1069</v>
      </c>
      <c r="C296" s="439">
        <v>4</v>
      </c>
      <c r="D296" s="440">
        <v>110</v>
      </c>
      <c r="E296" s="440">
        <v>102</v>
      </c>
      <c r="F296" s="440">
        <v>12</v>
      </c>
      <c r="G296" s="440">
        <v>225</v>
      </c>
      <c r="H296" s="440">
        <v>225</v>
      </c>
      <c r="I296" s="440">
        <v>0</v>
      </c>
      <c r="J296" s="440">
        <v>0</v>
      </c>
      <c r="K296" s="440">
        <v>0</v>
      </c>
      <c r="L296" s="440">
        <v>16</v>
      </c>
      <c r="M296" s="440">
        <v>335</v>
      </c>
      <c r="N296" s="440">
        <v>327</v>
      </c>
    </row>
    <row r="297" spans="1:14" ht="15">
      <c r="A297" s="438" t="s">
        <v>33</v>
      </c>
      <c r="B297" s="438" t="s">
        <v>1070</v>
      </c>
      <c r="C297" s="439">
        <v>0</v>
      </c>
      <c r="D297" s="440">
        <v>0</v>
      </c>
      <c r="E297" s="440">
        <v>0</v>
      </c>
      <c r="F297" s="440">
        <v>0</v>
      </c>
      <c r="G297" s="440">
        <v>0</v>
      </c>
      <c r="H297" s="440">
        <v>0</v>
      </c>
      <c r="I297" s="440">
        <v>0</v>
      </c>
      <c r="J297" s="440">
        <v>0</v>
      </c>
      <c r="K297" s="440">
        <v>0</v>
      </c>
      <c r="L297" s="440">
        <v>0</v>
      </c>
      <c r="M297" s="440">
        <v>0</v>
      </c>
      <c r="N297" s="440">
        <v>0</v>
      </c>
    </row>
    <row r="298" spans="1:14" ht="15">
      <c r="A298" s="438" t="s">
        <v>33</v>
      </c>
      <c r="B298" s="438" t="s">
        <v>1071</v>
      </c>
      <c r="C298" s="439">
        <v>3</v>
      </c>
      <c r="D298" s="440">
        <v>82</v>
      </c>
      <c r="E298" s="440">
        <v>65</v>
      </c>
      <c r="F298" s="440">
        <v>5</v>
      </c>
      <c r="G298" s="440">
        <v>125</v>
      </c>
      <c r="H298" s="440">
        <v>20</v>
      </c>
      <c r="I298" s="440">
        <v>0</v>
      </c>
      <c r="J298" s="440">
        <v>0</v>
      </c>
      <c r="K298" s="440">
        <v>0</v>
      </c>
      <c r="L298" s="440">
        <v>8</v>
      </c>
      <c r="M298" s="440">
        <v>207</v>
      </c>
      <c r="N298" s="440">
        <v>85</v>
      </c>
    </row>
    <row r="299" spans="1:14" ht="15">
      <c r="A299" s="438" t="s">
        <v>33</v>
      </c>
      <c r="B299" s="438" t="s">
        <v>1072</v>
      </c>
      <c r="C299" s="439">
        <v>2</v>
      </c>
      <c r="D299" s="440">
        <v>150</v>
      </c>
      <c r="E299" s="440">
        <v>150</v>
      </c>
      <c r="F299" s="440">
        <v>2</v>
      </c>
      <c r="G299" s="440">
        <v>50</v>
      </c>
      <c r="H299" s="440">
        <v>50</v>
      </c>
      <c r="I299" s="440">
        <v>0</v>
      </c>
      <c r="J299" s="440">
        <v>0</v>
      </c>
      <c r="K299" s="440">
        <v>0</v>
      </c>
      <c r="L299" s="440">
        <v>4</v>
      </c>
      <c r="M299" s="440">
        <v>200</v>
      </c>
      <c r="N299" s="440">
        <v>200</v>
      </c>
    </row>
    <row r="300" spans="1:14" ht="15">
      <c r="A300" s="438" t="s">
        <v>33</v>
      </c>
      <c r="B300" s="438" t="s">
        <v>1073</v>
      </c>
      <c r="C300" s="439">
        <v>2</v>
      </c>
      <c r="D300" s="440">
        <v>50</v>
      </c>
      <c r="E300" s="440">
        <v>40</v>
      </c>
      <c r="F300" s="440">
        <v>3</v>
      </c>
      <c r="G300" s="440">
        <v>80</v>
      </c>
      <c r="H300" s="440">
        <v>0</v>
      </c>
      <c r="I300" s="440">
        <v>0</v>
      </c>
      <c r="J300" s="440">
        <v>0</v>
      </c>
      <c r="K300" s="440">
        <v>0</v>
      </c>
      <c r="L300" s="440">
        <v>5</v>
      </c>
      <c r="M300" s="440">
        <v>130</v>
      </c>
      <c r="N300" s="440">
        <v>40</v>
      </c>
    </row>
    <row r="301" spans="1:14" ht="15">
      <c r="A301" s="438" t="s">
        <v>33</v>
      </c>
      <c r="B301" s="438" t="s">
        <v>1074</v>
      </c>
      <c r="C301" s="439">
        <v>5</v>
      </c>
      <c r="D301" s="440">
        <v>180</v>
      </c>
      <c r="E301" s="440">
        <v>104</v>
      </c>
      <c r="F301" s="440">
        <v>4</v>
      </c>
      <c r="G301" s="440">
        <v>170</v>
      </c>
      <c r="H301" s="440">
        <v>97</v>
      </c>
      <c r="I301" s="440">
        <v>0</v>
      </c>
      <c r="J301" s="440">
        <v>0</v>
      </c>
      <c r="K301" s="440">
        <v>0</v>
      </c>
      <c r="L301" s="440">
        <v>9</v>
      </c>
      <c r="M301" s="440">
        <v>350</v>
      </c>
      <c r="N301" s="440">
        <v>201</v>
      </c>
    </row>
    <row r="302" spans="1:14" ht="15">
      <c r="A302" s="438" t="s">
        <v>33</v>
      </c>
      <c r="B302" s="438" t="s">
        <v>1075</v>
      </c>
      <c r="C302" s="439">
        <v>192</v>
      </c>
      <c r="D302" s="440">
        <v>6904</v>
      </c>
      <c r="E302" s="440">
        <v>5886</v>
      </c>
      <c r="F302" s="440">
        <v>144</v>
      </c>
      <c r="G302" s="440">
        <v>5529</v>
      </c>
      <c r="H302" s="440">
        <v>4749</v>
      </c>
      <c r="I302" s="440">
        <v>7</v>
      </c>
      <c r="J302" s="440">
        <v>450</v>
      </c>
      <c r="K302" s="440">
        <v>421</v>
      </c>
      <c r="L302" s="440">
        <v>343</v>
      </c>
      <c r="M302" s="440">
        <v>12883</v>
      </c>
      <c r="N302" s="440">
        <v>11056</v>
      </c>
    </row>
    <row r="303" spans="1:14" ht="15">
      <c r="A303" s="438" t="s">
        <v>33</v>
      </c>
      <c r="B303" s="438" t="s">
        <v>1076</v>
      </c>
      <c r="C303" s="439">
        <v>4</v>
      </c>
      <c r="D303" s="440">
        <v>162</v>
      </c>
      <c r="E303" s="440">
        <v>43</v>
      </c>
      <c r="F303" s="440">
        <v>4</v>
      </c>
      <c r="G303" s="440">
        <v>193</v>
      </c>
      <c r="H303" s="440">
        <v>118</v>
      </c>
      <c r="I303" s="440">
        <v>0</v>
      </c>
      <c r="J303" s="440">
        <v>0</v>
      </c>
      <c r="K303" s="440">
        <v>0</v>
      </c>
      <c r="L303" s="440">
        <v>8</v>
      </c>
      <c r="M303" s="440">
        <v>355</v>
      </c>
      <c r="N303" s="440">
        <v>161</v>
      </c>
    </row>
    <row r="304" spans="1:14" ht="15">
      <c r="A304" s="438" t="s">
        <v>33</v>
      </c>
      <c r="B304" s="438" t="s">
        <v>1077</v>
      </c>
      <c r="C304" s="439">
        <v>1</v>
      </c>
      <c r="D304" s="440">
        <v>24</v>
      </c>
      <c r="E304" s="440">
        <v>0</v>
      </c>
      <c r="F304" s="440">
        <v>1</v>
      </c>
      <c r="G304" s="440">
        <v>60</v>
      </c>
      <c r="H304" s="440">
        <v>30</v>
      </c>
      <c r="I304" s="440">
        <v>0</v>
      </c>
      <c r="J304" s="440">
        <v>0</v>
      </c>
      <c r="K304" s="440">
        <v>0</v>
      </c>
      <c r="L304" s="440">
        <v>2</v>
      </c>
      <c r="M304" s="440">
        <v>84</v>
      </c>
      <c r="N304" s="440">
        <v>30</v>
      </c>
    </row>
    <row r="305" spans="1:14" ht="15">
      <c r="A305" s="438" t="s">
        <v>33</v>
      </c>
      <c r="B305" s="438" t="s">
        <v>1078</v>
      </c>
      <c r="C305" s="439">
        <v>0</v>
      </c>
      <c r="D305" s="440">
        <v>0</v>
      </c>
      <c r="E305" s="440">
        <v>0</v>
      </c>
      <c r="F305" s="440">
        <v>2</v>
      </c>
      <c r="G305" s="440">
        <v>150</v>
      </c>
      <c r="H305" s="440">
        <v>0</v>
      </c>
      <c r="I305" s="440">
        <v>1</v>
      </c>
      <c r="J305" s="440">
        <v>10</v>
      </c>
      <c r="K305" s="440">
        <v>10</v>
      </c>
      <c r="L305" s="440">
        <v>3</v>
      </c>
      <c r="M305" s="440">
        <v>160</v>
      </c>
      <c r="N305" s="440">
        <v>10</v>
      </c>
    </row>
    <row r="306" spans="1:14" ht="15">
      <c r="A306" s="438" t="s">
        <v>33</v>
      </c>
      <c r="B306" s="438" t="s">
        <v>1079</v>
      </c>
      <c r="C306" s="439">
        <v>8</v>
      </c>
      <c r="D306" s="440">
        <v>474</v>
      </c>
      <c r="E306" s="440">
        <v>422</v>
      </c>
      <c r="F306" s="440">
        <v>12</v>
      </c>
      <c r="G306" s="440">
        <v>629</v>
      </c>
      <c r="H306" s="440">
        <v>458</v>
      </c>
      <c r="I306" s="440">
        <v>0</v>
      </c>
      <c r="J306" s="440">
        <v>0</v>
      </c>
      <c r="K306" s="440">
        <v>0</v>
      </c>
      <c r="L306" s="440">
        <v>20</v>
      </c>
      <c r="M306" s="440">
        <v>1103</v>
      </c>
      <c r="N306" s="440">
        <v>880</v>
      </c>
    </row>
    <row r="307" spans="1:14" ht="15">
      <c r="A307" s="438" t="s">
        <v>33</v>
      </c>
      <c r="B307" s="438" t="s">
        <v>1080</v>
      </c>
      <c r="C307" s="439">
        <v>8</v>
      </c>
      <c r="D307" s="440">
        <v>245</v>
      </c>
      <c r="E307" s="440">
        <v>245</v>
      </c>
      <c r="F307" s="440">
        <v>8</v>
      </c>
      <c r="G307" s="440">
        <v>185</v>
      </c>
      <c r="H307" s="440">
        <v>185</v>
      </c>
      <c r="I307" s="440">
        <v>0</v>
      </c>
      <c r="J307" s="440">
        <v>0</v>
      </c>
      <c r="K307" s="440">
        <v>0</v>
      </c>
      <c r="L307" s="440">
        <v>16</v>
      </c>
      <c r="M307" s="440">
        <v>430</v>
      </c>
      <c r="N307" s="440">
        <v>430</v>
      </c>
    </row>
    <row r="308" spans="1:14" ht="15">
      <c r="A308" s="438" t="s">
        <v>33</v>
      </c>
      <c r="B308" s="438" t="s">
        <v>1081</v>
      </c>
      <c r="C308" s="439">
        <v>3</v>
      </c>
      <c r="D308" s="440">
        <v>130</v>
      </c>
      <c r="E308" s="440">
        <v>30</v>
      </c>
      <c r="F308" s="440">
        <v>5</v>
      </c>
      <c r="G308" s="440">
        <v>125</v>
      </c>
      <c r="H308" s="440">
        <v>83</v>
      </c>
      <c r="I308" s="440">
        <v>0</v>
      </c>
      <c r="J308" s="440">
        <v>0</v>
      </c>
      <c r="K308" s="440">
        <v>0</v>
      </c>
      <c r="L308" s="440">
        <v>8</v>
      </c>
      <c r="M308" s="440">
        <v>255</v>
      </c>
      <c r="N308" s="440">
        <v>113</v>
      </c>
    </row>
    <row r="309" spans="1:14" ht="15">
      <c r="A309" s="438" t="s">
        <v>33</v>
      </c>
      <c r="B309" s="438" t="s">
        <v>1082</v>
      </c>
      <c r="C309" s="439">
        <v>13</v>
      </c>
      <c r="D309" s="440">
        <v>305</v>
      </c>
      <c r="E309" s="440">
        <v>212</v>
      </c>
      <c r="F309" s="440">
        <v>9</v>
      </c>
      <c r="G309" s="440">
        <v>320</v>
      </c>
      <c r="H309" s="440">
        <v>276</v>
      </c>
      <c r="I309" s="440">
        <v>0</v>
      </c>
      <c r="J309" s="440">
        <v>0</v>
      </c>
      <c r="K309" s="440">
        <v>0</v>
      </c>
      <c r="L309" s="440">
        <v>22</v>
      </c>
      <c r="M309" s="440">
        <v>625</v>
      </c>
      <c r="N309" s="440">
        <v>488</v>
      </c>
    </row>
    <row r="310" spans="1:14" ht="15">
      <c r="A310" s="438" t="s">
        <v>33</v>
      </c>
      <c r="B310" s="438" t="s">
        <v>1083</v>
      </c>
      <c r="C310" s="439">
        <v>0</v>
      </c>
      <c r="D310" s="440">
        <v>0</v>
      </c>
      <c r="E310" s="440">
        <v>0</v>
      </c>
      <c r="F310" s="440">
        <v>0</v>
      </c>
      <c r="G310" s="440">
        <v>0</v>
      </c>
      <c r="H310" s="440">
        <v>0</v>
      </c>
      <c r="I310" s="440">
        <v>0</v>
      </c>
      <c r="J310" s="440">
        <v>0</v>
      </c>
      <c r="K310" s="440">
        <v>0</v>
      </c>
      <c r="L310" s="440">
        <v>0</v>
      </c>
      <c r="M310" s="440">
        <v>0</v>
      </c>
      <c r="N310" s="440">
        <v>0</v>
      </c>
    </row>
    <row r="311" spans="1:14" ht="15">
      <c r="A311" s="438" t="s">
        <v>33</v>
      </c>
      <c r="B311" s="438" t="s">
        <v>1084</v>
      </c>
      <c r="C311" s="439">
        <v>2</v>
      </c>
      <c r="D311" s="440">
        <v>154</v>
      </c>
      <c r="E311" s="440">
        <v>74</v>
      </c>
      <c r="F311" s="440">
        <v>3</v>
      </c>
      <c r="G311" s="440">
        <v>96</v>
      </c>
      <c r="H311" s="440">
        <v>76</v>
      </c>
      <c r="I311" s="440">
        <v>0</v>
      </c>
      <c r="J311" s="440">
        <v>0</v>
      </c>
      <c r="K311" s="440">
        <v>0</v>
      </c>
      <c r="L311" s="440">
        <v>5</v>
      </c>
      <c r="M311" s="440">
        <v>250</v>
      </c>
      <c r="N311" s="440">
        <v>150</v>
      </c>
    </row>
    <row r="312" spans="1:14" ht="15">
      <c r="A312" s="438" t="s">
        <v>33</v>
      </c>
      <c r="B312" s="438" t="s">
        <v>1085</v>
      </c>
      <c r="C312" s="439">
        <v>424</v>
      </c>
      <c r="D312" s="440">
        <v>1425</v>
      </c>
      <c r="E312" s="440">
        <v>1280</v>
      </c>
      <c r="F312" s="440">
        <v>26</v>
      </c>
      <c r="G312" s="440">
        <v>451</v>
      </c>
      <c r="H312" s="440">
        <v>320</v>
      </c>
      <c r="I312" s="440">
        <v>0</v>
      </c>
      <c r="J312" s="440">
        <v>0</v>
      </c>
      <c r="K312" s="440">
        <v>0</v>
      </c>
      <c r="L312" s="440">
        <v>450</v>
      </c>
      <c r="M312" s="440">
        <v>1876</v>
      </c>
      <c r="N312" s="440">
        <v>1600</v>
      </c>
    </row>
    <row r="313" spans="1:14" ht="15">
      <c r="A313" s="438" t="s">
        <v>33</v>
      </c>
      <c r="B313" s="438" t="s">
        <v>1086</v>
      </c>
      <c r="C313" s="439">
        <v>178</v>
      </c>
      <c r="D313" s="440">
        <v>4415</v>
      </c>
      <c r="E313" s="440">
        <v>3169</v>
      </c>
      <c r="F313" s="440">
        <v>138</v>
      </c>
      <c r="G313" s="440">
        <v>3776</v>
      </c>
      <c r="H313" s="440">
        <v>2674</v>
      </c>
      <c r="I313" s="440">
        <v>15</v>
      </c>
      <c r="J313" s="440">
        <v>186</v>
      </c>
      <c r="K313" s="440">
        <v>161</v>
      </c>
      <c r="L313" s="440">
        <v>331</v>
      </c>
      <c r="M313" s="440">
        <v>8377</v>
      </c>
      <c r="N313" s="440">
        <v>6004</v>
      </c>
    </row>
    <row r="314" spans="1:14" ht="15">
      <c r="A314" s="438" t="s">
        <v>33</v>
      </c>
      <c r="B314" s="438" t="s">
        <v>1087</v>
      </c>
      <c r="C314" s="439">
        <v>0</v>
      </c>
      <c r="D314" s="440">
        <v>0</v>
      </c>
      <c r="E314" s="440">
        <v>0</v>
      </c>
      <c r="F314" s="440">
        <v>0</v>
      </c>
      <c r="G314" s="440">
        <v>0</v>
      </c>
      <c r="H314" s="440">
        <v>0</v>
      </c>
      <c r="I314" s="440">
        <v>0</v>
      </c>
      <c r="J314" s="440">
        <v>0</v>
      </c>
      <c r="K314" s="440">
        <v>0</v>
      </c>
      <c r="L314" s="440">
        <v>0</v>
      </c>
      <c r="M314" s="440">
        <v>0</v>
      </c>
      <c r="N314" s="440">
        <v>0</v>
      </c>
    </row>
    <row r="315" spans="1:14" ht="15">
      <c r="A315" s="438" t="s">
        <v>33</v>
      </c>
      <c r="B315" s="438" t="s">
        <v>1088</v>
      </c>
      <c r="C315" s="439">
        <v>0</v>
      </c>
      <c r="D315" s="440">
        <v>0</v>
      </c>
      <c r="E315" s="440">
        <v>0</v>
      </c>
      <c r="F315" s="440">
        <v>1</v>
      </c>
      <c r="G315" s="440">
        <v>60</v>
      </c>
      <c r="H315" s="440">
        <v>45</v>
      </c>
      <c r="I315" s="440">
        <v>0</v>
      </c>
      <c r="J315" s="440">
        <v>0</v>
      </c>
      <c r="K315" s="440">
        <v>0</v>
      </c>
      <c r="L315" s="440">
        <v>1</v>
      </c>
      <c r="M315" s="440">
        <v>60</v>
      </c>
      <c r="N315" s="440">
        <v>45</v>
      </c>
    </row>
    <row r="316" spans="1:14" ht="15">
      <c r="A316" s="438" t="s">
        <v>33</v>
      </c>
      <c r="B316" s="438" t="s">
        <v>1089</v>
      </c>
      <c r="C316" s="439">
        <v>470</v>
      </c>
      <c r="D316" s="440">
        <v>10309</v>
      </c>
      <c r="E316" s="440">
        <v>6973</v>
      </c>
      <c r="F316" s="440">
        <v>294</v>
      </c>
      <c r="G316" s="440">
        <v>12758</v>
      </c>
      <c r="H316" s="440">
        <v>7858</v>
      </c>
      <c r="I316" s="440">
        <v>43</v>
      </c>
      <c r="J316" s="440">
        <v>214</v>
      </c>
      <c r="K316" s="440">
        <v>229</v>
      </c>
      <c r="L316" s="440">
        <v>807</v>
      </c>
      <c r="M316" s="440">
        <v>23281</v>
      </c>
      <c r="N316" s="440">
        <v>15060</v>
      </c>
    </row>
    <row r="317" spans="1:14" ht="15">
      <c r="A317" s="438" t="s">
        <v>33</v>
      </c>
      <c r="B317" s="438" t="s">
        <v>1090</v>
      </c>
      <c r="C317" s="439">
        <v>90</v>
      </c>
      <c r="D317" s="440">
        <v>4385</v>
      </c>
      <c r="E317" s="440">
        <v>2679</v>
      </c>
      <c r="F317" s="440">
        <v>62</v>
      </c>
      <c r="G317" s="440">
        <v>3467</v>
      </c>
      <c r="H317" s="440">
        <v>2584</v>
      </c>
      <c r="I317" s="440">
        <v>9</v>
      </c>
      <c r="J317" s="440">
        <v>563</v>
      </c>
      <c r="K317" s="440">
        <v>616</v>
      </c>
      <c r="L317" s="440">
        <v>161</v>
      </c>
      <c r="M317" s="440">
        <v>8415</v>
      </c>
      <c r="N317" s="440">
        <v>5879</v>
      </c>
    </row>
    <row r="318" spans="1:14" ht="15">
      <c r="A318" s="438" t="s">
        <v>33</v>
      </c>
      <c r="B318" s="438" t="s">
        <v>1091</v>
      </c>
      <c r="C318" s="439">
        <v>1</v>
      </c>
      <c r="D318" s="440">
        <v>50</v>
      </c>
      <c r="E318" s="440">
        <v>30</v>
      </c>
      <c r="F318" s="440">
        <v>2</v>
      </c>
      <c r="G318" s="440">
        <v>148</v>
      </c>
      <c r="H318" s="440">
        <v>148</v>
      </c>
      <c r="I318" s="440">
        <v>0</v>
      </c>
      <c r="J318" s="440">
        <v>0</v>
      </c>
      <c r="K318" s="440">
        <v>0</v>
      </c>
      <c r="L318" s="440">
        <v>3</v>
      </c>
      <c r="M318" s="440">
        <v>198</v>
      </c>
      <c r="N318" s="440">
        <v>178</v>
      </c>
    </row>
    <row r="319" spans="1:14" ht="15">
      <c r="A319" s="438" t="s">
        <v>33</v>
      </c>
      <c r="B319" s="438" t="s">
        <v>1092</v>
      </c>
      <c r="C319" s="439">
        <v>3</v>
      </c>
      <c r="D319" s="440">
        <v>130</v>
      </c>
      <c r="E319" s="440">
        <v>49</v>
      </c>
      <c r="F319" s="440">
        <v>5</v>
      </c>
      <c r="G319" s="440">
        <v>316</v>
      </c>
      <c r="H319" s="440">
        <v>25</v>
      </c>
      <c r="I319" s="440">
        <v>0</v>
      </c>
      <c r="J319" s="440">
        <v>0</v>
      </c>
      <c r="K319" s="440">
        <v>0</v>
      </c>
      <c r="L319" s="440">
        <v>8</v>
      </c>
      <c r="M319" s="440">
        <v>446</v>
      </c>
      <c r="N319" s="440">
        <v>74</v>
      </c>
    </row>
    <row r="320" spans="1:14" ht="15">
      <c r="A320" s="438" t="s">
        <v>33</v>
      </c>
      <c r="B320" s="438" t="s">
        <v>1093</v>
      </c>
      <c r="C320" s="439">
        <v>0</v>
      </c>
      <c r="D320" s="440">
        <v>0</v>
      </c>
      <c r="E320" s="440">
        <v>0</v>
      </c>
      <c r="F320" s="440">
        <v>1</v>
      </c>
      <c r="G320" s="440">
        <v>150</v>
      </c>
      <c r="H320" s="440">
        <v>0</v>
      </c>
      <c r="I320" s="440">
        <v>0</v>
      </c>
      <c r="J320" s="440">
        <v>0</v>
      </c>
      <c r="K320" s="440">
        <v>0</v>
      </c>
      <c r="L320" s="440">
        <v>1</v>
      </c>
      <c r="M320" s="440">
        <v>150</v>
      </c>
      <c r="N320" s="440">
        <v>0</v>
      </c>
    </row>
    <row r="321" spans="1:14" ht="15">
      <c r="A321" s="438" t="s">
        <v>33</v>
      </c>
      <c r="B321" s="438" t="s">
        <v>1094</v>
      </c>
      <c r="C321" s="439">
        <v>13</v>
      </c>
      <c r="D321" s="440">
        <v>1070</v>
      </c>
      <c r="E321" s="440">
        <v>413</v>
      </c>
      <c r="F321" s="440">
        <v>14</v>
      </c>
      <c r="G321" s="440">
        <v>706</v>
      </c>
      <c r="H321" s="440">
        <v>202</v>
      </c>
      <c r="I321" s="440">
        <v>0</v>
      </c>
      <c r="J321" s="440">
        <v>0</v>
      </c>
      <c r="K321" s="440">
        <v>0</v>
      </c>
      <c r="L321" s="440">
        <v>27</v>
      </c>
      <c r="M321" s="440">
        <v>1776</v>
      </c>
      <c r="N321" s="440">
        <v>615</v>
      </c>
    </row>
    <row r="322" spans="1:14" ht="15">
      <c r="A322" s="438" t="s">
        <v>33</v>
      </c>
      <c r="B322" s="438" t="s">
        <v>1095</v>
      </c>
      <c r="C322" s="439">
        <v>0</v>
      </c>
      <c r="D322" s="440">
        <v>0</v>
      </c>
      <c r="E322" s="440">
        <v>0</v>
      </c>
      <c r="F322" s="440">
        <v>1</v>
      </c>
      <c r="G322" s="440">
        <v>50</v>
      </c>
      <c r="H322" s="440">
        <v>0</v>
      </c>
      <c r="I322" s="440">
        <v>0</v>
      </c>
      <c r="J322" s="440">
        <v>0</v>
      </c>
      <c r="K322" s="440">
        <v>0</v>
      </c>
      <c r="L322" s="440">
        <v>1</v>
      </c>
      <c r="M322" s="440">
        <v>50</v>
      </c>
      <c r="N322" s="440">
        <v>0</v>
      </c>
    </row>
    <row r="323" spans="1:14" ht="15">
      <c r="A323" s="438" t="s">
        <v>33</v>
      </c>
      <c r="B323" s="438" t="s">
        <v>1096</v>
      </c>
      <c r="C323" s="439">
        <v>0</v>
      </c>
      <c r="D323" s="440">
        <v>0</v>
      </c>
      <c r="E323" s="440">
        <v>0</v>
      </c>
      <c r="F323" s="440">
        <v>2</v>
      </c>
      <c r="G323" s="440">
        <v>124</v>
      </c>
      <c r="H323" s="440">
        <v>10</v>
      </c>
      <c r="I323" s="440">
        <v>1</v>
      </c>
      <c r="J323" s="440">
        <v>50</v>
      </c>
      <c r="K323" s="440">
        <v>40</v>
      </c>
      <c r="L323" s="440">
        <v>3</v>
      </c>
      <c r="M323" s="440">
        <v>174</v>
      </c>
      <c r="N323" s="440">
        <v>50</v>
      </c>
    </row>
    <row r="324" spans="1:14" ht="15">
      <c r="A324" s="438" t="s">
        <v>33</v>
      </c>
      <c r="B324" s="438" t="s">
        <v>1097</v>
      </c>
      <c r="C324" s="439">
        <v>1</v>
      </c>
      <c r="D324" s="440">
        <v>30</v>
      </c>
      <c r="E324" s="440">
        <v>30</v>
      </c>
      <c r="F324" s="440">
        <v>1</v>
      </c>
      <c r="G324" s="440">
        <v>50</v>
      </c>
      <c r="H324" s="440">
        <v>0</v>
      </c>
      <c r="I324" s="440">
        <v>0</v>
      </c>
      <c r="J324" s="440">
        <v>0</v>
      </c>
      <c r="K324" s="440">
        <v>0</v>
      </c>
      <c r="L324" s="440">
        <v>2</v>
      </c>
      <c r="M324" s="440">
        <v>80</v>
      </c>
      <c r="N324" s="440">
        <v>30</v>
      </c>
    </row>
    <row r="325" spans="1:14" ht="15">
      <c r="A325" s="438" t="s">
        <v>33</v>
      </c>
      <c r="B325" s="438" t="s">
        <v>1098</v>
      </c>
      <c r="C325" s="439">
        <v>0</v>
      </c>
      <c r="D325" s="440">
        <v>0</v>
      </c>
      <c r="E325" s="440">
        <v>0</v>
      </c>
      <c r="F325" s="440">
        <v>0</v>
      </c>
      <c r="G325" s="440">
        <v>0</v>
      </c>
      <c r="H325" s="440">
        <v>0</v>
      </c>
      <c r="I325" s="440">
        <v>0</v>
      </c>
      <c r="J325" s="440">
        <v>0</v>
      </c>
      <c r="K325" s="440">
        <v>0</v>
      </c>
      <c r="L325" s="440">
        <v>0</v>
      </c>
      <c r="M325" s="440">
        <v>0</v>
      </c>
      <c r="N325" s="440">
        <v>0</v>
      </c>
    </row>
    <row r="326" spans="1:14" ht="15">
      <c r="A326" s="438" t="s">
        <v>33</v>
      </c>
      <c r="B326" s="438" t="s">
        <v>1099</v>
      </c>
      <c r="C326" s="439">
        <v>4</v>
      </c>
      <c r="D326" s="440">
        <v>160</v>
      </c>
      <c r="E326" s="440">
        <v>157</v>
      </c>
      <c r="F326" s="440">
        <v>0</v>
      </c>
      <c r="G326" s="440">
        <v>0</v>
      </c>
      <c r="H326" s="440">
        <v>0</v>
      </c>
      <c r="I326" s="440">
        <v>0</v>
      </c>
      <c r="J326" s="440">
        <v>0</v>
      </c>
      <c r="K326" s="440">
        <v>0</v>
      </c>
      <c r="L326" s="440">
        <v>4</v>
      </c>
      <c r="M326" s="440">
        <v>160</v>
      </c>
      <c r="N326" s="440">
        <v>157</v>
      </c>
    </row>
    <row r="327" spans="1:14" ht="15">
      <c r="A327" s="438" t="s">
        <v>33</v>
      </c>
      <c r="B327" s="438" t="s">
        <v>1100</v>
      </c>
      <c r="C327" s="439">
        <v>0</v>
      </c>
      <c r="D327" s="440">
        <v>0</v>
      </c>
      <c r="E327" s="440">
        <v>0</v>
      </c>
      <c r="F327" s="440">
        <v>1</v>
      </c>
      <c r="G327" s="440">
        <v>100</v>
      </c>
      <c r="H327" s="440">
        <v>25</v>
      </c>
      <c r="I327" s="440">
        <v>0</v>
      </c>
      <c r="J327" s="440">
        <v>0</v>
      </c>
      <c r="K327" s="440">
        <v>0</v>
      </c>
      <c r="L327" s="440">
        <v>1</v>
      </c>
      <c r="M327" s="440">
        <v>100</v>
      </c>
      <c r="N327" s="440">
        <v>25</v>
      </c>
    </row>
    <row r="328" spans="1:14" ht="15">
      <c r="A328" s="438" t="s">
        <v>33</v>
      </c>
      <c r="B328" s="438" t="s">
        <v>1101</v>
      </c>
      <c r="C328" s="439">
        <v>9</v>
      </c>
      <c r="D328" s="440">
        <v>554</v>
      </c>
      <c r="E328" s="440">
        <v>446</v>
      </c>
      <c r="F328" s="440">
        <v>11</v>
      </c>
      <c r="G328" s="440">
        <v>511</v>
      </c>
      <c r="H328" s="440">
        <v>418</v>
      </c>
      <c r="I328" s="440">
        <v>0</v>
      </c>
      <c r="J328" s="440">
        <v>0</v>
      </c>
      <c r="K328" s="440">
        <v>0</v>
      </c>
      <c r="L328" s="440">
        <v>20</v>
      </c>
      <c r="M328" s="440">
        <v>1065</v>
      </c>
      <c r="N328" s="440">
        <v>864</v>
      </c>
    </row>
    <row r="329" spans="1:14" ht="15">
      <c r="A329" s="438" t="s">
        <v>33</v>
      </c>
      <c r="B329" s="438" t="s">
        <v>1102</v>
      </c>
      <c r="C329" s="439">
        <v>17</v>
      </c>
      <c r="D329" s="440">
        <v>624</v>
      </c>
      <c r="E329" s="440">
        <v>571</v>
      </c>
      <c r="F329" s="440">
        <v>17</v>
      </c>
      <c r="G329" s="440">
        <v>475</v>
      </c>
      <c r="H329" s="440">
        <v>512</v>
      </c>
      <c r="I329" s="440">
        <v>0</v>
      </c>
      <c r="J329" s="440">
        <v>0</v>
      </c>
      <c r="K329" s="440">
        <v>0</v>
      </c>
      <c r="L329" s="440">
        <v>34</v>
      </c>
      <c r="M329" s="440">
        <v>1099</v>
      </c>
      <c r="N329" s="440">
        <v>1083</v>
      </c>
    </row>
    <row r="330" spans="1:14" ht="15">
      <c r="A330" s="438" t="s">
        <v>33</v>
      </c>
      <c r="B330" s="438" t="s">
        <v>1103</v>
      </c>
      <c r="C330" s="439">
        <v>37</v>
      </c>
      <c r="D330" s="440">
        <v>1960</v>
      </c>
      <c r="E330" s="440">
        <v>822</v>
      </c>
      <c r="F330" s="440">
        <v>25</v>
      </c>
      <c r="G330" s="440">
        <v>1520</v>
      </c>
      <c r="H330" s="440">
        <v>988</v>
      </c>
      <c r="I330" s="440">
        <v>0</v>
      </c>
      <c r="J330" s="440">
        <v>0</v>
      </c>
      <c r="K330" s="440">
        <v>0</v>
      </c>
      <c r="L330" s="440">
        <v>62</v>
      </c>
      <c r="M330" s="440">
        <v>3480</v>
      </c>
      <c r="N330" s="440">
        <v>1810</v>
      </c>
    </row>
    <row r="331" spans="1:14" ht="15">
      <c r="A331" s="438" t="s">
        <v>33</v>
      </c>
      <c r="B331" s="438" t="s">
        <v>1104</v>
      </c>
      <c r="C331" s="439">
        <v>14</v>
      </c>
      <c r="D331" s="440">
        <v>870</v>
      </c>
      <c r="E331" s="440">
        <v>372</v>
      </c>
      <c r="F331" s="440">
        <v>13</v>
      </c>
      <c r="G331" s="440">
        <v>596</v>
      </c>
      <c r="H331" s="440">
        <v>323</v>
      </c>
      <c r="I331" s="440">
        <v>0</v>
      </c>
      <c r="J331" s="440">
        <v>0</v>
      </c>
      <c r="K331" s="440">
        <v>0</v>
      </c>
      <c r="L331" s="440">
        <v>27</v>
      </c>
      <c r="M331" s="440">
        <v>1466</v>
      </c>
      <c r="N331" s="440">
        <v>695</v>
      </c>
    </row>
    <row r="332" spans="1:14" ht="15">
      <c r="A332" s="438" t="s">
        <v>33</v>
      </c>
      <c r="B332" s="438" t="s">
        <v>1105</v>
      </c>
      <c r="C332" s="439">
        <v>7</v>
      </c>
      <c r="D332" s="440">
        <v>224</v>
      </c>
      <c r="E332" s="440">
        <v>147</v>
      </c>
      <c r="F332" s="440">
        <v>4</v>
      </c>
      <c r="G332" s="440">
        <v>110</v>
      </c>
      <c r="H332" s="440">
        <v>80</v>
      </c>
      <c r="I332" s="440">
        <v>0</v>
      </c>
      <c r="J332" s="440">
        <v>0</v>
      </c>
      <c r="K332" s="440">
        <v>0</v>
      </c>
      <c r="L332" s="440">
        <v>11</v>
      </c>
      <c r="M332" s="440">
        <v>334</v>
      </c>
      <c r="N332" s="440">
        <v>227</v>
      </c>
    </row>
    <row r="333" spans="1:14" ht="15">
      <c r="A333" s="438" t="s">
        <v>33</v>
      </c>
      <c r="B333" s="438" t="s">
        <v>1106</v>
      </c>
      <c r="C333" s="439">
        <v>0</v>
      </c>
      <c r="D333" s="440">
        <v>0</v>
      </c>
      <c r="E333" s="440">
        <v>0</v>
      </c>
      <c r="F333" s="440">
        <v>0</v>
      </c>
      <c r="G333" s="440">
        <v>0</v>
      </c>
      <c r="H333" s="440">
        <v>0</v>
      </c>
      <c r="I333" s="440">
        <v>0</v>
      </c>
      <c r="J333" s="440">
        <v>0</v>
      </c>
      <c r="K333" s="440">
        <v>0</v>
      </c>
      <c r="L333" s="440">
        <v>0</v>
      </c>
      <c r="M333" s="440">
        <v>0</v>
      </c>
      <c r="N333" s="440">
        <v>0</v>
      </c>
    </row>
    <row r="334" spans="1:14" ht="15">
      <c r="A334" s="438" t="s">
        <v>33</v>
      </c>
      <c r="B334" s="438" t="s">
        <v>1107</v>
      </c>
      <c r="C334" s="439">
        <v>3</v>
      </c>
      <c r="D334" s="440">
        <v>154</v>
      </c>
      <c r="E334" s="440">
        <v>108</v>
      </c>
      <c r="F334" s="440">
        <v>4</v>
      </c>
      <c r="G334" s="440">
        <v>200</v>
      </c>
      <c r="H334" s="440">
        <v>280</v>
      </c>
      <c r="I334" s="440">
        <v>0</v>
      </c>
      <c r="J334" s="440">
        <v>0</v>
      </c>
      <c r="K334" s="440">
        <v>0</v>
      </c>
      <c r="L334" s="440">
        <v>7</v>
      </c>
      <c r="M334" s="440">
        <v>354</v>
      </c>
      <c r="N334" s="440">
        <v>388</v>
      </c>
    </row>
    <row r="335" spans="1:14" ht="15">
      <c r="A335" s="438" t="s">
        <v>33</v>
      </c>
      <c r="B335" s="438" t="s">
        <v>1108</v>
      </c>
      <c r="C335" s="439">
        <v>0</v>
      </c>
      <c r="D335" s="440">
        <v>0</v>
      </c>
      <c r="E335" s="440">
        <v>0</v>
      </c>
      <c r="F335" s="440">
        <v>0</v>
      </c>
      <c r="G335" s="440">
        <v>0</v>
      </c>
      <c r="H335" s="440">
        <v>0</v>
      </c>
      <c r="I335" s="440">
        <v>0</v>
      </c>
      <c r="J335" s="440">
        <v>0</v>
      </c>
      <c r="K335" s="440">
        <v>0</v>
      </c>
      <c r="L335" s="440">
        <v>0</v>
      </c>
      <c r="M335" s="440">
        <v>0</v>
      </c>
      <c r="N335" s="440">
        <v>0</v>
      </c>
    </row>
    <row r="336" spans="1:14" ht="15">
      <c r="A336" s="438" t="s">
        <v>33</v>
      </c>
      <c r="B336" s="438" t="s">
        <v>1109</v>
      </c>
      <c r="C336" s="439">
        <v>0</v>
      </c>
      <c r="D336" s="440">
        <v>0</v>
      </c>
      <c r="E336" s="440">
        <v>0</v>
      </c>
      <c r="F336" s="440">
        <v>1</v>
      </c>
      <c r="G336" s="440">
        <v>60</v>
      </c>
      <c r="H336" s="440">
        <v>0</v>
      </c>
      <c r="I336" s="440">
        <v>0</v>
      </c>
      <c r="J336" s="440">
        <v>0</v>
      </c>
      <c r="K336" s="440">
        <v>0</v>
      </c>
      <c r="L336" s="440">
        <v>1</v>
      </c>
      <c r="M336" s="440">
        <v>60</v>
      </c>
      <c r="N336" s="440">
        <v>0</v>
      </c>
    </row>
    <row r="337" spans="1:14" ht="15">
      <c r="A337" s="438" t="s">
        <v>33</v>
      </c>
      <c r="B337" s="438" t="s">
        <v>1110</v>
      </c>
      <c r="C337" s="439">
        <v>0</v>
      </c>
      <c r="D337" s="440">
        <v>0</v>
      </c>
      <c r="E337" s="440">
        <v>0</v>
      </c>
      <c r="F337" s="440">
        <v>0</v>
      </c>
      <c r="G337" s="440">
        <v>0</v>
      </c>
      <c r="H337" s="440">
        <v>0</v>
      </c>
      <c r="I337" s="440">
        <v>0</v>
      </c>
      <c r="J337" s="440">
        <v>0</v>
      </c>
      <c r="K337" s="440">
        <v>0</v>
      </c>
      <c r="L337" s="440">
        <v>0</v>
      </c>
      <c r="M337" s="440">
        <v>0</v>
      </c>
      <c r="N337" s="440">
        <v>0</v>
      </c>
    </row>
    <row r="338" spans="1:14" ht="15">
      <c r="A338" s="438" t="s">
        <v>33</v>
      </c>
      <c r="B338" s="438" t="s">
        <v>1111</v>
      </c>
      <c r="C338" s="439">
        <v>3</v>
      </c>
      <c r="D338" s="440">
        <v>80</v>
      </c>
      <c r="E338" s="440">
        <v>0</v>
      </c>
      <c r="F338" s="440">
        <v>2</v>
      </c>
      <c r="G338" s="440">
        <v>20</v>
      </c>
      <c r="H338" s="440">
        <v>10</v>
      </c>
      <c r="I338" s="440">
        <v>0</v>
      </c>
      <c r="J338" s="440">
        <v>0</v>
      </c>
      <c r="K338" s="440">
        <v>0</v>
      </c>
      <c r="L338" s="440">
        <v>5</v>
      </c>
      <c r="M338" s="440">
        <v>100</v>
      </c>
      <c r="N338" s="440">
        <v>10</v>
      </c>
    </row>
    <row r="339" spans="1:14" ht="15">
      <c r="A339" s="438" t="s">
        <v>33</v>
      </c>
      <c r="B339" s="438" t="s">
        <v>1112</v>
      </c>
      <c r="C339" s="439">
        <v>0</v>
      </c>
      <c r="D339" s="440">
        <v>0</v>
      </c>
      <c r="E339" s="440">
        <v>0</v>
      </c>
      <c r="F339" s="440">
        <v>0</v>
      </c>
      <c r="G339" s="440">
        <v>0</v>
      </c>
      <c r="H339" s="440">
        <v>0</v>
      </c>
      <c r="I339" s="440">
        <v>0</v>
      </c>
      <c r="J339" s="440">
        <v>0</v>
      </c>
      <c r="K339" s="440">
        <v>0</v>
      </c>
      <c r="L339" s="440">
        <v>0</v>
      </c>
      <c r="M339" s="440">
        <v>0</v>
      </c>
      <c r="N339" s="440">
        <v>0</v>
      </c>
    </row>
    <row r="340" spans="1:14" ht="15">
      <c r="A340" s="438" t="s">
        <v>33</v>
      </c>
      <c r="B340" s="438" t="s">
        <v>1113</v>
      </c>
      <c r="C340" s="439">
        <v>2</v>
      </c>
      <c r="D340" s="440">
        <v>48</v>
      </c>
      <c r="E340" s="440">
        <v>36</v>
      </c>
      <c r="F340" s="440">
        <v>2</v>
      </c>
      <c r="G340" s="440">
        <v>45</v>
      </c>
      <c r="H340" s="440">
        <v>45</v>
      </c>
      <c r="I340" s="440">
        <v>0</v>
      </c>
      <c r="J340" s="440">
        <v>0</v>
      </c>
      <c r="K340" s="440">
        <v>0</v>
      </c>
      <c r="L340" s="440">
        <v>4</v>
      </c>
      <c r="M340" s="440">
        <v>93</v>
      </c>
      <c r="N340" s="440">
        <v>81</v>
      </c>
    </row>
    <row r="341" spans="1:14" ht="15">
      <c r="A341" s="438" t="s">
        <v>33</v>
      </c>
      <c r="B341" s="438" t="s">
        <v>1114</v>
      </c>
      <c r="C341" s="439">
        <v>32</v>
      </c>
      <c r="D341" s="440">
        <v>1142</v>
      </c>
      <c r="E341" s="440">
        <v>742</v>
      </c>
      <c r="F341" s="440">
        <v>25</v>
      </c>
      <c r="G341" s="440">
        <v>1080</v>
      </c>
      <c r="H341" s="440">
        <v>482</v>
      </c>
      <c r="I341" s="440">
        <v>24</v>
      </c>
      <c r="J341" s="440">
        <v>675</v>
      </c>
      <c r="K341" s="440">
        <v>493</v>
      </c>
      <c r="L341" s="440">
        <v>81</v>
      </c>
      <c r="M341" s="440">
        <v>2897</v>
      </c>
      <c r="N341" s="440">
        <v>1717</v>
      </c>
    </row>
    <row r="342" spans="1:14" ht="15">
      <c r="A342" s="438" t="s">
        <v>33</v>
      </c>
      <c r="B342" s="438" t="s">
        <v>1115</v>
      </c>
      <c r="C342" s="439">
        <v>0</v>
      </c>
      <c r="D342" s="440">
        <v>0</v>
      </c>
      <c r="E342" s="440">
        <v>0</v>
      </c>
      <c r="F342" s="440">
        <v>0</v>
      </c>
      <c r="G342" s="440">
        <v>0</v>
      </c>
      <c r="H342" s="440">
        <v>0</v>
      </c>
      <c r="I342" s="440">
        <v>0</v>
      </c>
      <c r="J342" s="440">
        <v>0</v>
      </c>
      <c r="K342" s="440">
        <v>0</v>
      </c>
      <c r="L342" s="440">
        <v>0</v>
      </c>
      <c r="M342" s="440">
        <v>0</v>
      </c>
      <c r="N342" s="440">
        <v>0</v>
      </c>
    </row>
    <row r="343" spans="1:14" ht="15">
      <c r="A343" s="438" t="s">
        <v>33</v>
      </c>
      <c r="B343" s="438" t="s">
        <v>1116</v>
      </c>
      <c r="C343" s="439">
        <v>2</v>
      </c>
      <c r="D343" s="440">
        <v>20</v>
      </c>
      <c r="E343" s="440">
        <v>20</v>
      </c>
      <c r="F343" s="440">
        <v>4</v>
      </c>
      <c r="G343" s="440">
        <v>71</v>
      </c>
      <c r="H343" s="440">
        <v>10</v>
      </c>
      <c r="I343" s="440">
        <v>0</v>
      </c>
      <c r="J343" s="440">
        <v>0</v>
      </c>
      <c r="K343" s="440">
        <v>0</v>
      </c>
      <c r="L343" s="440">
        <v>6</v>
      </c>
      <c r="M343" s="440">
        <v>91</v>
      </c>
      <c r="N343" s="440">
        <v>30</v>
      </c>
    </row>
    <row r="344" spans="1:14" ht="15">
      <c r="A344" s="438" t="s">
        <v>33</v>
      </c>
      <c r="B344" s="438" t="s">
        <v>1117</v>
      </c>
      <c r="C344" s="439">
        <v>4</v>
      </c>
      <c r="D344" s="440">
        <v>200</v>
      </c>
      <c r="E344" s="440">
        <v>92</v>
      </c>
      <c r="F344" s="440">
        <v>7</v>
      </c>
      <c r="G344" s="440">
        <v>1200</v>
      </c>
      <c r="H344" s="440">
        <v>423</v>
      </c>
      <c r="I344" s="440">
        <v>0</v>
      </c>
      <c r="J344" s="440">
        <v>0</v>
      </c>
      <c r="K344" s="440">
        <v>0</v>
      </c>
      <c r="L344" s="440">
        <v>11</v>
      </c>
      <c r="M344" s="440">
        <v>1400</v>
      </c>
      <c r="N344" s="440">
        <v>515</v>
      </c>
    </row>
    <row r="345" spans="1:14" ht="15">
      <c r="A345" s="438" t="s">
        <v>34</v>
      </c>
      <c r="B345" s="438" t="s">
        <v>1118</v>
      </c>
      <c r="C345" s="439">
        <v>384</v>
      </c>
      <c r="D345" s="440">
        <v>15431</v>
      </c>
      <c r="E345" s="440">
        <v>8600</v>
      </c>
      <c r="F345" s="440">
        <v>495</v>
      </c>
      <c r="G345" s="440">
        <v>18985</v>
      </c>
      <c r="H345" s="440">
        <v>10222</v>
      </c>
      <c r="I345" s="440">
        <v>53</v>
      </c>
      <c r="J345" s="440">
        <v>1228</v>
      </c>
      <c r="K345" s="440">
        <v>476</v>
      </c>
      <c r="L345" s="440">
        <v>932</v>
      </c>
      <c r="M345" s="440">
        <v>35644</v>
      </c>
      <c r="N345" s="440">
        <v>19298</v>
      </c>
    </row>
    <row r="346" spans="1:14" ht="15">
      <c r="A346" s="438" t="s">
        <v>34</v>
      </c>
      <c r="B346" s="438" t="s">
        <v>1119</v>
      </c>
      <c r="C346" s="439">
        <v>95</v>
      </c>
      <c r="D346" s="440">
        <v>1074</v>
      </c>
      <c r="E346" s="440">
        <v>954</v>
      </c>
      <c r="F346" s="440">
        <v>55</v>
      </c>
      <c r="G346" s="440">
        <v>1027</v>
      </c>
      <c r="H346" s="440">
        <v>836</v>
      </c>
      <c r="I346" s="440">
        <v>14</v>
      </c>
      <c r="J346" s="440">
        <v>148</v>
      </c>
      <c r="K346" s="440">
        <v>142</v>
      </c>
      <c r="L346" s="440">
        <v>164</v>
      </c>
      <c r="M346" s="440">
        <v>2249</v>
      </c>
      <c r="N346" s="440">
        <v>1932</v>
      </c>
    </row>
    <row r="347" spans="1:14" ht="15">
      <c r="A347" s="438" t="s">
        <v>34</v>
      </c>
      <c r="B347" s="438" t="s">
        <v>1120</v>
      </c>
      <c r="C347" s="439">
        <v>151</v>
      </c>
      <c r="D347" s="440">
        <v>2362</v>
      </c>
      <c r="E347" s="440">
        <v>1915</v>
      </c>
      <c r="F347" s="440">
        <v>100</v>
      </c>
      <c r="G347" s="440">
        <v>2800</v>
      </c>
      <c r="H347" s="440">
        <v>2174</v>
      </c>
      <c r="I347" s="440">
        <v>15</v>
      </c>
      <c r="J347" s="440">
        <v>366</v>
      </c>
      <c r="K347" s="440">
        <v>132</v>
      </c>
      <c r="L347" s="440">
        <v>266</v>
      </c>
      <c r="M347" s="440">
        <v>5528</v>
      </c>
      <c r="N347" s="440">
        <v>4221</v>
      </c>
    </row>
    <row r="348" spans="1:14" ht="15">
      <c r="A348" s="438" t="s">
        <v>34</v>
      </c>
      <c r="B348" s="438" t="s">
        <v>858</v>
      </c>
      <c r="C348" s="439">
        <v>140</v>
      </c>
      <c r="D348" s="440">
        <v>5475</v>
      </c>
      <c r="E348" s="440">
        <v>3878</v>
      </c>
      <c r="F348" s="440">
        <v>120</v>
      </c>
      <c r="G348" s="440">
        <v>5124</v>
      </c>
      <c r="H348" s="440">
        <v>2546</v>
      </c>
      <c r="I348" s="440">
        <v>3</v>
      </c>
      <c r="J348" s="440">
        <v>20</v>
      </c>
      <c r="K348" s="440">
        <v>20</v>
      </c>
      <c r="L348" s="440">
        <v>263</v>
      </c>
      <c r="M348" s="440">
        <v>10619</v>
      </c>
      <c r="N348" s="440">
        <v>6444</v>
      </c>
    </row>
    <row r="349" spans="1:14" ht="15">
      <c r="A349" s="438" t="s">
        <v>34</v>
      </c>
      <c r="B349" s="438" t="s">
        <v>1121</v>
      </c>
      <c r="C349" s="439">
        <v>14</v>
      </c>
      <c r="D349" s="440">
        <v>395</v>
      </c>
      <c r="E349" s="440">
        <v>287</v>
      </c>
      <c r="F349" s="440">
        <v>4</v>
      </c>
      <c r="G349" s="440">
        <v>30</v>
      </c>
      <c r="H349" s="440">
        <v>2</v>
      </c>
      <c r="I349" s="440">
        <v>0</v>
      </c>
      <c r="J349" s="440">
        <v>0</v>
      </c>
      <c r="K349" s="440">
        <v>0</v>
      </c>
      <c r="L349" s="440">
        <v>18</v>
      </c>
      <c r="M349" s="440">
        <v>425</v>
      </c>
      <c r="N349" s="440">
        <v>289</v>
      </c>
    </row>
    <row r="350" spans="1:14" ht="15">
      <c r="A350" s="438" t="s">
        <v>34</v>
      </c>
      <c r="B350" s="438" t="s">
        <v>1122</v>
      </c>
      <c r="C350" s="439">
        <v>24</v>
      </c>
      <c r="D350" s="440">
        <v>1315</v>
      </c>
      <c r="E350" s="440">
        <v>1077</v>
      </c>
      <c r="F350" s="440">
        <v>38</v>
      </c>
      <c r="G350" s="440">
        <v>1467</v>
      </c>
      <c r="H350" s="440">
        <v>1113</v>
      </c>
      <c r="I350" s="440">
        <v>9</v>
      </c>
      <c r="J350" s="440">
        <v>600</v>
      </c>
      <c r="K350" s="440">
        <v>290</v>
      </c>
      <c r="L350" s="440">
        <v>71</v>
      </c>
      <c r="M350" s="440">
        <v>3382</v>
      </c>
      <c r="N350" s="440">
        <v>2480</v>
      </c>
    </row>
    <row r="351" spans="1:14" ht="15">
      <c r="A351" s="438" t="s">
        <v>34</v>
      </c>
      <c r="B351" s="438" t="s">
        <v>1123</v>
      </c>
      <c r="C351" s="439">
        <v>52</v>
      </c>
      <c r="D351" s="440">
        <v>1216</v>
      </c>
      <c r="E351" s="440">
        <v>1800</v>
      </c>
      <c r="F351" s="440">
        <v>39</v>
      </c>
      <c r="G351" s="440">
        <v>983</v>
      </c>
      <c r="H351" s="440">
        <v>1439</v>
      </c>
      <c r="I351" s="440">
        <v>0</v>
      </c>
      <c r="J351" s="440">
        <v>0</v>
      </c>
      <c r="K351" s="440">
        <v>0</v>
      </c>
      <c r="L351" s="440">
        <v>91</v>
      </c>
      <c r="M351" s="440">
        <v>2199</v>
      </c>
      <c r="N351" s="440">
        <v>3239</v>
      </c>
    </row>
    <row r="352" spans="1:14" ht="15">
      <c r="A352" s="438" t="s">
        <v>34</v>
      </c>
      <c r="B352" s="438" t="s">
        <v>1124</v>
      </c>
      <c r="C352" s="439">
        <v>39</v>
      </c>
      <c r="D352" s="440">
        <v>1311</v>
      </c>
      <c r="E352" s="440">
        <v>900</v>
      </c>
      <c r="F352" s="440">
        <v>39</v>
      </c>
      <c r="G352" s="440">
        <v>1383</v>
      </c>
      <c r="H352" s="440">
        <v>806</v>
      </c>
      <c r="I352" s="440">
        <v>0</v>
      </c>
      <c r="J352" s="440">
        <v>0</v>
      </c>
      <c r="K352" s="440">
        <v>0</v>
      </c>
      <c r="L352" s="440">
        <v>78</v>
      </c>
      <c r="M352" s="440">
        <v>2694</v>
      </c>
      <c r="N352" s="440">
        <v>1706</v>
      </c>
    </row>
    <row r="353" spans="1:14" ht="15">
      <c r="A353" s="438" t="s">
        <v>34</v>
      </c>
      <c r="B353" s="438" t="s">
        <v>1125</v>
      </c>
      <c r="C353" s="439">
        <v>87</v>
      </c>
      <c r="D353" s="440">
        <v>3946</v>
      </c>
      <c r="E353" s="440">
        <v>2575</v>
      </c>
      <c r="F353" s="440">
        <v>111</v>
      </c>
      <c r="G353" s="440">
        <v>4099</v>
      </c>
      <c r="H353" s="440">
        <v>2247</v>
      </c>
      <c r="I353" s="440">
        <v>1</v>
      </c>
      <c r="J353" s="440">
        <v>60</v>
      </c>
      <c r="K353" s="440">
        <v>60</v>
      </c>
      <c r="L353" s="440">
        <v>199</v>
      </c>
      <c r="M353" s="440">
        <v>8105</v>
      </c>
      <c r="N353" s="440">
        <v>4882</v>
      </c>
    </row>
    <row r="354" spans="1:14" ht="15">
      <c r="A354" s="438" t="s">
        <v>34</v>
      </c>
      <c r="B354" s="438" t="s">
        <v>1126</v>
      </c>
      <c r="C354" s="439">
        <v>2</v>
      </c>
      <c r="D354" s="440">
        <v>224</v>
      </c>
      <c r="E354" s="440">
        <v>300</v>
      </c>
      <c r="F354" s="440">
        <v>4</v>
      </c>
      <c r="G354" s="440">
        <v>172</v>
      </c>
      <c r="H354" s="440">
        <v>110</v>
      </c>
      <c r="I354" s="440">
        <v>1</v>
      </c>
      <c r="J354" s="440">
        <v>100</v>
      </c>
      <c r="K354" s="440">
        <v>100</v>
      </c>
      <c r="L354" s="440">
        <v>7</v>
      </c>
      <c r="M354" s="440">
        <v>496</v>
      </c>
      <c r="N354" s="440">
        <v>510</v>
      </c>
    </row>
    <row r="355" spans="1:14" ht="15">
      <c r="A355" s="438" t="s">
        <v>34</v>
      </c>
      <c r="B355" s="438" t="s">
        <v>1127</v>
      </c>
      <c r="C355" s="439">
        <v>40</v>
      </c>
      <c r="D355" s="440">
        <v>510</v>
      </c>
      <c r="E355" s="440">
        <v>365</v>
      </c>
      <c r="F355" s="440">
        <v>26</v>
      </c>
      <c r="G355" s="440">
        <v>269</v>
      </c>
      <c r="H355" s="440">
        <v>238</v>
      </c>
      <c r="I355" s="440">
        <v>0</v>
      </c>
      <c r="J355" s="440">
        <v>0</v>
      </c>
      <c r="K355" s="440">
        <v>0</v>
      </c>
      <c r="L355" s="440">
        <v>66</v>
      </c>
      <c r="M355" s="440">
        <v>779</v>
      </c>
      <c r="N355" s="440">
        <v>603</v>
      </c>
    </row>
    <row r="356" spans="1:14" ht="15">
      <c r="A356" s="438" t="s">
        <v>34</v>
      </c>
      <c r="B356" s="438" t="s">
        <v>1128</v>
      </c>
      <c r="C356" s="439">
        <v>9</v>
      </c>
      <c r="D356" s="440">
        <v>460</v>
      </c>
      <c r="E356" s="440">
        <v>491</v>
      </c>
      <c r="F356" s="440">
        <v>5</v>
      </c>
      <c r="G356" s="440">
        <v>120</v>
      </c>
      <c r="H356" s="440">
        <v>95</v>
      </c>
      <c r="I356" s="440">
        <v>0</v>
      </c>
      <c r="J356" s="440">
        <v>0</v>
      </c>
      <c r="K356" s="440">
        <v>0</v>
      </c>
      <c r="L356" s="440">
        <v>14</v>
      </c>
      <c r="M356" s="440">
        <v>580</v>
      </c>
      <c r="N356" s="440">
        <v>586</v>
      </c>
    </row>
    <row r="357" spans="1:14" ht="15">
      <c r="A357" s="438" t="s">
        <v>34</v>
      </c>
      <c r="B357" s="438" t="s">
        <v>1129</v>
      </c>
      <c r="C357" s="439">
        <v>160</v>
      </c>
      <c r="D357" s="440">
        <v>6099</v>
      </c>
      <c r="E357" s="440">
        <v>4568</v>
      </c>
      <c r="F357" s="440">
        <v>175</v>
      </c>
      <c r="G357" s="440">
        <v>6225</v>
      </c>
      <c r="H357" s="440">
        <v>4573</v>
      </c>
      <c r="I357" s="440">
        <v>5</v>
      </c>
      <c r="J357" s="440">
        <v>520</v>
      </c>
      <c r="K357" s="440">
        <v>290</v>
      </c>
      <c r="L357" s="440">
        <v>340</v>
      </c>
      <c r="M357" s="440">
        <v>12844</v>
      </c>
      <c r="N357" s="440">
        <v>9431</v>
      </c>
    </row>
    <row r="358" spans="1:14" ht="15">
      <c r="A358" s="438" t="s">
        <v>34</v>
      </c>
      <c r="B358" s="438" t="s">
        <v>1130</v>
      </c>
      <c r="C358" s="439">
        <v>12</v>
      </c>
      <c r="D358" s="440">
        <v>595</v>
      </c>
      <c r="E358" s="440">
        <v>413</v>
      </c>
      <c r="F358" s="440">
        <v>16</v>
      </c>
      <c r="G358" s="440">
        <v>392</v>
      </c>
      <c r="H358" s="440">
        <v>359</v>
      </c>
      <c r="I358" s="440">
        <v>0</v>
      </c>
      <c r="J358" s="440">
        <v>0</v>
      </c>
      <c r="K358" s="440">
        <v>0</v>
      </c>
      <c r="L358" s="440">
        <v>28</v>
      </c>
      <c r="M358" s="440">
        <v>987</v>
      </c>
      <c r="N358" s="440">
        <v>772</v>
      </c>
    </row>
    <row r="359" spans="1:14" ht="15">
      <c r="A359" s="438" t="s">
        <v>34</v>
      </c>
      <c r="B359" s="438" t="s">
        <v>1131</v>
      </c>
      <c r="C359" s="439">
        <v>380</v>
      </c>
      <c r="D359" s="440">
        <v>9218</v>
      </c>
      <c r="E359" s="440">
        <v>7587</v>
      </c>
      <c r="F359" s="440">
        <v>320</v>
      </c>
      <c r="G359" s="440">
        <v>10618</v>
      </c>
      <c r="H359" s="440">
        <v>8700</v>
      </c>
      <c r="I359" s="440">
        <v>4</v>
      </c>
      <c r="J359" s="440">
        <v>110</v>
      </c>
      <c r="K359" s="440">
        <v>95</v>
      </c>
      <c r="L359" s="440">
        <v>704</v>
      </c>
      <c r="M359" s="440">
        <v>19946</v>
      </c>
      <c r="N359" s="440">
        <v>16382</v>
      </c>
    </row>
    <row r="360" spans="1:14" ht="15">
      <c r="A360" s="438" t="s">
        <v>34</v>
      </c>
      <c r="B360" s="438" t="s">
        <v>1132</v>
      </c>
      <c r="C360" s="439">
        <v>63</v>
      </c>
      <c r="D360" s="440">
        <v>3497</v>
      </c>
      <c r="E360" s="440">
        <v>2390</v>
      </c>
      <c r="F360" s="440">
        <v>60</v>
      </c>
      <c r="G360" s="440">
        <v>3591</v>
      </c>
      <c r="H360" s="440">
        <v>3040</v>
      </c>
      <c r="I360" s="440">
        <v>4</v>
      </c>
      <c r="J360" s="440">
        <v>10</v>
      </c>
      <c r="K360" s="440">
        <v>0</v>
      </c>
      <c r="L360" s="440">
        <v>127</v>
      </c>
      <c r="M360" s="440">
        <v>7098</v>
      </c>
      <c r="N360" s="440">
        <v>5430</v>
      </c>
    </row>
    <row r="361" spans="1:14" ht="15">
      <c r="A361" s="438" t="s">
        <v>34</v>
      </c>
      <c r="B361" s="438" t="s">
        <v>1133</v>
      </c>
      <c r="C361" s="439">
        <v>491</v>
      </c>
      <c r="D361" s="440">
        <v>12802</v>
      </c>
      <c r="E361" s="440">
        <v>13126</v>
      </c>
      <c r="F361" s="440">
        <v>309</v>
      </c>
      <c r="G361" s="440">
        <v>6244</v>
      </c>
      <c r="H361" s="440">
        <v>5352</v>
      </c>
      <c r="I361" s="440">
        <v>51</v>
      </c>
      <c r="J361" s="440">
        <v>3612</v>
      </c>
      <c r="K361" s="440">
        <v>2708</v>
      </c>
      <c r="L361" s="440">
        <v>851</v>
      </c>
      <c r="M361" s="440">
        <v>22658</v>
      </c>
      <c r="N361" s="440">
        <v>21186</v>
      </c>
    </row>
    <row r="362" spans="1:14" ht="30">
      <c r="A362" s="438" t="s">
        <v>34</v>
      </c>
      <c r="B362" s="438" t="s">
        <v>1134</v>
      </c>
      <c r="C362" s="439">
        <v>25</v>
      </c>
      <c r="D362" s="440">
        <v>690</v>
      </c>
      <c r="E362" s="440">
        <v>576</v>
      </c>
      <c r="F362" s="440">
        <v>21</v>
      </c>
      <c r="G362" s="440">
        <v>1070</v>
      </c>
      <c r="H362" s="440">
        <v>771</v>
      </c>
      <c r="I362" s="440">
        <v>3</v>
      </c>
      <c r="J362" s="440">
        <v>375</v>
      </c>
      <c r="K362" s="440">
        <v>336</v>
      </c>
      <c r="L362" s="440">
        <v>49</v>
      </c>
      <c r="M362" s="440">
        <v>2135</v>
      </c>
      <c r="N362" s="440">
        <v>1683</v>
      </c>
    </row>
    <row r="363" spans="1:14" ht="15">
      <c r="A363" s="438" t="s">
        <v>34</v>
      </c>
      <c r="B363" s="438" t="s">
        <v>1135</v>
      </c>
      <c r="C363" s="439">
        <v>332</v>
      </c>
      <c r="D363" s="440">
        <v>8699</v>
      </c>
      <c r="E363" s="440">
        <v>5850</v>
      </c>
      <c r="F363" s="440">
        <v>369</v>
      </c>
      <c r="G363" s="440">
        <v>8725</v>
      </c>
      <c r="H363" s="440">
        <v>6928</v>
      </c>
      <c r="I363" s="440">
        <v>69</v>
      </c>
      <c r="J363" s="440">
        <v>650</v>
      </c>
      <c r="K363" s="440">
        <v>498</v>
      </c>
      <c r="L363" s="440">
        <v>770</v>
      </c>
      <c r="M363" s="440">
        <v>18074</v>
      </c>
      <c r="N363" s="440">
        <v>13276</v>
      </c>
    </row>
    <row r="364" spans="1:14" ht="15">
      <c r="A364" s="438" t="s">
        <v>34</v>
      </c>
      <c r="B364" s="438" t="s">
        <v>1136</v>
      </c>
      <c r="C364" s="439">
        <v>52</v>
      </c>
      <c r="D364" s="440">
        <v>2319</v>
      </c>
      <c r="E364" s="440">
        <v>2007</v>
      </c>
      <c r="F364" s="440">
        <v>55</v>
      </c>
      <c r="G364" s="440">
        <v>2494</v>
      </c>
      <c r="H364" s="440">
        <v>2231</v>
      </c>
      <c r="I364" s="440">
        <v>4</v>
      </c>
      <c r="J364" s="440">
        <v>94</v>
      </c>
      <c r="K364" s="440">
        <v>83</v>
      </c>
      <c r="L364" s="440">
        <v>111</v>
      </c>
      <c r="M364" s="440">
        <v>4907</v>
      </c>
      <c r="N364" s="440">
        <v>4321</v>
      </c>
    </row>
    <row r="365" spans="1:14" ht="15">
      <c r="A365" s="438" t="s">
        <v>34</v>
      </c>
      <c r="B365" s="438" t="s">
        <v>1137</v>
      </c>
      <c r="C365" s="439">
        <v>41</v>
      </c>
      <c r="D365" s="440">
        <v>3480</v>
      </c>
      <c r="E365" s="440">
        <v>1946</v>
      </c>
      <c r="F365" s="440">
        <v>143</v>
      </c>
      <c r="G365" s="440">
        <v>2565</v>
      </c>
      <c r="H365" s="440">
        <v>837</v>
      </c>
      <c r="I365" s="440">
        <v>3</v>
      </c>
      <c r="J365" s="440">
        <v>50</v>
      </c>
      <c r="K365" s="440">
        <v>50</v>
      </c>
      <c r="L365" s="440">
        <v>187</v>
      </c>
      <c r="M365" s="440">
        <v>6095</v>
      </c>
      <c r="N365" s="440">
        <v>2833</v>
      </c>
    </row>
    <row r="366" spans="1:14" ht="15">
      <c r="A366" s="438" t="s">
        <v>34</v>
      </c>
      <c r="B366" s="438" t="s">
        <v>1138</v>
      </c>
      <c r="C366" s="439">
        <v>230</v>
      </c>
      <c r="D366" s="440">
        <v>11265</v>
      </c>
      <c r="E366" s="440">
        <v>6025</v>
      </c>
      <c r="F366" s="440">
        <v>199</v>
      </c>
      <c r="G366" s="440">
        <v>11954</v>
      </c>
      <c r="H366" s="440">
        <v>6607</v>
      </c>
      <c r="I366" s="440">
        <v>5</v>
      </c>
      <c r="J366" s="440">
        <v>180</v>
      </c>
      <c r="K366" s="440">
        <v>195</v>
      </c>
      <c r="L366" s="440">
        <v>434</v>
      </c>
      <c r="M366" s="440">
        <v>23399</v>
      </c>
      <c r="N366" s="440">
        <v>12827</v>
      </c>
    </row>
    <row r="367" spans="1:14" ht="15">
      <c r="A367" s="438" t="s">
        <v>34</v>
      </c>
      <c r="B367" s="438" t="s">
        <v>1139</v>
      </c>
      <c r="C367" s="439">
        <v>17</v>
      </c>
      <c r="D367" s="440">
        <v>820</v>
      </c>
      <c r="E367" s="440">
        <v>710</v>
      </c>
      <c r="F367" s="440">
        <v>29</v>
      </c>
      <c r="G367" s="440">
        <v>1498</v>
      </c>
      <c r="H367" s="440">
        <v>1299</v>
      </c>
      <c r="I367" s="440">
        <v>0</v>
      </c>
      <c r="J367" s="440">
        <v>0</v>
      </c>
      <c r="K367" s="440">
        <v>0</v>
      </c>
      <c r="L367" s="440">
        <v>46</v>
      </c>
      <c r="M367" s="440">
        <v>2318</v>
      </c>
      <c r="N367" s="440">
        <v>2009</v>
      </c>
    </row>
    <row r="368" spans="1:14" ht="15">
      <c r="A368" s="438" t="s">
        <v>34</v>
      </c>
      <c r="B368" s="438" t="s">
        <v>1140</v>
      </c>
      <c r="C368" s="439">
        <v>78</v>
      </c>
      <c r="D368" s="440">
        <v>2780</v>
      </c>
      <c r="E368" s="440">
        <v>1817</v>
      </c>
      <c r="F368" s="440">
        <v>57</v>
      </c>
      <c r="G368" s="440">
        <v>1283</v>
      </c>
      <c r="H368" s="440">
        <v>740</v>
      </c>
      <c r="I368" s="440">
        <v>0</v>
      </c>
      <c r="J368" s="440">
        <v>0</v>
      </c>
      <c r="K368" s="440">
        <v>0</v>
      </c>
      <c r="L368" s="440">
        <v>135</v>
      </c>
      <c r="M368" s="440">
        <v>4063</v>
      </c>
      <c r="N368" s="440">
        <v>2557</v>
      </c>
    </row>
    <row r="369" spans="1:14" ht="15">
      <c r="A369" s="438" t="s">
        <v>34</v>
      </c>
      <c r="B369" s="438" t="s">
        <v>1141</v>
      </c>
      <c r="C369" s="439">
        <v>2081</v>
      </c>
      <c r="D369" s="440">
        <v>62449</v>
      </c>
      <c r="E369" s="440">
        <v>34757</v>
      </c>
      <c r="F369" s="440">
        <v>1630</v>
      </c>
      <c r="G369" s="440">
        <v>62853</v>
      </c>
      <c r="H369" s="440">
        <v>30922</v>
      </c>
      <c r="I369" s="440">
        <v>53</v>
      </c>
      <c r="J369" s="440">
        <v>2675</v>
      </c>
      <c r="K369" s="440">
        <v>1784</v>
      </c>
      <c r="L369" s="440">
        <v>3764</v>
      </c>
      <c r="M369" s="440">
        <v>127977</v>
      </c>
      <c r="N369" s="440">
        <v>67463</v>
      </c>
    </row>
    <row r="370" spans="1:14" ht="15">
      <c r="A370" s="438" t="s">
        <v>34</v>
      </c>
      <c r="B370" s="438" t="s">
        <v>907</v>
      </c>
      <c r="C370" s="439">
        <v>91</v>
      </c>
      <c r="D370" s="440">
        <v>3914</v>
      </c>
      <c r="E370" s="440">
        <v>1884</v>
      </c>
      <c r="F370" s="440">
        <v>88</v>
      </c>
      <c r="G370" s="440">
        <v>3068</v>
      </c>
      <c r="H370" s="440">
        <v>1721</v>
      </c>
      <c r="I370" s="440">
        <v>7</v>
      </c>
      <c r="J370" s="440">
        <v>280</v>
      </c>
      <c r="K370" s="440">
        <v>210</v>
      </c>
      <c r="L370" s="440">
        <v>186</v>
      </c>
      <c r="M370" s="440">
        <v>7262</v>
      </c>
      <c r="N370" s="440">
        <v>3815</v>
      </c>
    </row>
    <row r="371" spans="1:14" ht="15">
      <c r="A371" s="438" t="s">
        <v>34</v>
      </c>
      <c r="B371" s="438" t="s">
        <v>1142</v>
      </c>
      <c r="C371" s="439">
        <v>238</v>
      </c>
      <c r="D371" s="440">
        <v>6373</v>
      </c>
      <c r="E371" s="440">
        <v>4902</v>
      </c>
      <c r="F371" s="440">
        <v>134</v>
      </c>
      <c r="G371" s="440">
        <v>4922</v>
      </c>
      <c r="H371" s="440">
        <v>3236</v>
      </c>
      <c r="I371" s="440">
        <v>0</v>
      </c>
      <c r="J371" s="440">
        <v>0</v>
      </c>
      <c r="K371" s="440">
        <v>0</v>
      </c>
      <c r="L371" s="440">
        <v>372</v>
      </c>
      <c r="M371" s="440">
        <v>11295</v>
      </c>
      <c r="N371" s="440">
        <v>8138</v>
      </c>
    </row>
    <row r="372" spans="1:14" ht="15">
      <c r="A372" s="438" t="s">
        <v>34</v>
      </c>
      <c r="B372" s="438" t="s">
        <v>1143</v>
      </c>
      <c r="C372" s="439">
        <v>197</v>
      </c>
      <c r="D372" s="440">
        <v>5048</v>
      </c>
      <c r="E372" s="440">
        <v>3751</v>
      </c>
      <c r="F372" s="440">
        <v>194</v>
      </c>
      <c r="G372" s="440">
        <v>6257</v>
      </c>
      <c r="H372" s="440">
        <v>4310</v>
      </c>
      <c r="I372" s="440">
        <v>22</v>
      </c>
      <c r="J372" s="440">
        <v>369</v>
      </c>
      <c r="K372" s="440">
        <v>208</v>
      </c>
      <c r="L372" s="440">
        <v>413</v>
      </c>
      <c r="M372" s="440">
        <v>11674</v>
      </c>
      <c r="N372" s="440">
        <v>8269</v>
      </c>
    </row>
    <row r="373" spans="1:14" ht="15">
      <c r="A373" s="438" t="s">
        <v>34</v>
      </c>
      <c r="B373" s="438" t="s">
        <v>1144</v>
      </c>
      <c r="C373" s="439">
        <v>155</v>
      </c>
      <c r="D373" s="440">
        <v>3922</v>
      </c>
      <c r="E373" s="440">
        <v>2952</v>
      </c>
      <c r="F373" s="440">
        <v>133</v>
      </c>
      <c r="G373" s="440">
        <v>4744</v>
      </c>
      <c r="H373" s="440">
        <v>3518</v>
      </c>
      <c r="I373" s="440">
        <v>0</v>
      </c>
      <c r="J373" s="440">
        <v>0</v>
      </c>
      <c r="K373" s="440">
        <v>0</v>
      </c>
      <c r="L373" s="440">
        <v>288</v>
      </c>
      <c r="M373" s="440">
        <v>8666</v>
      </c>
      <c r="N373" s="440">
        <v>6470</v>
      </c>
    </row>
    <row r="374" spans="1:14" ht="15">
      <c r="A374" s="438" t="s">
        <v>34</v>
      </c>
      <c r="B374" s="438" t="s">
        <v>1145</v>
      </c>
      <c r="C374" s="439">
        <v>27</v>
      </c>
      <c r="D374" s="440">
        <v>1034</v>
      </c>
      <c r="E374" s="440">
        <v>644</v>
      </c>
      <c r="F374" s="440">
        <v>32</v>
      </c>
      <c r="G374" s="440">
        <v>958</v>
      </c>
      <c r="H374" s="440">
        <v>615</v>
      </c>
      <c r="I374" s="440">
        <v>0</v>
      </c>
      <c r="J374" s="440">
        <v>0</v>
      </c>
      <c r="K374" s="440">
        <v>0</v>
      </c>
      <c r="L374" s="440">
        <v>59</v>
      </c>
      <c r="M374" s="440">
        <v>1992</v>
      </c>
      <c r="N374" s="440">
        <v>1259</v>
      </c>
    </row>
    <row r="375" spans="1:14" ht="15">
      <c r="A375" s="438" t="s">
        <v>34</v>
      </c>
      <c r="B375" s="438" t="s">
        <v>1146</v>
      </c>
      <c r="C375" s="439">
        <v>141</v>
      </c>
      <c r="D375" s="440">
        <v>12846</v>
      </c>
      <c r="E375" s="440">
        <v>5852</v>
      </c>
      <c r="F375" s="440">
        <v>130</v>
      </c>
      <c r="G375" s="440">
        <v>9525</v>
      </c>
      <c r="H375" s="440">
        <v>4345</v>
      </c>
      <c r="I375" s="440">
        <v>0</v>
      </c>
      <c r="J375" s="440">
        <v>0</v>
      </c>
      <c r="K375" s="440">
        <v>0</v>
      </c>
      <c r="L375" s="440">
        <v>271</v>
      </c>
      <c r="M375" s="440">
        <v>22371</v>
      </c>
      <c r="N375" s="440">
        <v>10197</v>
      </c>
    </row>
    <row r="376" spans="1:14" ht="15">
      <c r="A376" s="438" t="s">
        <v>34</v>
      </c>
      <c r="B376" s="438" t="s">
        <v>1147</v>
      </c>
      <c r="C376" s="439">
        <v>36</v>
      </c>
      <c r="D376" s="440">
        <v>2375</v>
      </c>
      <c r="E376" s="440">
        <v>1523</v>
      </c>
      <c r="F376" s="440">
        <v>43</v>
      </c>
      <c r="G376" s="440">
        <v>2767</v>
      </c>
      <c r="H376" s="440">
        <v>1606</v>
      </c>
      <c r="I376" s="440">
        <v>6</v>
      </c>
      <c r="J376" s="440">
        <v>101</v>
      </c>
      <c r="K376" s="440">
        <v>118</v>
      </c>
      <c r="L376" s="440">
        <v>85</v>
      </c>
      <c r="M376" s="440">
        <v>5243</v>
      </c>
      <c r="N376" s="440">
        <v>3247</v>
      </c>
    </row>
    <row r="377" spans="1:14" ht="15">
      <c r="A377" s="438" t="s">
        <v>34</v>
      </c>
      <c r="B377" s="438" t="s">
        <v>1148</v>
      </c>
      <c r="C377" s="439">
        <v>42</v>
      </c>
      <c r="D377" s="440">
        <v>2089</v>
      </c>
      <c r="E377" s="440">
        <v>1274</v>
      </c>
      <c r="F377" s="440">
        <v>38</v>
      </c>
      <c r="G377" s="440">
        <v>2170</v>
      </c>
      <c r="H377" s="440">
        <v>1131</v>
      </c>
      <c r="I377" s="440">
        <v>7</v>
      </c>
      <c r="J377" s="440">
        <v>68</v>
      </c>
      <c r="K377" s="440">
        <v>52</v>
      </c>
      <c r="L377" s="440">
        <v>87</v>
      </c>
      <c r="M377" s="440">
        <v>4327</v>
      </c>
      <c r="N377" s="440">
        <v>2457</v>
      </c>
    </row>
    <row r="378" spans="1:14" ht="15">
      <c r="A378" s="438" t="s">
        <v>34</v>
      </c>
      <c r="B378" s="438" t="s">
        <v>1149</v>
      </c>
      <c r="C378" s="439">
        <v>2</v>
      </c>
      <c r="D378" s="440">
        <v>180</v>
      </c>
      <c r="E378" s="440">
        <v>180</v>
      </c>
      <c r="F378" s="440">
        <v>4</v>
      </c>
      <c r="G378" s="440">
        <v>228</v>
      </c>
      <c r="H378" s="440">
        <v>93</v>
      </c>
      <c r="I378" s="440">
        <v>0</v>
      </c>
      <c r="J378" s="440">
        <v>0</v>
      </c>
      <c r="K378" s="440">
        <v>0</v>
      </c>
      <c r="L378" s="440">
        <v>6</v>
      </c>
      <c r="M378" s="440">
        <v>408</v>
      </c>
      <c r="N378" s="440">
        <v>273</v>
      </c>
    </row>
    <row r="379" spans="1:14" ht="15">
      <c r="A379" s="438" t="s">
        <v>34</v>
      </c>
      <c r="B379" s="438" t="s">
        <v>1150</v>
      </c>
      <c r="C379" s="439">
        <v>20</v>
      </c>
      <c r="D379" s="440">
        <v>1496</v>
      </c>
      <c r="E379" s="440">
        <v>853</v>
      </c>
      <c r="F379" s="440">
        <v>22</v>
      </c>
      <c r="G379" s="440">
        <v>545</v>
      </c>
      <c r="H379" s="440">
        <v>394</v>
      </c>
      <c r="I379" s="440">
        <v>0</v>
      </c>
      <c r="J379" s="440">
        <v>0</v>
      </c>
      <c r="K379" s="440">
        <v>0</v>
      </c>
      <c r="L379" s="440">
        <v>42</v>
      </c>
      <c r="M379" s="440">
        <v>2041</v>
      </c>
      <c r="N379" s="440">
        <v>1247</v>
      </c>
    </row>
    <row r="380" spans="1:14" ht="15">
      <c r="A380" s="438" t="s">
        <v>35</v>
      </c>
      <c r="B380" s="438" t="s">
        <v>1151</v>
      </c>
      <c r="C380" s="439">
        <v>1</v>
      </c>
      <c r="D380" s="440">
        <v>30</v>
      </c>
      <c r="E380" s="440">
        <v>20</v>
      </c>
      <c r="F380" s="440">
        <v>4</v>
      </c>
      <c r="G380" s="440">
        <v>178</v>
      </c>
      <c r="H380" s="440">
        <v>113</v>
      </c>
      <c r="I380" s="440">
        <v>0</v>
      </c>
      <c r="J380" s="440">
        <v>0</v>
      </c>
      <c r="K380" s="440">
        <v>0</v>
      </c>
      <c r="L380" s="440">
        <v>5</v>
      </c>
      <c r="M380" s="440">
        <v>208</v>
      </c>
      <c r="N380" s="440">
        <v>133</v>
      </c>
    </row>
    <row r="381" spans="1:14" ht="15">
      <c r="A381" s="438" t="s">
        <v>35</v>
      </c>
      <c r="B381" s="438" t="s">
        <v>1152</v>
      </c>
      <c r="C381" s="439">
        <v>5</v>
      </c>
      <c r="D381" s="440">
        <v>140</v>
      </c>
      <c r="E381" s="440">
        <v>60</v>
      </c>
      <c r="F381" s="440">
        <v>8</v>
      </c>
      <c r="G381" s="440">
        <v>140</v>
      </c>
      <c r="H381" s="440">
        <v>60</v>
      </c>
      <c r="I381" s="440">
        <v>0</v>
      </c>
      <c r="J381" s="440">
        <v>0</v>
      </c>
      <c r="K381" s="440">
        <v>0</v>
      </c>
      <c r="L381" s="440">
        <v>13</v>
      </c>
      <c r="M381" s="440">
        <v>280</v>
      </c>
      <c r="N381" s="440">
        <v>120</v>
      </c>
    </row>
    <row r="382" spans="1:14" ht="15">
      <c r="A382" s="438" t="s">
        <v>35</v>
      </c>
      <c r="B382" s="438" t="s">
        <v>1153</v>
      </c>
      <c r="C382" s="439">
        <v>0</v>
      </c>
      <c r="D382" s="440">
        <v>0</v>
      </c>
      <c r="E382" s="440">
        <v>0</v>
      </c>
      <c r="F382" s="440">
        <v>3</v>
      </c>
      <c r="G382" s="440">
        <v>110</v>
      </c>
      <c r="H382" s="440">
        <v>90</v>
      </c>
      <c r="I382" s="440">
        <v>1</v>
      </c>
      <c r="J382" s="440">
        <v>100</v>
      </c>
      <c r="K382" s="440">
        <v>100</v>
      </c>
      <c r="L382" s="440">
        <v>4</v>
      </c>
      <c r="M382" s="440">
        <v>210</v>
      </c>
      <c r="N382" s="440">
        <v>190</v>
      </c>
    </row>
    <row r="383" spans="1:14" ht="15">
      <c r="A383" s="438" t="s">
        <v>35</v>
      </c>
      <c r="B383" s="438" t="s">
        <v>1154</v>
      </c>
      <c r="C383" s="439">
        <v>6</v>
      </c>
      <c r="D383" s="440">
        <v>175</v>
      </c>
      <c r="E383" s="440">
        <v>110</v>
      </c>
      <c r="F383" s="440">
        <v>8</v>
      </c>
      <c r="G383" s="440">
        <v>232</v>
      </c>
      <c r="H383" s="440">
        <v>135</v>
      </c>
      <c r="I383" s="440">
        <v>0</v>
      </c>
      <c r="J383" s="440">
        <v>0</v>
      </c>
      <c r="K383" s="440">
        <v>0</v>
      </c>
      <c r="L383" s="440">
        <v>14</v>
      </c>
      <c r="M383" s="440">
        <v>407</v>
      </c>
      <c r="N383" s="440">
        <v>245</v>
      </c>
    </row>
    <row r="384" spans="1:14" ht="15">
      <c r="A384" s="438" t="s">
        <v>35</v>
      </c>
      <c r="B384" s="438" t="s">
        <v>1155</v>
      </c>
      <c r="C384" s="439">
        <v>324</v>
      </c>
      <c r="D384" s="440">
        <v>1006</v>
      </c>
      <c r="E384" s="440">
        <v>1607</v>
      </c>
      <c r="F384" s="440">
        <v>234</v>
      </c>
      <c r="G384" s="440">
        <v>988</v>
      </c>
      <c r="H384" s="440">
        <v>1059</v>
      </c>
      <c r="I384" s="440">
        <v>0</v>
      </c>
      <c r="J384" s="440">
        <v>0</v>
      </c>
      <c r="K384" s="440">
        <v>0</v>
      </c>
      <c r="L384" s="440">
        <v>558</v>
      </c>
      <c r="M384" s="440">
        <v>1994</v>
      </c>
      <c r="N384" s="440">
        <v>2666</v>
      </c>
    </row>
    <row r="385" spans="1:14" ht="15">
      <c r="A385" s="438" t="s">
        <v>35</v>
      </c>
      <c r="B385" s="438" t="s">
        <v>1156</v>
      </c>
      <c r="C385" s="439">
        <v>232</v>
      </c>
      <c r="D385" s="440">
        <v>846</v>
      </c>
      <c r="E385" s="440">
        <v>614</v>
      </c>
      <c r="F385" s="440">
        <v>140</v>
      </c>
      <c r="G385" s="440">
        <v>733</v>
      </c>
      <c r="H385" s="440">
        <v>486</v>
      </c>
      <c r="I385" s="440">
        <v>60</v>
      </c>
      <c r="J385" s="440">
        <v>105</v>
      </c>
      <c r="K385" s="440">
        <v>75</v>
      </c>
      <c r="L385" s="440">
        <v>432</v>
      </c>
      <c r="M385" s="440">
        <v>1684</v>
      </c>
      <c r="N385" s="440">
        <v>1175</v>
      </c>
    </row>
    <row r="386" spans="1:14" ht="15">
      <c r="A386" s="438" t="s">
        <v>35</v>
      </c>
      <c r="B386" s="438" t="s">
        <v>1157</v>
      </c>
      <c r="C386" s="439">
        <v>0</v>
      </c>
      <c r="D386" s="440">
        <v>0</v>
      </c>
      <c r="E386" s="440">
        <v>0</v>
      </c>
      <c r="F386" s="440">
        <v>0</v>
      </c>
      <c r="G386" s="440">
        <v>0</v>
      </c>
      <c r="H386" s="440">
        <v>0</v>
      </c>
      <c r="I386" s="440">
        <v>0</v>
      </c>
      <c r="J386" s="440">
        <v>0</v>
      </c>
      <c r="K386" s="440">
        <v>0</v>
      </c>
      <c r="L386" s="440">
        <v>0</v>
      </c>
      <c r="M386" s="440">
        <v>0</v>
      </c>
      <c r="N386" s="440">
        <v>0</v>
      </c>
    </row>
    <row r="387" spans="1:14" ht="15">
      <c r="A387" s="438" t="s">
        <v>35</v>
      </c>
      <c r="B387" s="438" t="s">
        <v>1158</v>
      </c>
      <c r="C387" s="439">
        <v>5</v>
      </c>
      <c r="D387" s="440">
        <v>124</v>
      </c>
      <c r="E387" s="440">
        <v>40</v>
      </c>
      <c r="F387" s="440">
        <v>10</v>
      </c>
      <c r="G387" s="440">
        <v>284</v>
      </c>
      <c r="H387" s="440">
        <v>105</v>
      </c>
      <c r="I387" s="440">
        <v>0</v>
      </c>
      <c r="J387" s="440">
        <v>0</v>
      </c>
      <c r="K387" s="440">
        <v>0</v>
      </c>
      <c r="L387" s="440">
        <v>15</v>
      </c>
      <c r="M387" s="440">
        <v>408</v>
      </c>
      <c r="N387" s="440">
        <v>145</v>
      </c>
    </row>
    <row r="388" spans="1:14" ht="15">
      <c r="A388" s="438" t="s">
        <v>35</v>
      </c>
      <c r="B388" s="438" t="s">
        <v>1159</v>
      </c>
      <c r="C388" s="439">
        <v>2</v>
      </c>
      <c r="D388" s="440">
        <v>30</v>
      </c>
      <c r="E388" s="440">
        <v>25</v>
      </c>
      <c r="F388" s="440">
        <v>2</v>
      </c>
      <c r="G388" s="440">
        <v>40</v>
      </c>
      <c r="H388" s="440">
        <v>35</v>
      </c>
      <c r="I388" s="440">
        <v>0</v>
      </c>
      <c r="J388" s="440">
        <v>0</v>
      </c>
      <c r="K388" s="440">
        <v>0</v>
      </c>
      <c r="L388" s="440">
        <v>4</v>
      </c>
      <c r="M388" s="440">
        <v>70</v>
      </c>
      <c r="N388" s="440">
        <v>60</v>
      </c>
    </row>
    <row r="389" spans="1:14" ht="15">
      <c r="A389" s="438" t="s">
        <v>36</v>
      </c>
      <c r="B389" s="438" t="s">
        <v>1160</v>
      </c>
      <c r="C389" s="439">
        <v>2</v>
      </c>
      <c r="D389" s="440">
        <v>20</v>
      </c>
      <c r="E389" s="440">
        <v>20</v>
      </c>
      <c r="F389" s="440">
        <v>2</v>
      </c>
      <c r="G389" s="440">
        <v>60</v>
      </c>
      <c r="H389" s="440">
        <v>50</v>
      </c>
      <c r="I389" s="440">
        <v>0</v>
      </c>
      <c r="J389" s="440">
        <v>0</v>
      </c>
      <c r="K389" s="440">
        <v>0</v>
      </c>
      <c r="L389" s="440">
        <v>4</v>
      </c>
      <c r="M389" s="440">
        <v>80</v>
      </c>
      <c r="N389" s="440">
        <v>70</v>
      </c>
    </row>
    <row r="390" spans="1:14" ht="15">
      <c r="A390" s="438" t="s">
        <v>36</v>
      </c>
      <c r="B390" s="438" t="s">
        <v>1161</v>
      </c>
      <c r="C390" s="439">
        <v>275</v>
      </c>
      <c r="D390" s="440">
        <v>1595</v>
      </c>
      <c r="E390" s="440">
        <v>1463</v>
      </c>
      <c r="F390" s="440">
        <v>213</v>
      </c>
      <c r="G390" s="440">
        <v>2060</v>
      </c>
      <c r="H390" s="440">
        <v>1928</v>
      </c>
      <c r="I390" s="440">
        <v>4</v>
      </c>
      <c r="J390" s="440">
        <v>32</v>
      </c>
      <c r="K390" s="440">
        <v>32</v>
      </c>
      <c r="L390" s="440">
        <v>492</v>
      </c>
      <c r="M390" s="440">
        <v>3687</v>
      </c>
      <c r="N390" s="440">
        <v>3423</v>
      </c>
    </row>
    <row r="391" spans="1:14" ht="15">
      <c r="A391" s="438" t="s">
        <v>36</v>
      </c>
      <c r="B391" s="438" t="s">
        <v>1162</v>
      </c>
      <c r="C391" s="439">
        <v>3</v>
      </c>
      <c r="D391" s="440">
        <v>242</v>
      </c>
      <c r="E391" s="440">
        <v>236</v>
      </c>
      <c r="F391" s="440">
        <v>3</v>
      </c>
      <c r="G391" s="440">
        <v>224</v>
      </c>
      <c r="H391" s="440">
        <v>160</v>
      </c>
      <c r="I391" s="440">
        <v>0</v>
      </c>
      <c r="J391" s="440">
        <v>0</v>
      </c>
      <c r="K391" s="440">
        <v>0</v>
      </c>
      <c r="L391" s="440">
        <v>6</v>
      </c>
      <c r="M391" s="440">
        <v>466</v>
      </c>
      <c r="N391" s="440">
        <v>396</v>
      </c>
    </row>
    <row r="392" spans="1:14" ht="15">
      <c r="A392" s="438" t="s">
        <v>36</v>
      </c>
      <c r="B392" s="438" t="s">
        <v>1163</v>
      </c>
      <c r="C392" s="439">
        <v>3</v>
      </c>
      <c r="D392" s="440">
        <v>336</v>
      </c>
      <c r="E392" s="440">
        <v>321</v>
      </c>
      <c r="F392" s="440">
        <v>6</v>
      </c>
      <c r="G392" s="440">
        <v>150</v>
      </c>
      <c r="H392" s="440">
        <v>101</v>
      </c>
      <c r="I392" s="440">
        <v>0</v>
      </c>
      <c r="J392" s="440">
        <v>0</v>
      </c>
      <c r="K392" s="440">
        <v>0</v>
      </c>
      <c r="L392" s="440">
        <v>9</v>
      </c>
      <c r="M392" s="440">
        <v>486</v>
      </c>
      <c r="N392" s="440">
        <v>422</v>
      </c>
    </row>
    <row r="393" spans="1:14" ht="15">
      <c r="A393" s="438" t="s">
        <v>36</v>
      </c>
      <c r="B393" s="438" t="s">
        <v>1164</v>
      </c>
      <c r="C393" s="439">
        <v>0</v>
      </c>
      <c r="D393" s="440">
        <v>0</v>
      </c>
      <c r="E393" s="440">
        <v>0</v>
      </c>
      <c r="F393" s="440">
        <v>0</v>
      </c>
      <c r="G393" s="440">
        <v>0</v>
      </c>
      <c r="H393" s="440">
        <v>0</v>
      </c>
      <c r="I393" s="440">
        <v>0</v>
      </c>
      <c r="J393" s="440">
        <v>0</v>
      </c>
      <c r="K393" s="440">
        <v>0</v>
      </c>
      <c r="L393" s="440">
        <v>0</v>
      </c>
      <c r="M393" s="440">
        <v>0</v>
      </c>
      <c r="N393" s="440">
        <v>0</v>
      </c>
    </row>
    <row r="394" spans="1:14" ht="15">
      <c r="A394" s="438" t="s">
        <v>36</v>
      </c>
      <c r="B394" s="438" t="s">
        <v>1165</v>
      </c>
      <c r="C394" s="439">
        <v>11</v>
      </c>
      <c r="D394" s="440">
        <v>250</v>
      </c>
      <c r="E394" s="440">
        <v>250</v>
      </c>
      <c r="F394" s="440">
        <v>18</v>
      </c>
      <c r="G394" s="440">
        <v>315</v>
      </c>
      <c r="H394" s="440">
        <v>282</v>
      </c>
      <c r="I394" s="440">
        <v>0</v>
      </c>
      <c r="J394" s="440">
        <v>0</v>
      </c>
      <c r="K394" s="440">
        <v>0</v>
      </c>
      <c r="L394" s="440">
        <v>29</v>
      </c>
      <c r="M394" s="440">
        <v>565</v>
      </c>
      <c r="N394" s="440">
        <v>532</v>
      </c>
    </row>
    <row r="395" spans="1:14" ht="15">
      <c r="A395" s="438" t="s">
        <v>36</v>
      </c>
      <c r="B395" s="438" t="s">
        <v>1166</v>
      </c>
      <c r="C395" s="439">
        <v>0</v>
      </c>
      <c r="D395" s="440">
        <v>0</v>
      </c>
      <c r="E395" s="440">
        <v>0</v>
      </c>
      <c r="F395" s="440">
        <v>0</v>
      </c>
      <c r="G395" s="440">
        <v>0</v>
      </c>
      <c r="H395" s="440">
        <v>0</v>
      </c>
      <c r="I395" s="440">
        <v>0</v>
      </c>
      <c r="J395" s="440">
        <v>0</v>
      </c>
      <c r="K395" s="440">
        <v>0</v>
      </c>
      <c r="L395" s="440">
        <v>0</v>
      </c>
      <c r="M395" s="440">
        <v>0</v>
      </c>
      <c r="N395" s="440">
        <v>0</v>
      </c>
    </row>
    <row r="396" spans="1:14" ht="15">
      <c r="A396" s="438" t="s">
        <v>37</v>
      </c>
      <c r="B396" s="438" t="s">
        <v>1167</v>
      </c>
      <c r="C396" s="439">
        <v>39</v>
      </c>
      <c r="D396" s="440">
        <v>815</v>
      </c>
      <c r="E396" s="440">
        <v>785</v>
      </c>
      <c r="F396" s="440">
        <v>39</v>
      </c>
      <c r="G396" s="440">
        <v>1027</v>
      </c>
      <c r="H396" s="440">
        <v>922</v>
      </c>
      <c r="I396" s="440">
        <v>0</v>
      </c>
      <c r="J396" s="440">
        <v>0</v>
      </c>
      <c r="K396" s="440">
        <v>0</v>
      </c>
      <c r="L396" s="440">
        <v>78</v>
      </c>
      <c r="M396" s="440">
        <v>1842</v>
      </c>
      <c r="N396" s="440">
        <v>1707</v>
      </c>
    </row>
    <row r="397" spans="1:14" ht="15">
      <c r="A397" s="438" t="s">
        <v>37</v>
      </c>
      <c r="B397" s="438" t="s">
        <v>1168</v>
      </c>
      <c r="C397" s="439">
        <v>2</v>
      </c>
      <c r="D397" s="440">
        <v>36</v>
      </c>
      <c r="E397" s="440">
        <v>30</v>
      </c>
      <c r="F397" s="440">
        <v>3</v>
      </c>
      <c r="G397" s="440">
        <v>50</v>
      </c>
      <c r="H397" s="440">
        <v>35</v>
      </c>
      <c r="I397" s="440">
        <v>0</v>
      </c>
      <c r="J397" s="440">
        <v>0</v>
      </c>
      <c r="K397" s="440">
        <v>0</v>
      </c>
      <c r="L397" s="440">
        <v>5</v>
      </c>
      <c r="M397" s="440">
        <v>86</v>
      </c>
      <c r="N397" s="440">
        <v>65</v>
      </c>
    </row>
    <row r="398" spans="1:14" ht="15">
      <c r="A398" s="438" t="s">
        <v>37</v>
      </c>
      <c r="B398" s="438" t="s">
        <v>1169</v>
      </c>
      <c r="C398" s="439">
        <v>2</v>
      </c>
      <c r="D398" s="440">
        <v>30</v>
      </c>
      <c r="E398" s="440">
        <v>12</v>
      </c>
      <c r="F398" s="440">
        <v>2</v>
      </c>
      <c r="G398" s="440">
        <v>30</v>
      </c>
      <c r="H398" s="440">
        <v>25</v>
      </c>
      <c r="I398" s="440">
        <v>0</v>
      </c>
      <c r="J398" s="440">
        <v>0</v>
      </c>
      <c r="K398" s="440">
        <v>0</v>
      </c>
      <c r="L398" s="440">
        <v>4</v>
      </c>
      <c r="M398" s="440">
        <v>60</v>
      </c>
      <c r="N398" s="440">
        <v>37</v>
      </c>
    </row>
    <row r="399" spans="1:14" ht="15">
      <c r="A399" s="438" t="s">
        <v>37</v>
      </c>
      <c r="B399" s="438" t="s">
        <v>1170</v>
      </c>
      <c r="C399" s="439">
        <v>0</v>
      </c>
      <c r="D399" s="440">
        <v>0</v>
      </c>
      <c r="E399" s="440">
        <v>0</v>
      </c>
      <c r="F399" s="440">
        <v>1</v>
      </c>
      <c r="G399" s="440">
        <v>30</v>
      </c>
      <c r="H399" s="440">
        <v>30</v>
      </c>
      <c r="I399" s="440">
        <v>0</v>
      </c>
      <c r="J399" s="440">
        <v>0</v>
      </c>
      <c r="K399" s="440">
        <v>0</v>
      </c>
      <c r="L399" s="440">
        <v>1</v>
      </c>
      <c r="M399" s="440">
        <v>30</v>
      </c>
      <c r="N399" s="440">
        <v>30</v>
      </c>
    </row>
    <row r="400" spans="1:14" ht="15">
      <c r="A400" s="438" t="s">
        <v>37</v>
      </c>
      <c r="B400" s="438" t="s">
        <v>1171</v>
      </c>
      <c r="C400" s="439">
        <v>22</v>
      </c>
      <c r="D400" s="440">
        <v>226</v>
      </c>
      <c r="E400" s="440">
        <v>134</v>
      </c>
      <c r="F400" s="440">
        <v>19</v>
      </c>
      <c r="G400" s="440">
        <v>318</v>
      </c>
      <c r="H400" s="440">
        <v>240</v>
      </c>
      <c r="I400" s="440">
        <v>0</v>
      </c>
      <c r="J400" s="440">
        <v>0</v>
      </c>
      <c r="K400" s="440">
        <v>0</v>
      </c>
      <c r="L400" s="440">
        <v>41</v>
      </c>
      <c r="M400" s="440">
        <v>544</v>
      </c>
      <c r="N400" s="440">
        <v>374</v>
      </c>
    </row>
    <row r="401" spans="1:14" ht="15">
      <c r="A401" s="438" t="s">
        <v>37</v>
      </c>
      <c r="B401" s="438" t="s">
        <v>1172</v>
      </c>
      <c r="C401" s="439">
        <v>0</v>
      </c>
      <c r="D401" s="440">
        <v>0</v>
      </c>
      <c r="E401" s="440">
        <v>0</v>
      </c>
      <c r="F401" s="440">
        <v>0</v>
      </c>
      <c r="G401" s="440">
        <v>0</v>
      </c>
      <c r="H401" s="440">
        <v>0</v>
      </c>
      <c r="I401" s="440">
        <v>0</v>
      </c>
      <c r="J401" s="440">
        <v>0</v>
      </c>
      <c r="K401" s="440">
        <v>0</v>
      </c>
      <c r="L401" s="440">
        <v>0</v>
      </c>
      <c r="M401" s="440">
        <v>0</v>
      </c>
      <c r="N401" s="440">
        <v>0</v>
      </c>
    </row>
    <row r="402" spans="1:14" ht="15">
      <c r="A402" s="438" t="s">
        <v>37</v>
      </c>
      <c r="B402" s="438" t="s">
        <v>1173</v>
      </c>
      <c r="C402" s="439">
        <v>0</v>
      </c>
      <c r="D402" s="440">
        <v>0</v>
      </c>
      <c r="E402" s="440">
        <v>0</v>
      </c>
      <c r="F402" s="440">
        <v>0</v>
      </c>
      <c r="G402" s="440">
        <v>0</v>
      </c>
      <c r="H402" s="440">
        <v>0</v>
      </c>
      <c r="I402" s="440">
        <v>0</v>
      </c>
      <c r="J402" s="440">
        <v>0</v>
      </c>
      <c r="K402" s="440">
        <v>0</v>
      </c>
      <c r="L402" s="440">
        <v>0</v>
      </c>
      <c r="M402" s="440">
        <v>0</v>
      </c>
      <c r="N402" s="440">
        <v>0</v>
      </c>
    </row>
    <row r="403" spans="1:14" ht="15">
      <c r="A403" s="438" t="s">
        <v>37</v>
      </c>
      <c r="B403" s="438" t="s">
        <v>1174</v>
      </c>
      <c r="C403" s="439">
        <v>2</v>
      </c>
      <c r="D403" s="440">
        <v>16</v>
      </c>
      <c r="E403" s="440">
        <v>16</v>
      </c>
      <c r="F403" s="440">
        <v>2</v>
      </c>
      <c r="G403" s="440">
        <v>20</v>
      </c>
      <c r="H403" s="440">
        <v>20</v>
      </c>
      <c r="I403" s="440">
        <v>0</v>
      </c>
      <c r="J403" s="440">
        <v>0</v>
      </c>
      <c r="K403" s="440">
        <v>0</v>
      </c>
      <c r="L403" s="440">
        <v>4</v>
      </c>
      <c r="M403" s="440">
        <v>36</v>
      </c>
      <c r="N403" s="440">
        <v>36</v>
      </c>
    </row>
    <row r="404" spans="1:14" ht="15">
      <c r="A404" s="438" t="s">
        <v>38</v>
      </c>
      <c r="B404" s="438" t="s">
        <v>1175</v>
      </c>
      <c r="C404" s="439">
        <v>225</v>
      </c>
      <c r="D404" s="440">
        <v>1627</v>
      </c>
      <c r="E404" s="440">
        <v>1276</v>
      </c>
      <c r="F404" s="440">
        <v>153</v>
      </c>
      <c r="G404" s="440">
        <v>1288</v>
      </c>
      <c r="H404" s="440">
        <v>899</v>
      </c>
      <c r="I404" s="440">
        <v>0</v>
      </c>
      <c r="J404" s="440">
        <v>0</v>
      </c>
      <c r="K404" s="440">
        <v>0</v>
      </c>
      <c r="L404" s="440">
        <v>378</v>
      </c>
      <c r="M404" s="440">
        <v>2915</v>
      </c>
      <c r="N404" s="440">
        <v>2175</v>
      </c>
    </row>
    <row r="405" spans="1:14" ht="15">
      <c r="A405" s="438" t="s">
        <v>38</v>
      </c>
      <c r="B405" s="438" t="s">
        <v>1176</v>
      </c>
      <c r="C405" s="439">
        <v>0</v>
      </c>
      <c r="D405" s="440">
        <v>0</v>
      </c>
      <c r="E405" s="440">
        <v>0</v>
      </c>
      <c r="F405" s="440">
        <v>0</v>
      </c>
      <c r="G405" s="440">
        <v>0</v>
      </c>
      <c r="H405" s="440">
        <v>0</v>
      </c>
      <c r="I405" s="440">
        <v>0</v>
      </c>
      <c r="J405" s="440">
        <v>0</v>
      </c>
      <c r="K405" s="440">
        <v>0</v>
      </c>
      <c r="L405" s="440">
        <v>0</v>
      </c>
      <c r="M405" s="440">
        <v>0</v>
      </c>
      <c r="N405" s="440">
        <v>0</v>
      </c>
    </row>
    <row r="406" spans="1:14" ht="15">
      <c r="A406" s="438" t="s">
        <v>38</v>
      </c>
      <c r="B406" s="438" t="s">
        <v>1177</v>
      </c>
      <c r="C406" s="439">
        <v>50</v>
      </c>
      <c r="D406" s="440">
        <v>1180</v>
      </c>
      <c r="E406" s="440">
        <v>1026</v>
      </c>
      <c r="F406" s="440">
        <v>47</v>
      </c>
      <c r="G406" s="440">
        <v>1204</v>
      </c>
      <c r="H406" s="440">
        <v>1052</v>
      </c>
      <c r="I406" s="440">
        <v>0</v>
      </c>
      <c r="J406" s="440">
        <v>0</v>
      </c>
      <c r="K406" s="440">
        <v>0</v>
      </c>
      <c r="L406" s="440">
        <v>97</v>
      </c>
      <c r="M406" s="440">
        <v>2384</v>
      </c>
      <c r="N406" s="440">
        <v>2078</v>
      </c>
    </row>
    <row r="407" spans="1:14" ht="15">
      <c r="A407" s="438" t="s">
        <v>38</v>
      </c>
      <c r="B407" s="438" t="s">
        <v>1178</v>
      </c>
      <c r="C407" s="439">
        <v>0</v>
      </c>
      <c r="D407" s="440">
        <v>0</v>
      </c>
      <c r="E407" s="440">
        <v>0</v>
      </c>
      <c r="F407" s="440">
        <v>0</v>
      </c>
      <c r="G407" s="440">
        <v>0</v>
      </c>
      <c r="H407" s="440">
        <v>0</v>
      </c>
      <c r="I407" s="440">
        <v>0</v>
      </c>
      <c r="J407" s="440">
        <v>0</v>
      </c>
      <c r="K407" s="440">
        <v>0</v>
      </c>
      <c r="L407" s="440">
        <v>0</v>
      </c>
      <c r="M407" s="440">
        <v>0</v>
      </c>
      <c r="N407" s="440">
        <v>0</v>
      </c>
    </row>
    <row r="408" spans="1:14" ht="15">
      <c r="A408" s="438" t="s">
        <v>38</v>
      </c>
      <c r="B408" s="438" t="s">
        <v>1179</v>
      </c>
      <c r="C408" s="439">
        <v>10</v>
      </c>
      <c r="D408" s="440">
        <v>200</v>
      </c>
      <c r="E408" s="440">
        <v>184</v>
      </c>
      <c r="F408" s="440">
        <v>10</v>
      </c>
      <c r="G408" s="440">
        <v>92</v>
      </c>
      <c r="H408" s="440">
        <v>85</v>
      </c>
      <c r="I408" s="440">
        <v>0</v>
      </c>
      <c r="J408" s="440">
        <v>0</v>
      </c>
      <c r="K408" s="440">
        <v>0</v>
      </c>
      <c r="L408" s="440">
        <v>20</v>
      </c>
      <c r="M408" s="440">
        <v>292</v>
      </c>
      <c r="N408" s="440">
        <v>269</v>
      </c>
    </row>
    <row r="409" spans="1:14" ht="15">
      <c r="A409" s="438" t="s">
        <v>38</v>
      </c>
      <c r="B409" s="438" t="s">
        <v>1180</v>
      </c>
      <c r="C409" s="439">
        <v>0</v>
      </c>
      <c r="D409" s="440">
        <v>0</v>
      </c>
      <c r="E409" s="440">
        <v>0</v>
      </c>
      <c r="F409" s="440">
        <v>0</v>
      </c>
      <c r="G409" s="440">
        <v>0</v>
      </c>
      <c r="H409" s="440">
        <v>0</v>
      </c>
      <c r="I409" s="440">
        <v>0</v>
      </c>
      <c r="J409" s="440">
        <v>0</v>
      </c>
      <c r="K409" s="440">
        <v>0</v>
      </c>
      <c r="L409" s="440">
        <v>0</v>
      </c>
      <c r="M409" s="440">
        <v>0</v>
      </c>
      <c r="N409" s="440">
        <v>0</v>
      </c>
    </row>
    <row r="410" spans="1:14" ht="15">
      <c r="A410" s="438" t="s">
        <v>38</v>
      </c>
      <c r="B410" s="438" t="s">
        <v>1181</v>
      </c>
      <c r="C410" s="439">
        <v>2</v>
      </c>
      <c r="D410" s="440">
        <v>20</v>
      </c>
      <c r="E410" s="440">
        <v>20</v>
      </c>
      <c r="F410" s="440">
        <v>2</v>
      </c>
      <c r="G410" s="440">
        <v>20</v>
      </c>
      <c r="H410" s="440">
        <v>20</v>
      </c>
      <c r="I410" s="440">
        <v>0</v>
      </c>
      <c r="J410" s="440">
        <v>0</v>
      </c>
      <c r="K410" s="440">
        <v>0</v>
      </c>
      <c r="L410" s="440">
        <v>4</v>
      </c>
      <c r="M410" s="440">
        <v>40</v>
      </c>
      <c r="N410" s="440">
        <v>40</v>
      </c>
    </row>
    <row r="411" spans="1:14" ht="15">
      <c r="A411" s="438" t="s">
        <v>38</v>
      </c>
      <c r="B411" s="438" t="s">
        <v>1182</v>
      </c>
      <c r="C411" s="439">
        <v>0</v>
      </c>
      <c r="D411" s="440">
        <v>0</v>
      </c>
      <c r="E411" s="440">
        <v>0</v>
      </c>
      <c r="F411" s="440">
        <v>0</v>
      </c>
      <c r="G411" s="440">
        <v>0</v>
      </c>
      <c r="H411" s="440">
        <v>0</v>
      </c>
      <c r="I411" s="440">
        <v>0</v>
      </c>
      <c r="J411" s="440">
        <v>0</v>
      </c>
      <c r="K411" s="440">
        <v>0</v>
      </c>
      <c r="L411" s="440">
        <v>0</v>
      </c>
      <c r="M411" s="440">
        <v>0</v>
      </c>
      <c r="N411" s="440">
        <v>0</v>
      </c>
    </row>
    <row r="412" spans="1:14" ht="15">
      <c r="A412" s="438" t="s">
        <v>38</v>
      </c>
      <c r="B412" s="438" t="s">
        <v>1183</v>
      </c>
      <c r="C412" s="439">
        <v>2</v>
      </c>
      <c r="D412" s="440">
        <v>50</v>
      </c>
      <c r="E412" s="440">
        <v>0</v>
      </c>
      <c r="F412" s="440">
        <v>2</v>
      </c>
      <c r="G412" s="440">
        <v>50</v>
      </c>
      <c r="H412" s="440">
        <v>0</v>
      </c>
      <c r="I412" s="440">
        <v>0</v>
      </c>
      <c r="J412" s="440">
        <v>0</v>
      </c>
      <c r="K412" s="440">
        <v>0</v>
      </c>
      <c r="L412" s="440">
        <v>4</v>
      </c>
      <c r="M412" s="440">
        <v>100</v>
      </c>
      <c r="N412" s="440">
        <v>0</v>
      </c>
    </row>
    <row r="413" spans="1:14" ht="15">
      <c r="A413" s="438" t="s">
        <v>38</v>
      </c>
      <c r="B413" s="438" t="s">
        <v>1184</v>
      </c>
      <c r="C413" s="439">
        <v>2</v>
      </c>
      <c r="D413" s="440">
        <v>40</v>
      </c>
      <c r="E413" s="440">
        <v>5</v>
      </c>
      <c r="F413" s="440">
        <v>3</v>
      </c>
      <c r="G413" s="440">
        <v>65</v>
      </c>
      <c r="H413" s="440">
        <v>35</v>
      </c>
      <c r="I413" s="440">
        <v>0</v>
      </c>
      <c r="J413" s="440">
        <v>0</v>
      </c>
      <c r="K413" s="440">
        <v>0</v>
      </c>
      <c r="L413" s="440">
        <v>5</v>
      </c>
      <c r="M413" s="440">
        <v>105</v>
      </c>
      <c r="N413" s="440">
        <v>40</v>
      </c>
    </row>
    <row r="414" spans="1:14" ht="15">
      <c r="A414" s="438" t="s">
        <v>38</v>
      </c>
      <c r="B414" s="438" t="s">
        <v>1185</v>
      </c>
      <c r="C414" s="439">
        <v>228</v>
      </c>
      <c r="D414" s="440">
        <v>494</v>
      </c>
      <c r="E414" s="440">
        <v>459</v>
      </c>
      <c r="F414" s="440">
        <v>133</v>
      </c>
      <c r="G414" s="440">
        <v>393</v>
      </c>
      <c r="H414" s="440">
        <v>393</v>
      </c>
      <c r="I414" s="440">
        <v>0</v>
      </c>
      <c r="J414" s="440">
        <v>0</v>
      </c>
      <c r="K414" s="440">
        <v>0</v>
      </c>
      <c r="L414" s="440">
        <v>361</v>
      </c>
      <c r="M414" s="440">
        <v>887</v>
      </c>
      <c r="N414" s="440">
        <v>852</v>
      </c>
    </row>
    <row r="415" spans="1:14" ht="15">
      <c r="A415" s="438" t="s">
        <v>39</v>
      </c>
      <c r="B415" s="438" t="s">
        <v>1186</v>
      </c>
      <c r="C415" s="439">
        <v>19</v>
      </c>
      <c r="D415" s="440">
        <v>805</v>
      </c>
      <c r="E415" s="440">
        <v>531</v>
      </c>
      <c r="F415" s="440">
        <v>15</v>
      </c>
      <c r="G415" s="440">
        <v>540</v>
      </c>
      <c r="H415" s="440">
        <v>400</v>
      </c>
      <c r="I415" s="440">
        <v>3</v>
      </c>
      <c r="J415" s="440">
        <v>200</v>
      </c>
      <c r="K415" s="440">
        <v>107</v>
      </c>
      <c r="L415" s="440">
        <v>37</v>
      </c>
      <c r="M415" s="440">
        <v>1545</v>
      </c>
      <c r="N415" s="440">
        <v>1038</v>
      </c>
    </row>
    <row r="416" spans="1:14" ht="15">
      <c r="A416" s="438" t="s">
        <v>39</v>
      </c>
      <c r="B416" s="438" t="s">
        <v>1187</v>
      </c>
      <c r="C416" s="439">
        <v>16</v>
      </c>
      <c r="D416" s="440">
        <v>439</v>
      </c>
      <c r="E416" s="440">
        <v>301</v>
      </c>
      <c r="F416" s="440">
        <v>15</v>
      </c>
      <c r="G416" s="440">
        <v>490</v>
      </c>
      <c r="H416" s="440">
        <v>328</v>
      </c>
      <c r="I416" s="440">
        <v>0</v>
      </c>
      <c r="J416" s="440">
        <v>0</v>
      </c>
      <c r="K416" s="440">
        <v>0</v>
      </c>
      <c r="L416" s="440">
        <v>31</v>
      </c>
      <c r="M416" s="440">
        <v>929</v>
      </c>
      <c r="N416" s="440">
        <v>629</v>
      </c>
    </row>
    <row r="417" spans="1:14" ht="15">
      <c r="A417" s="438" t="s">
        <v>39</v>
      </c>
      <c r="B417" s="438" t="s">
        <v>1188</v>
      </c>
      <c r="C417" s="439">
        <v>67</v>
      </c>
      <c r="D417" s="440">
        <v>1573</v>
      </c>
      <c r="E417" s="440">
        <v>1235</v>
      </c>
      <c r="F417" s="440">
        <v>67</v>
      </c>
      <c r="G417" s="440">
        <v>1864</v>
      </c>
      <c r="H417" s="440">
        <v>1299</v>
      </c>
      <c r="I417" s="440">
        <v>0</v>
      </c>
      <c r="J417" s="440">
        <v>0</v>
      </c>
      <c r="K417" s="440">
        <v>0</v>
      </c>
      <c r="L417" s="440">
        <v>134</v>
      </c>
      <c r="M417" s="440">
        <v>3437</v>
      </c>
      <c r="N417" s="440">
        <v>2534</v>
      </c>
    </row>
    <row r="418" spans="1:14" ht="15">
      <c r="A418" s="438" t="s">
        <v>39</v>
      </c>
      <c r="B418" s="438" t="s">
        <v>1189</v>
      </c>
      <c r="C418" s="439">
        <v>23</v>
      </c>
      <c r="D418" s="440">
        <v>476</v>
      </c>
      <c r="E418" s="440">
        <v>516</v>
      </c>
      <c r="F418" s="440">
        <v>20</v>
      </c>
      <c r="G418" s="440">
        <v>817</v>
      </c>
      <c r="H418" s="440">
        <v>739</v>
      </c>
      <c r="I418" s="440">
        <v>0</v>
      </c>
      <c r="J418" s="440">
        <v>0</v>
      </c>
      <c r="K418" s="440">
        <v>0</v>
      </c>
      <c r="L418" s="440">
        <v>43</v>
      </c>
      <c r="M418" s="440">
        <v>1293</v>
      </c>
      <c r="N418" s="440">
        <v>1255</v>
      </c>
    </row>
    <row r="419" spans="1:14" ht="15">
      <c r="A419" s="438" t="s">
        <v>39</v>
      </c>
      <c r="B419" s="438" t="s">
        <v>1190</v>
      </c>
      <c r="C419" s="439">
        <v>1</v>
      </c>
      <c r="D419" s="440">
        <v>60</v>
      </c>
      <c r="E419" s="440">
        <v>35</v>
      </c>
      <c r="F419" s="440">
        <v>0</v>
      </c>
      <c r="G419" s="440">
        <v>0</v>
      </c>
      <c r="H419" s="440">
        <v>0</v>
      </c>
      <c r="I419" s="440">
        <v>0</v>
      </c>
      <c r="J419" s="440">
        <v>0</v>
      </c>
      <c r="K419" s="440">
        <v>0</v>
      </c>
      <c r="L419" s="440">
        <v>1</v>
      </c>
      <c r="M419" s="440">
        <v>60</v>
      </c>
      <c r="N419" s="440">
        <v>35</v>
      </c>
    </row>
    <row r="420" spans="1:14" ht="15">
      <c r="A420" s="438" t="s">
        <v>39</v>
      </c>
      <c r="B420" s="438" t="s">
        <v>1191</v>
      </c>
      <c r="C420" s="439">
        <v>16</v>
      </c>
      <c r="D420" s="440">
        <v>524</v>
      </c>
      <c r="E420" s="440">
        <v>424</v>
      </c>
      <c r="F420" s="440">
        <v>11</v>
      </c>
      <c r="G420" s="440">
        <v>500</v>
      </c>
      <c r="H420" s="440">
        <v>100</v>
      </c>
      <c r="I420" s="440">
        <v>0</v>
      </c>
      <c r="J420" s="440">
        <v>0</v>
      </c>
      <c r="K420" s="440">
        <v>0</v>
      </c>
      <c r="L420" s="440">
        <v>27</v>
      </c>
      <c r="M420" s="440">
        <v>1024</v>
      </c>
      <c r="N420" s="440">
        <v>524</v>
      </c>
    </row>
    <row r="421" spans="1:14" ht="15">
      <c r="A421" s="438" t="s">
        <v>39</v>
      </c>
      <c r="B421" s="438" t="s">
        <v>1192</v>
      </c>
      <c r="C421" s="439">
        <v>114</v>
      </c>
      <c r="D421" s="440">
        <v>4055</v>
      </c>
      <c r="E421" s="440">
        <v>3018</v>
      </c>
      <c r="F421" s="440">
        <v>116</v>
      </c>
      <c r="G421" s="440">
        <v>3709</v>
      </c>
      <c r="H421" s="440">
        <v>2839</v>
      </c>
      <c r="I421" s="440">
        <v>0</v>
      </c>
      <c r="J421" s="440">
        <v>0</v>
      </c>
      <c r="K421" s="440">
        <v>0</v>
      </c>
      <c r="L421" s="440">
        <v>230</v>
      </c>
      <c r="M421" s="440">
        <v>7764</v>
      </c>
      <c r="N421" s="440">
        <v>5857</v>
      </c>
    </row>
    <row r="422" spans="1:14" ht="15">
      <c r="A422" s="438" t="s">
        <v>39</v>
      </c>
      <c r="B422" s="438" t="s">
        <v>1193</v>
      </c>
      <c r="C422" s="439">
        <v>4</v>
      </c>
      <c r="D422" s="440">
        <v>100</v>
      </c>
      <c r="E422" s="440">
        <v>79</v>
      </c>
      <c r="F422" s="440">
        <v>5</v>
      </c>
      <c r="G422" s="440">
        <v>136</v>
      </c>
      <c r="H422" s="440">
        <v>110</v>
      </c>
      <c r="I422" s="440">
        <v>0</v>
      </c>
      <c r="J422" s="440">
        <v>0</v>
      </c>
      <c r="K422" s="440">
        <v>0</v>
      </c>
      <c r="L422" s="440">
        <v>9</v>
      </c>
      <c r="M422" s="440">
        <v>236</v>
      </c>
      <c r="N422" s="440">
        <v>189</v>
      </c>
    </row>
    <row r="423" spans="1:14" ht="15">
      <c r="A423" s="438" t="s">
        <v>39</v>
      </c>
      <c r="B423" s="438" t="s">
        <v>1194</v>
      </c>
      <c r="C423" s="439">
        <v>62</v>
      </c>
      <c r="D423" s="440">
        <v>1780</v>
      </c>
      <c r="E423" s="440">
        <v>1724</v>
      </c>
      <c r="F423" s="440">
        <v>24</v>
      </c>
      <c r="G423" s="440">
        <v>951</v>
      </c>
      <c r="H423" s="440">
        <v>749</v>
      </c>
      <c r="I423" s="440">
        <v>0</v>
      </c>
      <c r="J423" s="440">
        <v>0</v>
      </c>
      <c r="K423" s="440">
        <v>0</v>
      </c>
      <c r="L423" s="440">
        <v>86</v>
      </c>
      <c r="M423" s="440">
        <v>2731</v>
      </c>
      <c r="N423" s="440">
        <v>2473</v>
      </c>
    </row>
    <row r="424" spans="1:14" ht="15">
      <c r="A424" s="438" t="s">
        <v>39</v>
      </c>
      <c r="B424" s="438" t="s">
        <v>1195</v>
      </c>
      <c r="C424" s="439">
        <v>40</v>
      </c>
      <c r="D424" s="440">
        <v>488</v>
      </c>
      <c r="E424" s="440">
        <v>1061</v>
      </c>
      <c r="F424" s="440">
        <v>18</v>
      </c>
      <c r="G424" s="440">
        <v>287</v>
      </c>
      <c r="H424" s="440">
        <v>402</v>
      </c>
      <c r="I424" s="440">
        <v>0</v>
      </c>
      <c r="J424" s="440">
        <v>0</v>
      </c>
      <c r="K424" s="440">
        <v>0</v>
      </c>
      <c r="L424" s="440">
        <v>58</v>
      </c>
      <c r="M424" s="440">
        <v>775</v>
      </c>
      <c r="N424" s="440">
        <v>1463</v>
      </c>
    </row>
    <row r="425" spans="1:14" ht="15">
      <c r="A425" s="438" t="s">
        <v>39</v>
      </c>
      <c r="B425" s="438" t="s">
        <v>1196</v>
      </c>
      <c r="C425" s="439">
        <v>130</v>
      </c>
      <c r="D425" s="440">
        <v>2662</v>
      </c>
      <c r="E425" s="440">
        <v>2081</v>
      </c>
      <c r="F425" s="440">
        <v>77</v>
      </c>
      <c r="G425" s="440">
        <v>1597</v>
      </c>
      <c r="H425" s="440">
        <v>1401</v>
      </c>
      <c r="I425" s="440">
        <v>0</v>
      </c>
      <c r="J425" s="440">
        <v>0</v>
      </c>
      <c r="K425" s="440">
        <v>0</v>
      </c>
      <c r="L425" s="440">
        <v>207</v>
      </c>
      <c r="M425" s="440">
        <v>4259</v>
      </c>
      <c r="N425" s="440">
        <v>3482</v>
      </c>
    </row>
    <row r="426" spans="1:14" ht="15">
      <c r="A426" s="438" t="s">
        <v>39</v>
      </c>
      <c r="B426" s="438" t="s">
        <v>1197</v>
      </c>
      <c r="C426" s="439">
        <v>8</v>
      </c>
      <c r="D426" s="440">
        <v>160</v>
      </c>
      <c r="E426" s="440">
        <v>160</v>
      </c>
      <c r="F426" s="440">
        <v>8</v>
      </c>
      <c r="G426" s="440">
        <v>210</v>
      </c>
      <c r="H426" s="440">
        <v>210</v>
      </c>
      <c r="I426" s="440">
        <v>0</v>
      </c>
      <c r="J426" s="440">
        <v>0</v>
      </c>
      <c r="K426" s="440">
        <v>0</v>
      </c>
      <c r="L426" s="440">
        <v>16</v>
      </c>
      <c r="M426" s="440">
        <v>370</v>
      </c>
      <c r="N426" s="440">
        <v>370</v>
      </c>
    </row>
    <row r="427" spans="1:14" ht="15">
      <c r="A427" s="438" t="s">
        <v>39</v>
      </c>
      <c r="B427" s="438" t="s">
        <v>1198</v>
      </c>
      <c r="C427" s="439">
        <v>4</v>
      </c>
      <c r="D427" s="440">
        <v>120</v>
      </c>
      <c r="E427" s="440">
        <v>70</v>
      </c>
      <c r="F427" s="440">
        <v>6</v>
      </c>
      <c r="G427" s="440">
        <v>214</v>
      </c>
      <c r="H427" s="440">
        <v>82</v>
      </c>
      <c r="I427" s="440">
        <v>0</v>
      </c>
      <c r="J427" s="440">
        <v>0</v>
      </c>
      <c r="K427" s="440">
        <v>0</v>
      </c>
      <c r="L427" s="440">
        <v>10</v>
      </c>
      <c r="M427" s="440">
        <v>334</v>
      </c>
      <c r="N427" s="440">
        <v>152</v>
      </c>
    </row>
    <row r="428" spans="1:14" ht="15">
      <c r="A428" s="438" t="s">
        <v>39</v>
      </c>
      <c r="B428" s="438" t="s">
        <v>1199</v>
      </c>
      <c r="C428" s="439">
        <v>7</v>
      </c>
      <c r="D428" s="440">
        <v>1030</v>
      </c>
      <c r="E428" s="440">
        <v>666</v>
      </c>
      <c r="F428" s="440">
        <v>9</v>
      </c>
      <c r="G428" s="440">
        <v>472</v>
      </c>
      <c r="H428" s="440">
        <v>380</v>
      </c>
      <c r="I428" s="440">
        <v>0</v>
      </c>
      <c r="J428" s="440">
        <v>0</v>
      </c>
      <c r="K428" s="440">
        <v>0</v>
      </c>
      <c r="L428" s="440">
        <v>16</v>
      </c>
      <c r="M428" s="440">
        <v>1502</v>
      </c>
      <c r="N428" s="440">
        <v>1046</v>
      </c>
    </row>
    <row r="429" spans="1:14" ht="15">
      <c r="A429" s="438" t="s">
        <v>39</v>
      </c>
      <c r="B429" s="438" t="s">
        <v>1200</v>
      </c>
      <c r="C429" s="439">
        <v>13</v>
      </c>
      <c r="D429" s="440">
        <v>382</v>
      </c>
      <c r="E429" s="440">
        <v>495</v>
      </c>
      <c r="F429" s="440">
        <v>10</v>
      </c>
      <c r="G429" s="440">
        <v>250</v>
      </c>
      <c r="H429" s="440">
        <v>328</v>
      </c>
      <c r="I429" s="440">
        <v>0</v>
      </c>
      <c r="J429" s="440">
        <v>0</v>
      </c>
      <c r="K429" s="440">
        <v>0</v>
      </c>
      <c r="L429" s="440">
        <v>23</v>
      </c>
      <c r="M429" s="440">
        <v>632</v>
      </c>
      <c r="N429" s="440">
        <v>823</v>
      </c>
    </row>
    <row r="430" spans="1:14" ht="15">
      <c r="A430" s="438" t="s">
        <v>39</v>
      </c>
      <c r="B430" s="438" t="s">
        <v>1201</v>
      </c>
      <c r="C430" s="439">
        <v>4</v>
      </c>
      <c r="D430" s="440">
        <v>170</v>
      </c>
      <c r="E430" s="440">
        <v>82</v>
      </c>
      <c r="F430" s="440">
        <v>2</v>
      </c>
      <c r="G430" s="440">
        <v>120</v>
      </c>
      <c r="H430" s="440">
        <v>20</v>
      </c>
      <c r="I430" s="440">
        <v>0</v>
      </c>
      <c r="J430" s="440">
        <v>0</v>
      </c>
      <c r="K430" s="440">
        <v>0</v>
      </c>
      <c r="L430" s="440">
        <v>6</v>
      </c>
      <c r="M430" s="440">
        <v>290</v>
      </c>
      <c r="N430" s="440">
        <v>102</v>
      </c>
    </row>
    <row r="431" spans="1:14" ht="15">
      <c r="A431" s="438" t="s">
        <v>39</v>
      </c>
      <c r="B431" s="438" t="s">
        <v>1202</v>
      </c>
      <c r="C431" s="439">
        <v>2</v>
      </c>
      <c r="D431" s="440">
        <v>200</v>
      </c>
      <c r="E431" s="440">
        <v>140</v>
      </c>
      <c r="F431" s="440">
        <v>12</v>
      </c>
      <c r="G431" s="440">
        <v>514</v>
      </c>
      <c r="H431" s="440">
        <v>291</v>
      </c>
      <c r="I431" s="440">
        <v>0</v>
      </c>
      <c r="J431" s="440">
        <v>0</v>
      </c>
      <c r="K431" s="440">
        <v>0</v>
      </c>
      <c r="L431" s="440">
        <v>14</v>
      </c>
      <c r="M431" s="440">
        <v>714</v>
      </c>
      <c r="N431" s="440">
        <v>431</v>
      </c>
    </row>
    <row r="432" spans="1:14" ht="15">
      <c r="A432" s="438" t="s">
        <v>39</v>
      </c>
      <c r="B432" s="438" t="s">
        <v>1203</v>
      </c>
      <c r="C432" s="439">
        <v>26</v>
      </c>
      <c r="D432" s="440">
        <v>494</v>
      </c>
      <c r="E432" s="440">
        <v>346</v>
      </c>
      <c r="F432" s="440">
        <v>20</v>
      </c>
      <c r="G432" s="440">
        <v>702</v>
      </c>
      <c r="H432" s="440">
        <v>602</v>
      </c>
      <c r="I432" s="440">
        <v>1</v>
      </c>
      <c r="J432" s="440">
        <v>50</v>
      </c>
      <c r="K432" s="440">
        <v>0</v>
      </c>
      <c r="L432" s="440">
        <v>47</v>
      </c>
      <c r="M432" s="440">
        <v>1246</v>
      </c>
      <c r="N432" s="440">
        <v>948</v>
      </c>
    </row>
    <row r="433" spans="1:14" ht="15">
      <c r="A433" s="438" t="s">
        <v>39</v>
      </c>
      <c r="B433" s="438" t="s">
        <v>1204</v>
      </c>
      <c r="C433" s="439">
        <v>1017</v>
      </c>
      <c r="D433" s="440">
        <v>23170</v>
      </c>
      <c r="E433" s="440">
        <v>20663</v>
      </c>
      <c r="F433" s="440">
        <v>730</v>
      </c>
      <c r="G433" s="440">
        <v>16317</v>
      </c>
      <c r="H433" s="440">
        <v>14660</v>
      </c>
      <c r="I433" s="440">
        <v>3</v>
      </c>
      <c r="J433" s="440">
        <v>150</v>
      </c>
      <c r="K433" s="440">
        <v>111</v>
      </c>
      <c r="L433" s="440">
        <v>1750</v>
      </c>
      <c r="M433" s="440">
        <v>39637</v>
      </c>
      <c r="N433" s="440">
        <v>35434</v>
      </c>
    </row>
    <row r="434" spans="1:14" ht="15">
      <c r="A434" s="438" t="s">
        <v>39</v>
      </c>
      <c r="B434" s="438" t="s">
        <v>1205</v>
      </c>
      <c r="C434" s="439">
        <v>24</v>
      </c>
      <c r="D434" s="440">
        <v>732</v>
      </c>
      <c r="E434" s="440">
        <v>608</v>
      </c>
      <c r="F434" s="440">
        <v>21</v>
      </c>
      <c r="G434" s="440">
        <v>445</v>
      </c>
      <c r="H434" s="440">
        <v>286</v>
      </c>
      <c r="I434" s="440">
        <v>0</v>
      </c>
      <c r="J434" s="440">
        <v>0</v>
      </c>
      <c r="K434" s="440">
        <v>0</v>
      </c>
      <c r="L434" s="440">
        <v>45</v>
      </c>
      <c r="M434" s="440">
        <v>1177</v>
      </c>
      <c r="N434" s="440">
        <v>894</v>
      </c>
    </row>
    <row r="435" spans="1:14" ht="15">
      <c r="A435" s="438" t="s">
        <v>39</v>
      </c>
      <c r="B435" s="438" t="s">
        <v>1206</v>
      </c>
      <c r="C435" s="439">
        <v>2</v>
      </c>
      <c r="D435" s="440">
        <v>40</v>
      </c>
      <c r="E435" s="440">
        <v>14</v>
      </c>
      <c r="F435" s="440">
        <v>3</v>
      </c>
      <c r="G435" s="440">
        <v>140</v>
      </c>
      <c r="H435" s="440">
        <v>17</v>
      </c>
      <c r="I435" s="440">
        <v>0</v>
      </c>
      <c r="J435" s="440">
        <v>0</v>
      </c>
      <c r="K435" s="440">
        <v>0</v>
      </c>
      <c r="L435" s="440">
        <v>5</v>
      </c>
      <c r="M435" s="440">
        <v>180</v>
      </c>
      <c r="N435" s="440">
        <v>31</v>
      </c>
    </row>
    <row r="436" spans="1:14" ht="15">
      <c r="A436" s="438" t="s">
        <v>39</v>
      </c>
      <c r="B436" s="438" t="s">
        <v>1207</v>
      </c>
      <c r="C436" s="439">
        <v>69</v>
      </c>
      <c r="D436" s="440">
        <v>1615</v>
      </c>
      <c r="E436" s="440">
        <v>1336</v>
      </c>
      <c r="F436" s="440">
        <v>81</v>
      </c>
      <c r="G436" s="440">
        <v>1752</v>
      </c>
      <c r="H436" s="440">
        <v>1443</v>
      </c>
      <c r="I436" s="440">
        <v>7</v>
      </c>
      <c r="J436" s="440">
        <v>178</v>
      </c>
      <c r="K436" s="440">
        <v>143</v>
      </c>
      <c r="L436" s="440">
        <v>157</v>
      </c>
      <c r="M436" s="440">
        <v>3545</v>
      </c>
      <c r="N436" s="440">
        <v>2922</v>
      </c>
    </row>
    <row r="437" spans="1:14" ht="15">
      <c r="A437" s="438" t="s">
        <v>39</v>
      </c>
      <c r="B437" s="438" t="s">
        <v>1208</v>
      </c>
      <c r="C437" s="439">
        <v>2</v>
      </c>
      <c r="D437" s="440">
        <v>100</v>
      </c>
      <c r="E437" s="440">
        <v>66</v>
      </c>
      <c r="F437" s="440">
        <v>0</v>
      </c>
      <c r="G437" s="440">
        <v>0</v>
      </c>
      <c r="H437" s="440">
        <v>0</v>
      </c>
      <c r="I437" s="440">
        <v>0</v>
      </c>
      <c r="J437" s="440">
        <v>0</v>
      </c>
      <c r="K437" s="440">
        <v>0</v>
      </c>
      <c r="L437" s="440">
        <v>2</v>
      </c>
      <c r="M437" s="440">
        <v>100</v>
      </c>
      <c r="N437" s="440">
        <v>66</v>
      </c>
    </row>
    <row r="438" spans="1:14" ht="15">
      <c r="A438" s="438" t="s">
        <v>39</v>
      </c>
      <c r="B438" s="438" t="s">
        <v>1209</v>
      </c>
      <c r="C438" s="439">
        <v>8</v>
      </c>
      <c r="D438" s="440">
        <v>190</v>
      </c>
      <c r="E438" s="440">
        <v>115</v>
      </c>
      <c r="F438" s="440">
        <v>5</v>
      </c>
      <c r="G438" s="440">
        <v>55</v>
      </c>
      <c r="H438" s="440">
        <v>27</v>
      </c>
      <c r="I438" s="440">
        <v>0</v>
      </c>
      <c r="J438" s="440">
        <v>0</v>
      </c>
      <c r="K438" s="440">
        <v>0</v>
      </c>
      <c r="L438" s="440">
        <v>13</v>
      </c>
      <c r="M438" s="440">
        <v>245</v>
      </c>
      <c r="N438" s="440">
        <v>142</v>
      </c>
    </row>
    <row r="439" spans="1:14" ht="15">
      <c r="A439" s="438" t="s">
        <v>39</v>
      </c>
      <c r="B439" s="438" t="s">
        <v>1210</v>
      </c>
      <c r="C439" s="439">
        <v>1</v>
      </c>
      <c r="D439" s="440">
        <v>40</v>
      </c>
      <c r="E439" s="440">
        <v>17</v>
      </c>
      <c r="F439" s="440">
        <v>0</v>
      </c>
      <c r="G439" s="440">
        <v>0</v>
      </c>
      <c r="H439" s="440">
        <v>0</v>
      </c>
      <c r="I439" s="440">
        <v>0</v>
      </c>
      <c r="J439" s="440">
        <v>0</v>
      </c>
      <c r="K439" s="440">
        <v>0</v>
      </c>
      <c r="L439" s="440">
        <v>1</v>
      </c>
      <c r="M439" s="440">
        <v>40</v>
      </c>
      <c r="N439" s="440">
        <v>17</v>
      </c>
    </row>
    <row r="440" spans="1:14" ht="15">
      <c r="A440" s="438" t="s">
        <v>39</v>
      </c>
      <c r="B440" s="438" t="s">
        <v>1211</v>
      </c>
      <c r="C440" s="439">
        <v>29</v>
      </c>
      <c r="D440" s="440">
        <v>1021</v>
      </c>
      <c r="E440" s="440">
        <v>903</v>
      </c>
      <c r="F440" s="440">
        <v>21</v>
      </c>
      <c r="G440" s="440">
        <v>598</v>
      </c>
      <c r="H440" s="440">
        <v>489</v>
      </c>
      <c r="I440" s="440">
        <v>3</v>
      </c>
      <c r="J440" s="440">
        <v>220</v>
      </c>
      <c r="K440" s="440">
        <v>41</v>
      </c>
      <c r="L440" s="440">
        <v>53</v>
      </c>
      <c r="M440" s="440">
        <v>1839</v>
      </c>
      <c r="N440" s="440">
        <v>1433</v>
      </c>
    </row>
    <row r="441" spans="1:14" ht="15">
      <c r="A441" s="438" t="s">
        <v>39</v>
      </c>
      <c r="B441" s="438" t="s">
        <v>1212</v>
      </c>
      <c r="C441" s="439">
        <v>24</v>
      </c>
      <c r="D441" s="440">
        <v>1135</v>
      </c>
      <c r="E441" s="440">
        <v>867</v>
      </c>
      <c r="F441" s="440">
        <v>26</v>
      </c>
      <c r="G441" s="440">
        <v>586</v>
      </c>
      <c r="H441" s="440">
        <v>342</v>
      </c>
      <c r="I441" s="440">
        <v>0</v>
      </c>
      <c r="J441" s="440">
        <v>0</v>
      </c>
      <c r="K441" s="440">
        <v>0</v>
      </c>
      <c r="L441" s="440">
        <v>50</v>
      </c>
      <c r="M441" s="440">
        <v>1721</v>
      </c>
      <c r="N441" s="440">
        <v>1209</v>
      </c>
    </row>
    <row r="442" spans="1:14" ht="15">
      <c r="A442" s="438" t="s">
        <v>39</v>
      </c>
      <c r="B442" s="438" t="s">
        <v>1213</v>
      </c>
      <c r="C442" s="439">
        <v>131</v>
      </c>
      <c r="D442" s="440">
        <v>3180</v>
      </c>
      <c r="E442" s="440">
        <v>3426</v>
      </c>
      <c r="F442" s="440">
        <v>114</v>
      </c>
      <c r="G442" s="440">
        <v>2452</v>
      </c>
      <c r="H442" s="440">
        <v>2671</v>
      </c>
      <c r="I442" s="440">
        <v>0</v>
      </c>
      <c r="J442" s="440">
        <v>0</v>
      </c>
      <c r="K442" s="440">
        <v>0</v>
      </c>
      <c r="L442" s="440">
        <v>245</v>
      </c>
      <c r="M442" s="440">
        <v>5632</v>
      </c>
      <c r="N442" s="440">
        <v>6097</v>
      </c>
    </row>
    <row r="443" spans="1:14" ht="15">
      <c r="A443" s="438" t="s">
        <v>39</v>
      </c>
      <c r="B443" s="438" t="s">
        <v>1214</v>
      </c>
      <c r="C443" s="439">
        <v>2</v>
      </c>
      <c r="D443" s="440">
        <v>62</v>
      </c>
      <c r="E443" s="440">
        <v>47</v>
      </c>
      <c r="F443" s="440">
        <v>4</v>
      </c>
      <c r="G443" s="440">
        <v>60</v>
      </c>
      <c r="H443" s="440">
        <v>0</v>
      </c>
      <c r="I443" s="440">
        <v>0</v>
      </c>
      <c r="J443" s="440">
        <v>0</v>
      </c>
      <c r="K443" s="440">
        <v>0</v>
      </c>
      <c r="L443" s="440">
        <v>6</v>
      </c>
      <c r="M443" s="440">
        <v>122</v>
      </c>
      <c r="N443" s="440">
        <v>47</v>
      </c>
    </row>
    <row r="444" spans="1:14" ht="15">
      <c r="A444" s="438" t="s">
        <v>39</v>
      </c>
      <c r="B444" s="438" t="s">
        <v>1215</v>
      </c>
      <c r="C444" s="439">
        <v>136</v>
      </c>
      <c r="D444" s="440">
        <v>5505</v>
      </c>
      <c r="E444" s="440">
        <v>4868</v>
      </c>
      <c r="F444" s="440">
        <v>76</v>
      </c>
      <c r="G444" s="440">
        <v>3492</v>
      </c>
      <c r="H444" s="440">
        <v>2632</v>
      </c>
      <c r="I444" s="440">
        <v>0</v>
      </c>
      <c r="J444" s="440">
        <v>0</v>
      </c>
      <c r="K444" s="440">
        <v>0</v>
      </c>
      <c r="L444" s="440">
        <v>212</v>
      </c>
      <c r="M444" s="440">
        <v>8997</v>
      </c>
      <c r="N444" s="440">
        <v>7500</v>
      </c>
    </row>
    <row r="445" spans="1:14" ht="15">
      <c r="A445" s="438" t="s">
        <v>40</v>
      </c>
      <c r="B445" s="438" t="s">
        <v>1216</v>
      </c>
      <c r="C445" s="439">
        <v>32</v>
      </c>
      <c r="D445" s="440">
        <v>1264</v>
      </c>
      <c r="E445" s="440">
        <v>516</v>
      </c>
      <c r="F445" s="440">
        <v>24</v>
      </c>
      <c r="G445" s="440">
        <v>1151</v>
      </c>
      <c r="H445" s="440">
        <v>456</v>
      </c>
      <c r="I445" s="440">
        <v>12</v>
      </c>
      <c r="J445" s="440">
        <v>181</v>
      </c>
      <c r="K445" s="440">
        <v>166</v>
      </c>
      <c r="L445" s="440">
        <v>68</v>
      </c>
      <c r="M445" s="440">
        <v>2596</v>
      </c>
      <c r="N445" s="440">
        <v>1138</v>
      </c>
    </row>
    <row r="446" spans="1:14" ht="15">
      <c r="A446" s="438" t="s">
        <v>40</v>
      </c>
      <c r="B446" s="438" t="s">
        <v>1217</v>
      </c>
      <c r="C446" s="439">
        <v>2</v>
      </c>
      <c r="D446" s="440">
        <v>250</v>
      </c>
      <c r="E446" s="440">
        <v>30</v>
      </c>
      <c r="F446" s="440">
        <v>2</v>
      </c>
      <c r="G446" s="440">
        <v>250</v>
      </c>
      <c r="H446" s="440">
        <v>183</v>
      </c>
      <c r="I446" s="440">
        <v>0</v>
      </c>
      <c r="J446" s="440">
        <v>0</v>
      </c>
      <c r="K446" s="440">
        <v>0</v>
      </c>
      <c r="L446" s="440">
        <v>4</v>
      </c>
      <c r="M446" s="440">
        <v>500</v>
      </c>
      <c r="N446" s="440">
        <v>213</v>
      </c>
    </row>
    <row r="447" spans="1:14" ht="15">
      <c r="A447" s="438" t="s">
        <v>40</v>
      </c>
      <c r="B447" s="438" t="s">
        <v>40</v>
      </c>
      <c r="C447" s="439">
        <v>237</v>
      </c>
      <c r="D447" s="440">
        <v>4102</v>
      </c>
      <c r="E447" s="440">
        <v>2712</v>
      </c>
      <c r="F447" s="440">
        <v>143</v>
      </c>
      <c r="G447" s="440">
        <v>4611</v>
      </c>
      <c r="H447" s="440">
        <v>3303</v>
      </c>
      <c r="I447" s="440">
        <v>8</v>
      </c>
      <c r="J447" s="440">
        <v>228</v>
      </c>
      <c r="K447" s="440">
        <v>190</v>
      </c>
      <c r="L447" s="440">
        <v>388</v>
      </c>
      <c r="M447" s="440">
        <v>8941</v>
      </c>
      <c r="N447" s="440">
        <v>6205</v>
      </c>
    </row>
    <row r="448" spans="1:14" ht="15">
      <c r="A448" s="438" t="s">
        <v>40</v>
      </c>
      <c r="B448" s="438" t="s">
        <v>1218</v>
      </c>
      <c r="C448" s="439">
        <v>6</v>
      </c>
      <c r="D448" s="440">
        <v>480</v>
      </c>
      <c r="E448" s="440">
        <v>454</v>
      </c>
      <c r="F448" s="440">
        <v>3</v>
      </c>
      <c r="G448" s="440">
        <v>300</v>
      </c>
      <c r="H448" s="440">
        <v>146</v>
      </c>
      <c r="I448" s="440">
        <v>0</v>
      </c>
      <c r="J448" s="440">
        <v>0</v>
      </c>
      <c r="K448" s="440">
        <v>0</v>
      </c>
      <c r="L448" s="440">
        <v>9</v>
      </c>
      <c r="M448" s="440">
        <v>780</v>
      </c>
      <c r="N448" s="440">
        <v>600</v>
      </c>
    </row>
    <row r="449" spans="1:14" ht="15">
      <c r="A449" s="438" t="s">
        <v>41</v>
      </c>
      <c r="B449" s="438" t="s">
        <v>1219</v>
      </c>
      <c r="C449" s="439">
        <v>75</v>
      </c>
      <c r="D449" s="440">
        <v>2922</v>
      </c>
      <c r="E449" s="440">
        <v>2194</v>
      </c>
      <c r="F449" s="440">
        <v>127</v>
      </c>
      <c r="G449" s="440">
        <v>4827</v>
      </c>
      <c r="H449" s="440">
        <v>4500</v>
      </c>
      <c r="I449" s="440">
        <v>0</v>
      </c>
      <c r="J449" s="440">
        <v>0</v>
      </c>
      <c r="K449" s="440">
        <v>0</v>
      </c>
      <c r="L449" s="440">
        <v>202</v>
      </c>
      <c r="M449" s="440">
        <v>7749</v>
      </c>
      <c r="N449" s="440">
        <v>6694</v>
      </c>
    </row>
    <row r="450" spans="1:14" ht="15">
      <c r="A450" s="438" t="s">
        <v>41</v>
      </c>
      <c r="B450" s="438" t="s">
        <v>1220</v>
      </c>
      <c r="C450" s="439">
        <v>0</v>
      </c>
      <c r="D450" s="440">
        <v>0</v>
      </c>
      <c r="E450" s="440">
        <v>0</v>
      </c>
      <c r="F450" s="440">
        <v>1</v>
      </c>
      <c r="G450" s="440">
        <v>120</v>
      </c>
      <c r="H450" s="440">
        <v>85</v>
      </c>
      <c r="I450" s="440">
        <v>0</v>
      </c>
      <c r="J450" s="440">
        <v>0</v>
      </c>
      <c r="K450" s="440">
        <v>0</v>
      </c>
      <c r="L450" s="440">
        <v>1</v>
      </c>
      <c r="M450" s="440">
        <v>120</v>
      </c>
      <c r="N450" s="440">
        <v>85</v>
      </c>
    </row>
    <row r="451" spans="1:14" ht="15">
      <c r="A451" s="438" t="s">
        <v>41</v>
      </c>
      <c r="B451" s="438" t="s">
        <v>1221</v>
      </c>
      <c r="C451" s="439">
        <v>22</v>
      </c>
      <c r="D451" s="440">
        <v>1213</v>
      </c>
      <c r="E451" s="440">
        <v>772</v>
      </c>
      <c r="F451" s="440">
        <v>21</v>
      </c>
      <c r="G451" s="440">
        <v>1404</v>
      </c>
      <c r="H451" s="440">
        <v>1181</v>
      </c>
      <c r="I451" s="440">
        <v>0</v>
      </c>
      <c r="J451" s="440">
        <v>0</v>
      </c>
      <c r="K451" s="440">
        <v>0</v>
      </c>
      <c r="L451" s="440">
        <v>43</v>
      </c>
      <c r="M451" s="440">
        <v>2617</v>
      </c>
      <c r="N451" s="440">
        <v>1953</v>
      </c>
    </row>
    <row r="452" spans="1:14" ht="15">
      <c r="A452" s="438" t="s">
        <v>41</v>
      </c>
      <c r="B452" s="438" t="s">
        <v>1222</v>
      </c>
      <c r="C452" s="439">
        <v>16</v>
      </c>
      <c r="D452" s="440">
        <v>1049</v>
      </c>
      <c r="E452" s="440">
        <v>325</v>
      </c>
      <c r="F452" s="440">
        <v>30</v>
      </c>
      <c r="G452" s="440">
        <v>1207</v>
      </c>
      <c r="H452" s="440">
        <v>1131</v>
      </c>
      <c r="I452" s="440">
        <v>0</v>
      </c>
      <c r="J452" s="440">
        <v>0</v>
      </c>
      <c r="K452" s="440">
        <v>0</v>
      </c>
      <c r="L452" s="440">
        <v>46</v>
      </c>
      <c r="M452" s="440">
        <v>2256</v>
      </c>
      <c r="N452" s="440">
        <v>1456</v>
      </c>
    </row>
    <row r="453" spans="1:14" ht="15">
      <c r="A453" s="438" t="s">
        <v>41</v>
      </c>
      <c r="B453" s="438" t="s">
        <v>1223</v>
      </c>
      <c r="C453" s="439">
        <v>60</v>
      </c>
      <c r="D453" s="440">
        <v>3524</v>
      </c>
      <c r="E453" s="440">
        <v>2869</v>
      </c>
      <c r="F453" s="440">
        <v>37</v>
      </c>
      <c r="G453" s="440">
        <v>1768</v>
      </c>
      <c r="H453" s="440">
        <v>1365</v>
      </c>
      <c r="I453" s="440">
        <v>0</v>
      </c>
      <c r="J453" s="440">
        <v>0</v>
      </c>
      <c r="K453" s="440">
        <v>0</v>
      </c>
      <c r="L453" s="440">
        <v>97</v>
      </c>
      <c r="M453" s="440">
        <v>5292</v>
      </c>
      <c r="N453" s="440">
        <v>4234</v>
      </c>
    </row>
    <row r="454" spans="1:14" ht="15">
      <c r="A454" s="438" t="s">
        <v>41</v>
      </c>
      <c r="B454" s="438" t="s">
        <v>1224</v>
      </c>
      <c r="C454" s="439">
        <v>18</v>
      </c>
      <c r="D454" s="440">
        <v>1184</v>
      </c>
      <c r="E454" s="440">
        <v>1008</v>
      </c>
      <c r="F454" s="440">
        <v>13</v>
      </c>
      <c r="G454" s="440">
        <v>493</v>
      </c>
      <c r="H454" s="440">
        <v>370</v>
      </c>
      <c r="I454" s="440">
        <v>0</v>
      </c>
      <c r="J454" s="440">
        <v>0</v>
      </c>
      <c r="K454" s="440">
        <v>0</v>
      </c>
      <c r="L454" s="440">
        <v>31</v>
      </c>
      <c r="M454" s="440">
        <v>1677</v>
      </c>
      <c r="N454" s="440">
        <v>1378</v>
      </c>
    </row>
    <row r="455" spans="1:14" ht="15">
      <c r="A455" s="438" t="s">
        <v>41</v>
      </c>
      <c r="B455" s="438" t="s">
        <v>1225</v>
      </c>
      <c r="C455" s="439">
        <v>33</v>
      </c>
      <c r="D455" s="440">
        <v>1548</v>
      </c>
      <c r="E455" s="440">
        <v>432</v>
      </c>
      <c r="F455" s="440">
        <v>26</v>
      </c>
      <c r="G455" s="440">
        <v>1147</v>
      </c>
      <c r="H455" s="440">
        <v>281</v>
      </c>
      <c r="I455" s="440">
        <v>0</v>
      </c>
      <c r="J455" s="440">
        <v>0</v>
      </c>
      <c r="K455" s="440">
        <v>0</v>
      </c>
      <c r="L455" s="440">
        <v>59</v>
      </c>
      <c r="M455" s="440">
        <v>2695</v>
      </c>
      <c r="N455" s="440">
        <v>713</v>
      </c>
    </row>
    <row r="456" spans="1:14" ht="15">
      <c r="A456" s="438" t="s">
        <v>41</v>
      </c>
      <c r="B456" s="438" t="s">
        <v>1226</v>
      </c>
      <c r="C456" s="439">
        <v>10</v>
      </c>
      <c r="D456" s="440">
        <v>587</v>
      </c>
      <c r="E456" s="440">
        <v>157</v>
      </c>
      <c r="F456" s="440">
        <v>22</v>
      </c>
      <c r="G456" s="440">
        <v>1202</v>
      </c>
      <c r="H456" s="440">
        <v>618</v>
      </c>
      <c r="I456" s="440">
        <v>0</v>
      </c>
      <c r="J456" s="440">
        <v>0</v>
      </c>
      <c r="K456" s="440">
        <v>0</v>
      </c>
      <c r="L456" s="440">
        <v>32</v>
      </c>
      <c r="M456" s="440">
        <v>1789</v>
      </c>
      <c r="N456" s="440">
        <v>775</v>
      </c>
    </row>
    <row r="457" spans="1:14" ht="15">
      <c r="A457" s="438" t="s">
        <v>41</v>
      </c>
      <c r="B457" s="438" t="s">
        <v>1227</v>
      </c>
      <c r="C457" s="439">
        <v>90</v>
      </c>
      <c r="D457" s="440">
        <v>4024</v>
      </c>
      <c r="E457" s="440">
        <v>3382</v>
      </c>
      <c r="F457" s="440">
        <v>52</v>
      </c>
      <c r="G457" s="440">
        <v>4146</v>
      </c>
      <c r="H457" s="440">
        <v>3149</v>
      </c>
      <c r="I457" s="440">
        <v>0</v>
      </c>
      <c r="J457" s="440">
        <v>0</v>
      </c>
      <c r="K457" s="440">
        <v>0</v>
      </c>
      <c r="L457" s="440">
        <v>142</v>
      </c>
      <c r="M457" s="440">
        <v>8170</v>
      </c>
      <c r="N457" s="440">
        <v>6531</v>
      </c>
    </row>
    <row r="458" spans="1:14" ht="15">
      <c r="A458" s="438" t="s">
        <v>41</v>
      </c>
      <c r="B458" s="438" t="s">
        <v>1228</v>
      </c>
      <c r="C458" s="439">
        <v>97</v>
      </c>
      <c r="D458" s="440">
        <v>13088</v>
      </c>
      <c r="E458" s="440">
        <v>11131</v>
      </c>
      <c r="F458" s="440">
        <v>80</v>
      </c>
      <c r="G458" s="440">
        <v>4846</v>
      </c>
      <c r="H458" s="440">
        <v>4345</v>
      </c>
      <c r="I458" s="440">
        <v>0</v>
      </c>
      <c r="J458" s="440">
        <v>0</v>
      </c>
      <c r="K458" s="440">
        <v>0</v>
      </c>
      <c r="L458" s="440">
        <v>177</v>
      </c>
      <c r="M458" s="440">
        <v>17934</v>
      </c>
      <c r="N458" s="440">
        <v>15476</v>
      </c>
    </row>
    <row r="459" spans="1:14" ht="15">
      <c r="A459" s="438" t="s">
        <v>41</v>
      </c>
      <c r="B459" s="438" t="s">
        <v>1229</v>
      </c>
      <c r="C459" s="439">
        <v>65</v>
      </c>
      <c r="D459" s="440">
        <v>3199</v>
      </c>
      <c r="E459" s="440">
        <v>2777</v>
      </c>
      <c r="F459" s="440">
        <v>86</v>
      </c>
      <c r="G459" s="440">
        <v>4183</v>
      </c>
      <c r="H459" s="440">
        <v>3828</v>
      </c>
      <c r="I459" s="440">
        <v>0</v>
      </c>
      <c r="J459" s="440">
        <v>0</v>
      </c>
      <c r="K459" s="440">
        <v>0</v>
      </c>
      <c r="L459" s="440">
        <v>151</v>
      </c>
      <c r="M459" s="440">
        <v>7382</v>
      </c>
      <c r="N459" s="440">
        <v>6605</v>
      </c>
    </row>
    <row r="460" spans="1:14" ht="15">
      <c r="A460" s="438" t="s">
        <v>41</v>
      </c>
      <c r="B460" s="438" t="s">
        <v>1230</v>
      </c>
      <c r="C460" s="439">
        <v>0</v>
      </c>
      <c r="D460" s="440">
        <v>0</v>
      </c>
      <c r="E460" s="440">
        <v>0</v>
      </c>
      <c r="F460" s="440">
        <v>2</v>
      </c>
      <c r="G460" s="440">
        <v>140</v>
      </c>
      <c r="H460" s="440">
        <v>70</v>
      </c>
      <c r="I460" s="440">
        <v>0</v>
      </c>
      <c r="J460" s="440">
        <v>0</v>
      </c>
      <c r="K460" s="440">
        <v>0</v>
      </c>
      <c r="L460" s="440">
        <v>2</v>
      </c>
      <c r="M460" s="440">
        <v>140</v>
      </c>
      <c r="N460" s="440">
        <v>70</v>
      </c>
    </row>
    <row r="461" spans="1:14" ht="15">
      <c r="A461" s="438" t="s">
        <v>41</v>
      </c>
      <c r="B461" s="438" t="s">
        <v>1231</v>
      </c>
      <c r="C461" s="439">
        <v>26</v>
      </c>
      <c r="D461" s="440">
        <v>1391</v>
      </c>
      <c r="E461" s="440">
        <v>590</v>
      </c>
      <c r="F461" s="440">
        <v>13</v>
      </c>
      <c r="G461" s="440">
        <v>724</v>
      </c>
      <c r="H461" s="440">
        <v>198</v>
      </c>
      <c r="I461" s="440">
        <v>0</v>
      </c>
      <c r="J461" s="440">
        <v>0</v>
      </c>
      <c r="K461" s="440">
        <v>0</v>
      </c>
      <c r="L461" s="440">
        <v>39</v>
      </c>
      <c r="M461" s="440">
        <v>2115</v>
      </c>
      <c r="N461" s="440">
        <v>788</v>
      </c>
    </row>
    <row r="462" spans="1:14" ht="15">
      <c r="A462" s="438" t="s">
        <v>41</v>
      </c>
      <c r="B462" s="438" t="s">
        <v>1232</v>
      </c>
      <c r="C462" s="439">
        <v>4</v>
      </c>
      <c r="D462" s="440">
        <v>745</v>
      </c>
      <c r="E462" s="440">
        <v>392</v>
      </c>
      <c r="F462" s="440">
        <v>6</v>
      </c>
      <c r="G462" s="440">
        <v>669</v>
      </c>
      <c r="H462" s="440">
        <v>317</v>
      </c>
      <c r="I462" s="440">
        <v>0</v>
      </c>
      <c r="J462" s="440">
        <v>0</v>
      </c>
      <c r="K462" s="440">
        <v>0</v>
      </c>
      <c r="L462" s="440">
        <v>10</v>
      </c>
      <c r="M462" s="440">
        <v>1414</v>
      </c>
      <c r="N462" s="440">
        <v>709</v>
      </c>
    </row>
    <row r="463" spans="1:14" ht="15">
      <c r="A463" s="438" t="s">
        <v>41</v>
      </c>
      <c r="B463" s="438" t="s">
        <v>1233</v>
      </c>
      <c r="C463" s="439">
        <v>229</v>
      </c>
      <c r="D463" s="440">
        <v>8560</v>
      </c>
      <c r="E463" s="440">
        <v>7657</v>
      </c>
      <c r="F463" s="440">
        <v>260</v>
      </c>
      <c r="G463" s="440">
        <v>7502</v>
      </c>
      <c r="H463" s="440">
        <v>7464</v>
      </c>
      <c r="I463" s="440">
        <v>8</v>
      </c>
      <c r="J463" s="440">
        <v>100</v>
      </c>
      <c r="K463" s="440">
        <v>17</v>
      </c>
      <c r="L463" s="440">
        <v>497</v>
      </c>
      <c r="M463" s="440">
        <v>16162</v>
      </c>
      <c r="N463" s="440">
        <v>15138</v>
      </c>
    </row>
    <row r="464" spans="1:14" ht="15">
      <c r="A464" s="438" t="s">
        <v>41</v>
      </c>
      <c r="B464" s="438" t="s">
        <v>1234</v>
      </c>
      <c r="C464" s="439">
        <v>41</v>
      </c>
      <c r="D464" s="440">
        <v>1231</v>
      </c>
      <c r="E464" s="440">
        <v>788</v>
      </c>
      <c r="F464" s="440">
        <v>18</v>
      </c>
      <c r="G464" s="440">
        <v>1120</v>
      </c>
      <c r="H464" s="440">
        <v>381</v>
      </c>
      <c r="I464" s="440">
        <v>0</v>
      </c>
      <c r="J464" s="440">
        <v>0</v>
      </c>
      <c r="K464" s="440">
        <v>0</v>
      </c>
      <c r="L464" s="440">
        <v>59</v>
      </c>
      <c r="M464" s="440">
        <v>2351</v>
      </c>
      <c r="N464" s="440">
        <v>1169</v>
      </c>
    </row>
    <row r="465" spans="1:14" ht="30">
      <c r="A465" s="438" t="s">
        <v>41</v>
      </c>
      <c r="B465" s="438" t="s">
        <v>1235</v>
      </c>
      <c r="C465" s="439">
        <v>118</v>
      </c>
      <c r="D465" s="440">
        <v>6667</v>
      </c>
      <c r="E465" s="440">
        <v>4591</v>
      </c>
      <c r="F465" s="440">
        <v>105</v>
      </c>
      <c r="G465" s="440">
        <v>5328</v>
      </c>
      <c r="H465" s="440">
        <v>3386</v>
      </c>
      <c r="I465" s="440">
        <v>9</v>
      </c>
      <c r="J465" s="440">
        <v>478</v>
      </c>
      <c r="K465" s="440">
        <v>408</v>
      </c>
      <c r="L465" s="440">
        <v>232</v>
      </c>
      <c r="M465" s="440">
        <v>12473</v>
      </c>
      <c r="N465" s="440">
        <v>8385</v>
      </c>
    </row>
    <row r="466" spans="1:14" ht="15">
      <c r="A466" s="438" t="s">
        <v>41</v>
      </c>
      <c r="B466" s="438" t="s">
        <v>1236</v>
      </c>
      <c r="C466" s="439">
        <v>153</v>
      </c>
      <c r="D466" s="440">
        <v>2734</v>
      </c>
      <c r="E466" s="440">
        <v>2932</v>
      </c>
      <c r="F466" s="440">
        <v>49</v>
      </c>
      <c r="G466" s="440">
        <v>1649</v>
      </c>
      <c r="H466" s="440">
        <v>1390</v>
      </c>
      <c r="I466" s="440">
        <v>0</v>
      </c>
      <c r="J466" s="440">
        <v>0</v>
      </c>
      <c r="K466" s="440">
        <v>0</v>
      </c>
      <c r="L466" s="440">
        <v>202</v>
      </c>
      <c r="M466" s="440">
        <v>4383</v>
      </c>
      <c r="N466" s="440">
        <v>4322</v>
      </c>
    </row>
    <row r="467" spans="1:14" ht="30">
      <c r="A467" s="438" t="s">
        <v>41</v>
      </c>
      <c r="B467" s="438" t="s">
        <v>1237</v>
      </c>
      <c r="C467" s="439">
        <v>9</v>
      </c>
      <c r="D467" s="440">
        <v>1120</v>
      </c>
      <c r="E467" s="440">
        <v>292</v>
      </c>
      <c r="F467" s="440">
        <v>21</v>
      </c>
      <c r="G467" s="440">
        <v>1434</v>
      </c>
      <c r="H467" s="440">
        <v>870</v>
      </c>
      <c r="I467" s="440">
        <v>3</v>
      </c>
      <c r="J467" s="440">
        <v>14</v>
      </c>
      <c r="K467" s="440">
        <v>0</v>
      </c>
      <c r="L467" s="440">
        <v>33</v>
      </c>
      <c r="M467" s="440">
        <v>2568</v>
      </c>
      <c r="N467" s="440">
        <v>1162</v>
      </c>
    </row>
    <row r="468" spans="1:14" ht="15">
      <c r="A468" s="438" t="s">
        <v>41</v>
      </c>
      <c r="B468" s="438" t="s">
        <v>1238</v>
      </c>
      <c r="C468" s="439">
        <v>1</v>
      </c>
      <c r="D468" s="440">
        <v>90</v>
      </c>
      <c r="E468" s="440">
        <v>15</v>
      </c>
      <c r="F468" s="440">
        <v>2</v>
      </c>
      <c r="G468" s="440">
        <v>200</v>
      </c>
      <c r="H468" s="440">
        <v>66</v>
      </c>
      <c r="I468" s="440">
        <v>0</v>
      </c>
      <c r="J468" s="440">
        <v>0</v>
      </c>
      <c r="K468" s="440">
        <v>0</v>
      </c>
      <c r="L468" s="440">
        <v>3</v>
      </c>
      <c r="M468" s="440">
        <v>290</v>
      </c>
      <c r="N468" s="440">
        <v>81</v>
      </c>
    </row>
    <row r="469" spans="1:14" ht="15">
      <c r="A469" s="438" t="s">
        <v>42</v>
      </c>
      <c r="B469" s="438" t="s">
        <v>1239</v>
      </c>
      <c r="C469" s="439">
        <v>58</v>
      </c>
      <c r="D469" s="440">
        <v>1297</v>
      </c>
      <c r="E469" s="440">
        <v>942</v>
      </c>
      <c r="F469" s="440">
        <v>70</v>
      </c>
      <c r="G469" s="440">
        <v>2070</v>
      </c>
      <c r="H469" s="440">
        <v>1505</v>
      </c>
      <c r="I469" s="440">
        <v>4</v>
      </c>
      <c r="J469" s="440">
        <v>4</v>
      </c>
      <c r="K469" s="440">
        <v>0</v>
      </c>
      <c r="L469" s="440">
        <v>132</v>
      </c>
      <c r="M469" s="440">
        <v>3371</v>
      </c>
      <c r="N469" s="440">
        <v>2447</v>
      </c>
    </row>
    <row r="470" spans="1:14" ht="15">
      <c r="A470" s="438" t="s">
        <v>42</v>
      </c>
      <c r="B470" s="438" t="s">
        <v>1240</v>
      </c>
      <c r="C470" s="439">
        <v>163</v>
      </c>
      <c r="D470" s="440">
        <v>3916</v>
      </c>
      <c r="E470" s="440">
        <v>2059</v>
      </c>
      <c r="F470" s="440">
        <v>82</v>
      </c>
      <c r="G470" s="440">
        <v>2534</v>
      </c>
      <c r="H470" s="440">
        <v>752</v>
      </c>
      <c r="I470" s="440">
        <v>0</v>
      </c>
      <c r="J470" s="440">
        <v>0</v>
      </c>
      <c r="K470" s="440">
        <v>0</v>
      </c>
      <c r="L470" s="440">
        <v>245</v>
      </c>
      <c r="M470" s="440">
        <v>6450</v>
      </c>
      <c r="N470" s="440">
        <v>2811</v>
      </c>
    </row>
    <row r="471" spans="1:14" ht="15">
      <c r="A471" s="438" t="s">
        <v>42</v>
      </c>
      <c r="B471" s="438" t="s">
        <v>1241</v>
      </c>
      <c r="C471" s="439">
        <v>3</v>
      </c>
      <c r="D471" s="440">
        <v>150</v>
      </c>
      <c r="E471" s="440">
        <v>12</v>
      </c>
      <c r="F471" s="440">
        <v>3</v>
      </c>
      <c r="G471" s="440">
        <v>55</v>
      </c>
      <c r="H471" s="440">
        <v>13</v>
      </c>
      <c r="I471" s="440">
        <v>1</v>
      </c>
      <c r="J471" s="440">
        <v>30</v>
      </c>
      <c r="K471" s="440">
        <v>0</v>
      </c>
      <c r="L471" s="440">
        <v>7</v>
      </c>
      <c r="M471" s="440">
        <v>235</v>
      </c>
      <c r="N471" s="440">
        <v>25</v>
      </c>
    </row>
    <row r="472" spans="1:14" ht="15">
      <c r="A472" s="438" t="s">
        <v>42</v>
      </c>
      <c r="B472" s="438" t="s">
        <v>1242</v>
      </c>
      <c r="C472" s="439">
        <v>2</v>
      </c>
      <c r="D472" s="440">
        <v>40</v>
      </c>
      <c r="E472" s="440">
        <v>10</v>
      </c>
      <c r="F472" s="440">
        <v>3</v>
      </c>
      <c r="G472" s="440">
        <v>74</v>
      </c>
      <c r="H472" s="440">
        <v>12</v>
      </c>
      <c r="I472" s="440">
        <v>0</v>
      </c>
      <c r="J472" s="440">
        <v>0</v>
      </c>
      <c r="K472" s="440">
        <v>0</v>
      </c>
      <c r="L472" s="440">
        <v>5</v>
      </c>
      <c r="M472" s="440">
        <v>114</v>
      </c>
      <c r="N472" s="440">
        <v>22</v>
      </c>
    </row>
    <row r="473" spans="1:14" ht="15">
      <c r="A473" s="438" t="s">
        <v>42</v>
      </c>
      <c r="B473" s="438" t="s">
        <v>1243</v>
      </c>
      <c r="C473" s="439">
        <v>1</v>
      </c>
      <c r="D473" s="440">
        <v>10</v>
      </c>
      <c r="E473" s="440">
        <v>0</v>
      </c>
      <c r="F473" s="440">
        <v>0</v>
      </c>
      <c r="G473" s="440">
        <v>0</v>
      </c>
      <c r="H473" s="440">
        <v>0</v>
      </c>
      <c r="I473" s="440">
        <v>0</v>
      </c>
      <c r="J473" s="440">
        <v>0</v>
      </c>
      <c r="K473" s="440">
        <v>0</v>
      </c>
      <c r="L473" s="440">
        <v>1</v>
      </c>
      <c r="M473" s="440">
        <v>10</v>
      </c>
      <c r="N473" s="440">
        <v>0</v>
      </c>
    </row>
    <row r="474" spans="1:14" ht="15">
      <c r="A474" s="438" t="s">
        <v>42</v>
      </c>
      <c r="B474" s="438" t="s">
        <v>1244</v>
      </c>
      <c r="C474" s="439">
        <v>4</v>
      </c>
      <c r="D474" s="440">
        <v>142</v>
      </c>
      <c r="E474" s="440">
        <v>7</v>
      </c>
      <c r="F474" s="440">
        <v>38</v>
      </c>
      <c r="G474" s="440">
        <v>1141</v>
      </c>
      <c r="H474" s="440">
        <v>885</v>
      </c>
      <c r="I474" s="440">
        <v>0</v>
      </c>
      <c r="J474" s="440">
        <v>0</v>
      </c>
      <c r="K474" s="440">
        <v>0</v>
      </c>
      <c r="L474" s="440">
        <v>42</v>
      </c>
      <c r="M474" s="440">
        <v>1283</v>
      </c>
      <c r="N474" s="440">
        <v>892</v>
      </c>
    </row>
    <row r="475" spans="1:14" ht="15">
      <c r="A475" s="438" t="s">
        <v>42</v>
      </c>
      <c r="B475" s="438" t="s">
        <v>1245</v>
      </c>
      <c r="C475" s="439">
        <v>27</v>
      </c>
      <c r="D475" s="440">
        <v>427</v>
      </c>
      <c r="E475" s="440">
        <v>357</v>
      </c>
      <c r="F475" s="440">
        <v>13</v>
      </c>
      <c r="G475" s="440">
        <v>140</v>
      </c>
      <c r="H475" s="440">
        <v>140</v>
      </c>
      <c r="I475" s="440">
        <v>0</v>
      </c>
      <c r="J475" s="440">
        <v>0</v>
      </c>
      <c r="K475" s="440">
        <v>0</v>
      </c>
      <c r="L475" s="440">
        <v>40</v>
      </c>
      <c r="M475" s="440">
        <v>567</v>
      </c>
      <c r="N475" s="440">
        <v>497</v>
      </c>
    </row>
    <row r="476" spans="1:14" ht="15">
      <c r="A476" s="438" t="s">
        <v>42</v>
      </c>
      <c r="B476" s="438" t="s">
        <v>1246</v>
      </c>
      <c r="C476" s="439">
        <v>104</v>
      </c>
      <c r="D476" s="440">
        <v>1437</v>
      </c>
      <c r="E476" s="440">
        <v>1238</v>
      </c>
      <c r="F476" s="440">
        <v>46</v>
      </c>
      <c r="G476" s="440">
        <v>830</v>
      </c>
      <c r="H476" s="440">
        <v>510</v>
      </c>
      <c r="I476" s="440">
        <v>2</v>
      </c>
      <c r="J476" s="440">
        <v>40</v>
      </c>
      <c r="K476" s="440">
        <v>0</v>
      </c>
      <c r="L476" s="440">
        <v>152</v>
      </c>
      <c r="M476" s="440">
        <v>2307</v>
      </c>
      <c r="N476" s="440">
        <v>1748</v>
      </c>
    </row>
    <row r="477" spans="1:14" ht="15">
      <c r="A477" s="438" t="s">
        <v>42</v>
      </c>
      <c r="B477" s="438" t="s">
        <v>1247</v>
      </c>
      <c r="C477" s="439">
        <v>6</v>
      </c>
      <c r="D477" s="440">
        <v>316</v>
      </c>
      <c r="E477" s="440">
        <v>206</v>
      </c>
      <c r="F477" s="440">
        <v>4</v>
      </c>
      <c r="G477" s="440">
        <v>60</v>
      </c>
      <c r="H477" s="440">
        <v>40</v>
      </c>
      <c r="I477" s="440">
        <v>0</v>
      </c>
      <c r="J477" s="440">
        <v>0</v>
      </c>
      <c r="K477" s="440">
        <v>0</v>
      </c>
      <c r="L477" s="440">
        <v>10</v>
      </c>
      <c r="M477" s="440">
        <v>376</v>
      </c>
      <c r="N477" s="440">
        <v>246</v>
      </c>
    </row>
    <row r="478" spans="1:14" ht="15">
      <c r="A478" s="438" t="s">
        <v>42</v>
      </c>
      <c r="B478" s="438" t="s">
        <v>1248</v>
      </c>
      <c r="C478" s="439">
        <v>8</v>
      </c>
      <c r="D478" s="440">
        <v>540</v>
      </c>
      <c r="E478" s="440">
        <v>200</v>
      </c>
      <c r="F478" s="440">
        <v>7</v>
      </c>
      <c r="G478" s="440">
        <v>435</v>
      </c>
      <c r="H478" s="440">
        <v>145</v>
      </c>
      <c r="I478" s="440">
        <v>0</v>
      </c>
      <c r="J478" s="440">
        <v>0</v>
      </c>
      <c r="K478" s="440">
        <v>0</v>
      </c>
      <c r="L478" s="440">
        <v>15</v>
      </c>
      <c r="M478" s="440">
        <v>975</v>
      </c>
      <c r="N478" s="440">
        <v>345</v>
      </c>
    </row>
    <row r="479" spans="1:14" ht="15">
      <c r="A479" s="438" t="s">
        <v>42</v>
      </c>
      <c r="B479" s="438" t="s">
        <v>1249</v>
      </c>
      <c r="C479" s="439">
        <v>20</v>
      </c>
      <c r="D479" s="440">
        <v>1179</v>
      </c>
      <c r="E479" s="440">
        <v>393</v>
      </c>
      <c r="F479" s="440">
        <v>23</v>
      </c>
      <c r="G479" s="440">
        <v>1090</v>
      </c>
      <c r="H479" s="440">
        <v>541</v>
      </c>
      <c r="I479" s="440">
        <v>12</v>
      </c>
      <c r="J479" s="440">
        <v>60</v>
      </c>
      <c r="K479" s="440">
        <v>54</v>
      </c>
      <c r="L479" s="440">
        <v>55</v>
      </c>
      <c r="M479" s="440">
        <v>2329</v>
      </c>
      <c r="N479" s="440">
        <v>988</v>
      </c>
    </row>
    <row r="480" spans="1:14" ht="15">
      <c r="A480" s="438" t="s">
        <v>42</v>
      </c>
      <c r="B480" s="438" t="s">
        <v>1250</v>
      </c>
      <c r="C480" s="439">
        <v>1</v>
      </c>
      <c r="D480" s="440">
        <v>100</v>
      </c>
      <c r="E480" s="440">
        <v>18</v>
      </c>
      <c r="F480" s="440">
        <v>2</v>
      </c>
      <c r="G480" s="440">
        <v>112</v>
      </c>
      <c r="H480" s="440">
        <v>0</v>
      </c>
      <c r="I480" s="440">
        <v>0</v>
      </c>
      <c r="J480" s="440">
        <v>0</v>
      </c>
      <c r="K480" s="440">
        <v>0</v>
      </c>
      <c r="L480" s="440">
        <v>3</v>
      </c>
      <c r="M480" s="440">
        <v>212</v>
      </c>
      <c r="N480" s="440">
        <v>18</v>
      </c>
    </row>
    <row r="481" spans="1:14" ht="15">
      <c r="A481" s="438" t="s">
        <v>42</v>
      </c>
      <c r="B481" s="438" t="s">
        <v>1251</v>
      </c>
      <c r="C481" s="439">
        <v>0</v>
      </c>
      <c r="D481" s="440">
        <v>0</v>
      </c>
      <c r="E481" s="440">
        <v>0</v>
      </c>
      <c r="F481" s="440">
        <v>0</v>
      </c>
      <c r="G481" s="440">
        <v>0</v>
      </c>
      <c r="H481" s="440">
        <v>0</v>
      </c>
      <c r="I481" s="440">
        <v>0</v>
      </c>
      <c r="J481" s="440">
        <v>0</v>
      </c>
      <c r="K481" s="440">
        <v>0</v>
      </c>
      <c r="L481" s="440">
        <v>0</v>
      </c>
      <c r="M481" s="440">
        <v>0</v>
      </c>
      <c r="N481" s="440">
        <v>0</v>
      </c>
    </row>
    <row r="482" spans="1:14" ht="15">
      <c r="A482" s="438" t="s">
        <v>42</v>
      </c>
      <c r="B482" s="438" t="s">
        <v>1252</v>
      </c>
      <c r="C482" s="439">
        <v>3</v>
      </c>
      <c r="D482" s="440">
        <v>30</v>
      </c>
      <c r="E482" s="440">
        <v>0</v>
      </c>
      <c r="F482" s="440">
        <v>7</v>
      </c>
      <c r="G482" s="440">
        <v>360</v>
      </c>
      <c r="H482" s="440">
        <v>3</v>
      </c>
      <c r="I482" s="440">
        <v>0</v>
      </c>
      <c r="J482" s="440">
        <v>0</v>
      </c>
      <c r="K482" s="440">
        <v>0</v>
      </c>
      <c r="L482" s="440">
        <v>10</v>
      </c>
      <c r="M482" s="440">
        <v>390</v>
      </c>
      <c r="N482" s="440">
        <v>3</v>
      </c>
    </row>
    <row r="483" spans="1:14" ht="15">
      <c r="A483" s="438" t="s">
        <v>42</v>
      </c>
      <c r="B483" s="438" t="s">
        <v>1253</v>
      </c>
      <c r="C483" s="439">
        <v>20</v>
      </c>
      <c r="D483" s="440">
        <v>767</v>
      </c>
      <c r="E483" s="440">
        <v>302</v>
      </c>
      <c r="F483" s="440">
        <v>34</v>
      </c>
      <c r="G483" s="440">
        <v>2302</v>
      </c>
      <c r="H483" s="440">
        <v>1344</v>
      </c>
      <c r="I483" s="440">
        <v>3</v>
      </c>
      <c r="J483" s="440">
        <v>110</v>
      </c>
      <c r="K483" s="440">
        <v>110</v>
      </c>
      <c r="L483" s="440">
        <v>57</v>
      </c>
      <c r="M483" s="440">
        <v>3179</v>
      </c>
      <c r="N483" s="440">
        <v>1756</v>
      </c>
    </row>
    <row r="484" spans="1:14" ht="15">
      <c r="A484" s="438" t="s">
        <v>42</v>
      </c>
      <c r="B484" s="438" t="s">
        <v>1254</v>
      </c>
      <c r="C484" s="439">
        <v>9</v>
      </c>
      <c r="D484" s="440">
        <v>314</v>
      </c>
      <c r="E484" s="440">
        <v>87</v>
      </c>
      <c r="F484" s="440">
        <v>13</v>
      </c>
      <c r="G484" s="440">
        <v>1010</v>
      </c>
      <c r="H484" s="440">
        <v>480</v>
      </c>
      <c r="I484" s="440">
        <v>0</v>
      </c>
      <c r="J484" s="440">
        <v>0</v>
      </c>
      <c r="K484" s="440">
        <v>0</v>
      </c>
      <c r="L484" s="440">
        <v>22</v>
      </c>
      <c r="M484" s="440">
        <v>1324</v>
      </c>
      <c r="N484" s="440">
        <v>567</v>
      </c>
    </row>
    <row r="485" spans="1:14" ht="15">
      <c r="A485" s="438" t="s">
        <v>42</v>
      </c>
      <c r="B485" s="438" t="s">
        <v>1255</v>
      </c>
      <c r="C485" s="439">
        <v>861</v>
      </c>
      <c r="D485" s="440">
        <v>21932</v>
      </c>
      <c r="E485" s="440">
        <v>17377</v>
      </c>
      <c r="F485" s="440">
        <v>597</v>
      </c>
      <c r="G485" s="440">
        <v>15255</v>
      </c>
      <c r="H485" s="440">
        <v>12240</v>
      </c>
      <c r="I485" s="440">
        <v>3</v>
      </c>
      <c r="J485" s="440">
        <v>840</v>
      </c>
      <c r="K485" s="440">
        <v>320</v>
      </c>
      <c r="L485" s="440">
        <v>1461</v>
      </c>
      <c r="M485" s="440">
        <v>38027</v>
      </c>
      <c r="N485" s="440">
        <v>29937</v>
      </c>
    </row>
    <row r="486" spans="1:14" ht="15">
      <c r="A486" s="438" t="s">
        <v>42</v>
      </c>
      <c r="B486" s="438" t="s">
        <v>1256</v>
      </c>
      <c r="C486" s="439">
        <v>1</v>
      </c>
      <c r="D486" s="440">
        <v>28</v>
      </c>
      <c r="E486" s="440">
        <v>16</v>
      </c>
      <c r="F486" s="440">
        <v>0</v>
      </c>
      <c r="G486" s="440">
        <v>0</v>
      </c>
      <c r="H486" s="440">
        <v>0</v>
      </c>
      <c r="I486" s="440">
        <v>0</v>
      </c>
      <c r="J486" s="440">
        <v>0</v>
      </c>
      <c r="K486" s="440">
        <v>0</v>
      </c>
      <c r="L486" s="440">
        <v>1</v>
      </c>
      <c r="M486" s="440">
        <v>28</v>
      </c>
      <c r="N486" s="440">
        <v>16</v>
      </c>
    </row>
    <row r="487" spans="1:14" ht="15">
      <c r="A487" s="438" t="s">
        <v>42</v>
      </c>
      <c r="B487" s="438" t="s">
        <v>1257</v>
      </c>
      <c r="C487" s="439">
        <v>2</v>
      </c>
      <c r="D487" s="440">
        <v>78</v>
      </c>
      <c r="E487" s="440">
        <v>36</v>
      </c>
      <c r="F487" s="440">
        <v>0</v>
      </c>
      <c r="G487" s="440">
        <v>0</v>
      </c>
      <c r="H487" s="440">
        <v>0</v>
      </c>
      <c r="I487" s="440">
        <v>1</v>
      </c>
      <c r="J487" s="440">
        <v>80</v>
      </c>
      <c r="K487" s="440">
        <v>80</v>
      </c>
      <c r="L487" s="440">
        <v>3</v>
      </c>
      <c r="M487" s="440">
        <v>158</v>
      </c>
      <c r="N487" s="440">
        <v>116</v>
      </c>
    </row>
    <row r="488" spans="1:14" ht="15">
      <c r="A488" s="438" t="s">
        <v>42</v>
      </c>
      <c r="B488" s="438" t="s">
        <v>1258</v>
      </c>
      <c r="C488" s="439">
        <v>3</v>
      </c>
      <c r="D488" s="440">
        <v>268</v>
      </c>
      <c r="E488" s="440">
        <v>230</v>
      </c>
      <c r="F488" s="440">
        <v>2</v>
      </c>
      <c r="G488" s="440">
        <v>150</v>
      </c>
      <c r="H488" s="440">
        <v>82</v>
      </c>
      <c r="I488" s="440">
        <v>0</v>
      </c>
      <c r="J488" s="440">
        <v>0</v>
      </c>
      <c r="K488" s="440">
        <v>0</v>
      </c>
      <c r="L488" s="440">
        <v>5</v>
      </c>
      <c r="M488" s="440">
        <v>418</v>
      </c>
      <c r="N488" s="440">
        <v>312</v>
      </c>
    </row>
    <row r="489" spans="1:14" ht="15">
      <c r="A489" s="438" t="s">
        <v>42</v>
      </c>
      <c r="B489" s="438" t="s">
        <v>1259</v>
      </c>
      <c r="C489" s="439">
        <v>657</v>
      </c>
      <c r="D489" s="440">
        <v>8037</v>
      </c>
      <c r="E489" s="440">
        <v>6905</v>
      </c>
      <c r="F489" s="440">
        <v>150</v>
      </c>
      <c r="G489" s="440">
        <v>4304</v>
      </c>
      <c r="H489" s="440">
        <v>3052</v>
      </c>
      <c r="I489" s="440">
        <v>0</v>
      </c>
      <c r="J489" s="440">
        <v>0</v>
      </c>
      <c r="K489" s="440">
        <v>0</v>
      </c>
      <c r="L489" s="440">
        <v>807</v>
      </c>
      <c r="M489" s="440">
        <v>12341</v>
      </c>
      <c r="N489" s="440">
        <v>9957</v>
      </c>
    </row>
    <row r="490" spans="1:14" ht="15">
      <c r="A490" s="438" t="s">
        <v>42</v>
      </c>
      <c r="B490" s="438" t="s">
        <v>1260</v>
      </c>
      <c r="C490" s="439">
        <v>118</v>
      </c>
      <c r="D490" s="440">
        <v>3166</v>
      </c>
      <c r="E490" s="440">
        <v>2470</v>
      </c>
      <c r="F490" s="440">
        <v>91</v>
      </c>
      <c r="G490" s="440">
        <v>1750</v>
      </c>
      <c r="H490" s="440">
        <v>1214</v>
      </c>
      <c r="I490" s="440">
        <v>0</v>
      </c>
      <c r="J490" s="440">
        <v>0</v>
      </c>
      <c r="K490" s="440">
        <v>0</v>
      </c>
      <c r="L490" s="440">
        <v>209</v>
      </c>
      <c r="M490" s="440">
        <v>4916</v>
      </c>
      <c r="N490" s="440">
        <v>3684</v>
      </c>
    </row>
    <row r="491" spans="1:14" ht="15">
      <c r="A491" s="438" t="s">
        <v>42</v>
      </c>
      <c r="B491" s="438" t="s">
        <v>1261</v>
      </c>
      <c r="C491" s="439">
        <v>3</v>
      </c>
      <c r="D491" s="440">
        <v>130</v>
      </c>
      <c r="E491" s="440">
        <v>15</v>
      </c>
      <c r="F491" s="440">
        <v>3</v>
      </c>
      <c r="G491" s="440">
        <v>90</v>
      </c>
      <c r="H491" s="440">
        <v>0</v>
      </c>
      <c r="I491" s="440">
        <v>0</v>
      </c>
      <c r="J491" s="440">
        <v>0</v>
      </c>
      <c r="K491" s="440">
        <v>0</v>
      </c>
      <c r="L491" s="440">
        <v>6</v>
      </c>
      <c r="M491" s="440">
        <v>220</v>
      </c>
      <c r="N491" s="440">
        <v>15</v>
      </c>
    </row>
    <row r="492" spans="1:14" ht="15">
      <c r="A492" s="438" t="s">
        <v>42</v>
      </c>
      <c r="B492" s="438" t="s">
        <v>1262</v>
      </c>
      <c r="C492" s="439">
        <v>39</v>
      </c>
      <c r="D492" s="440">
        <v>848</v>
      </c>
      <c r="E492" s="440">
        <v>631</v>
      </c>
      <c r="F492" s="440">
        <v>25</v>
      </c>
      <c r="G492" s="440">
        <v>1416</v>
      </c>
      <c r="H492" s="440">
        <v>836</v>
      </c>
      <c r="I492" s="440">
        <v>0</v>
      </c>
      <c r="J492" s="440">
        <v>0</v>
      </c>
      <c r="K492" s="440">
        <v>0</v>
      </c>
      <c r="L492" s="440">
        <v>64</v>
      </c>
      <c r="M492" s="440">
        <v>2264</v>
      </c>
      <c r="N492" s="440">
        <v>1467</v>
      </c>
    </row>
    <row r="493" spans="1:14" ht="15">
      <c r="A493" s="438" t="s">
        <v>42</v>
      </c>
      <c r="B493" s="438" t="s">
        <v>1263</v>
      </c>
      <c r="C493" s="439">
        <v>6</v>
      </c>
      <c r="D493" s="440">
        <v>141</v>
      </c>
      <c r="E493" s="440">
        <v>53</v>
      </c>
      <c r="F493" s="440">
        <v>6</v>
      </c>
      <c r="G493" s="440">
        <v>340</v>
      </c>
      <c r="H493" s="440">
        <v>213</v>
      </c>
      <c r="I493" s="440">
        <v>0</v>
      </c>
      <c r="J493" s="440">
        <v>0</v>
      </c>
      <c r="K493" s="440">
        <v>0</v>
      </c>
      <c r="L493" s="440">
        <v>12</v>
      </c>
      <c r="M493" s="440">
        <v>481</v>
      </c>
      <c r="N493" s="440">
        <v>266</v>
      </c>
    </row>
    <row r="494" spans="1:14" ht="15">
      <c r="A494" s="438" t="s">
        <v>42</v>
      </c>
      <c r="B494" s="438" t="s">
        <v>1264</v>
      </c>
      <c r="C494" s="439">
        <v>2</v>
      </c>
      <c r="D494" s="440">
        <v>40</v>
      </c>
      <c r="E494" s="440">
        <v>5</v>
      </c>
      <c r="F494" s="440">
        <v>6</v>
      </c>
      <c r="G494" s="440">
        <v>170</v>
      </c>
      <c r="H494" s="440">
        <v>128</v>
      </c>
      <c r="I494" s="440">
        <v>0</v>
      </c>
      <c r="J494" s="440">
        <v>0</v>
      </c>
      <c r="K494" s="440">
        <v>0</v>
      </c>
      <c r="L494" s="440">
        <v>8</v>
      </c>
      <c r="M494" s="440">
        <v>210</v>
      </c>
      <c r="N494" s="440">
        <v>133</v>
      </c>
    </row>
    <row r="495" spans="1:14" ht="15">
      <c r="A495" s="438" t="s">
        <v>42</v>
      </c>
      <c r="B495" s="438" t="s">
        <v>1265</v>
      </c>
      <c r="C495" s="439">
        <v>0</v>
      </c>
      <c r="D495" s="440">
        <v>0</v>
      </c>
      <c r="E495" s="440">
        <v>0</v>
      </c>
      <c r="F495" s="440">
        <v>2</v>
      </c>
      <c r="G495" s="440">
        <v>293</v>
      </c>
      <c r="H495" s="440">
        <v>84</v>
      </c>
      <c r="I495" s="440">
        <v>0</v>
      </c>
      <c r="J495" s="440">
        <v>0</v>
      </c>
      <c r="K495" s="440">
        <v>0</v>
      </c>
      <c r="L495" s="440">
        <v>2</v>
      </c>
      <c r="M495" s="440">
        <v>293</v>
      </c>
      <c r="N495" s="440">
        <v>84</v>
      </c>
    </row>
    <row r="496" spans="1:14" ht="15">
      <c r="A496" s="438" t="s">
        <v>42</v>
      </c>
      <c r="B496" s="438" t="s">
        <v>1266</v>
      </c>
      <c r="C496" s="439">
        <v>24</v>
      </c>
      <c r="D496" s="440">
        <v>931</v>
      </c>
      <c r="E496" s="440">
        <v>294</v>
      </c>
      <c r="F496" s="440">
        <v>15</v>
      </c>
      <c r="G496" s="440">
        <v>374</v>
      </c>
      <c r="H496" s="440">
        <v>43</v>
      </c>
      <c r="I496" s="440">
        <v>0</v>
      </c>
      <c r="J496" s="440">
        <v>0</v>
      </c>
      <c r="K496" s="440">
        <v>0</v>
      </c>
      <c r="L496" s="440">
        <v>39</v>
      </c>
      <c r="M496" s="440">
        <v>1305</v>
      </c>
      <c r="N496" s="440">
        <v>337</v>
      </c>
    </row>
    <row r="497" spans="1:14" ht="30">
      <c r="A497" s="438" t="s">
        <v>42</v>
      </c>
      <c r="B497" s="438" t="s">
        <v>1267</v>
      </c>
      <c r="C497" s="439">
        <v>0</v>
      </c>
      <c r="D497" s="440">
        <v>0</v>
      </c>
      <c r="E497" s="440">
        <v>0</v>
      </c>
      <c r="F497" s="440">
        <v>4</v>
      </c>
      <c r="G497" s="440">
        <v>524</v>
      </c>
      <c r="H497" s="440">
        <v>111</v>
      </c>
      <c r="I497" s="440">
        <v>0</v>
      </c>
      <c r="J497" s="440">
        <v>0</v>
      </c>
      <c r="K497" s="440">
        <v>0</v>
      </c>
      <c r="L497" s="440">
        <v>4</v>
      </c>
      <c r="M497" s="440">
        <v>524</v>
      </c>
      <c r="N497" s="440">
        <v>111</v>
      </c>
    </row>
    <row r="498" spans="1:14" ht="15">
      <c r="A498" s="438" t="s">
        <v>42</v>
      </c>
      <c r="B498" s="438" t="s">
        <v>1268</v>
      </c>
      <c r="C498" s="439">
        <v>19</v>
      </c>
      <c r="D498" s="440">
        <v>789</v>
      </c>
      <c r="E498" s="440">
        <v>458</v>
      </c>
      <c r="F498" s="440">
        <v>69</v>
      </c>
      <c r="G498" s="440">
        <v>1998</v>
      </c>
      <c r="H498" s="440">
        <v>1540</v>
      </c>
      <c r="I498" s="440">
        <v>0</v>
      </c>
      <c r="J498" s="440">
        <v>0</v>
      </c>
      <c r="K498" s="440">
        <v>0</v>
      </c>
      <c r="L498" s="440">
        <v>88</v>
      </c>
      <c r="M498" s="440">
        <v>2787</v>
      </c>
      <c r="N498" s="440">
        <v>1998</v>
      </c>
    </row>
    <row r="499" spans="1:14" ht="15">
      <c r="A499" s="438" t="s">
        <v>42</v>
      </c>
      <c r="B499" s="438" t="s">
        <v>1269</v>
      </c>
      <c r="C499" s="439">
        <v>8</v>
      </c>
      <c r="D499" s="440">
        <v>458</v>
      </c>
      <c r="E499" s="440">
        <v>155</v>
      </c>
      <c r="F499" s="440">
        <v>6</v>
      </c>
      <c r="G499" s="440">
        <v>346</v>
      </c>
      <c r="H499" s="440">
        <v>112</v>
      </c>
      <c r="I499" s="440">
        <v>0</v>
      </c>
      <c r="J499" s="440">
        <v>0</v>
      </c>
      <c r="K499" s="440">
        <v>0</v>
      </c>
      <c r="L499" s="440">
        <v>14</v>
      </c>
      <c r="M499" s="440">
        <v>804</v>
      </c>
      <c r="N499" s="440">
        <v>267</v>
      </c>
    </row>
    <row r="500" spans="1:14" ht="15">
      <c r="A500" s="438" t="s">
        <v>42</v>
      </c>
      <c r="B500" s="438" t="s">
        <v>1270</v>
      </c>
      <c r="C500" s="439">
        <v>6</v>
      </c>
      <c r="D500" s="440">
        <v>500</v>
      </c>
      <c r="E500" s="440">
        <v>257</v>
      </c>
      <c r="F500" s="440">
        <v>733</v>
      </c>
      <c r="G500" s="440">
        <v>8028</v>
      </c>
      <c r="H500" s="440">
        <v>7882</v>
      </c>
      <c r="I500" s="440">
        <v>0</v>
      </c>
      <c r="J500" s="440">
        <v>0</v>
      </c>
      <c r="K500" s="440">
        <v>0</v>
      </c>
      <c r="L500" s="440">
        <v>739</v>
      </c>
      <c r="M500" s="440">
        <v>8528</v>
      </c>
      <c r="N500" s="440">
        <v>8139</v>
      </c>
    </row>
    <row r="501" spans="1:14" ht="15">
      <c r="A501" s="438" t="s">
        <v>42</v>
      </c>
      <c r="B501" s="438" t="s">
        <v>1271</v>
      </c>
      <c r="C501" s="439">
        <v>298</v>
      </c>
      <c r="D501" s="440">
        <v>5108</v>
      </c>
      <c r="E501" s="440">
        <v>3325</v>
      </c>
      <c r="F501" s="440">
        <v>213</v>
      </c>
      <c r="G501" s="440">
        <v>3725</v>
      </c>
      <c r="H501" s="440">
        <v>2483</v>
      </c>
      <c r="I501" s="440">
        <v>13</v>
      </c>
      <c r="J501" s="440">
        <v>348</v>
      </c>
      <c r="K501" s="440">
        <v>674</v>
      </c>
      <c r="L501" s="440">
        <v>524</v>
      </c>
      <c r="M501" s="440">
        <v>9181</v>
      </c>
      <c r="N501" s="440">
        <v>6482</v>
      </c>
    </row>
    <row r="502" spans="1:14" ht="15">
      <c r="A502" s="438" t="s">
        <v>43</v>
      </c>
      <c r="B502" s="438" t="s">
        <v>1272</v>
      </c>
      <c r="C502" s="439">
        <v>36</v>
      </c>
      <c r="D502" s="440">
        <v>2894</v>
      </c>
      <c r="E502" s="440">
        <v>2237</v>
      </c>
      <c r="F502" s="440">
        <v>50</v>
      </c>
      <c r="G502" s="440">
        <v>2205</v>
      </c>
      <c r="H502" s="440">
        <v>1865</v>
      </c>
      <c r="I502" s="440">
        <v>0</v>
      </c>
      <c r="J502" s="440">
        <v>0</v>
      </c>
      <c r="K502" s="440">
        <v>0</v>
      </c>
      <c r="L502" s="440">
        <v>86</v>
      </c>
      <c r="M502" s="440">
        <v>5099</v>
      </c>
      <c r="N502" s="440">
        <v>4102</v>
      </c>
    </row>
    <row r="503" spans="1:14" ht="15">
      <c r="A503" s="438" t="s">
        <v>43</v>
      </c>
      <c r="B503" s="438" t="s">
        <v>1273</v>
      </c>
      <c r="C503" s="439">
        <v>0</v>
      </c>
      <c r="D503" s="440">
        <v>0</v>
      </c>
      <c r="E503" s="440">
        <v>0</v>
      </c>
      <c r="F503" s="440">
        <v>0</v>
      </c>
      <c r="G503" s="440">
        <v>0</v>
      </c>
      <c r="H503" s="440">
        <v>0</v>
      </c>
      <c r="I503" s="440">
        <v>0</v>
      </c>
      <c r="J503" s="440">
        <v>0</v>
      </c>
      <c r="K503" s="440">
        <v>0</v>
      </c>
      <c r="L503" s="440">
        <v>0</v>
      </c>
      <c r="M503" s="440">
        <v>0</v>
      </c>
      <c r="N503" s="440">
        <v>0</v>
      </c>
    </row>
    <row r="504" spans="1:14" ht="15">
      <c r="A504" s="438" t="s">
        <v>43</v>
      </c>
      <c r="B504" s="438" t="s">
        <v>1274</v>
      </c>
      <c r="C504" s="439">
        <v>136</v>
      </c>
      <c r="D504" s="440">
        <v>465</v>
      </c>
      <c r="E504" s="440">
        <v>419</v>
      </c>
      <c r="F504" s="440">
        <v>45</v>
      </c>
      <c r="G504" s="440">
        <v>317</v>
      </c>
      <c r="H504" s="440">
        <v>283</v>
      </c>
      <c r="I504" s="440">
        <v>0</v>
      </c>
      <c r="J504" s="440">
        <v>0</v>
      </c>
      <c r="K504" s="440">
        <v>0</v>
      </c>
      <c r="L504" s="440">
        <v>181</v>
      </c>
      <c r="M504" s="440">
        <v>782</v>
      </c>
      <c r="N504" s="440">
        <v>702</v>
      </c>
    </row>
    <row r="505" spans="1:14" ht="15">
      <c r="A505" s="438" t="s">
        <v>43</v>
      </c>
      <c r="B505" s="438" t="s">
        <v>1275</v>
      </c>
      <c r="C505" s="439">
        <v>0</v>
      </c>
      <c r="D505" s="440">
        <v>0</v>
      </c>
      <c r="E505" s="440">
        <v>0</v>
      </c>
      <c r="F505" s="440">
        <v>0</v>
      </c>
      <c r="G505" s="440">
        <v>0</v>
      </c>
      <c r="H505" s="440">
        <v>0</v>
      </c>
      <c r="I505" s="440">
        <v>0</v>
      </c>
      <c r="J505" s="440">
        <v>0</v>
      </c>
      <c r="K505" s="440">
        <v>0</v>
      </c>
      <c r="L505" s="440">
        <v>0</v>
      </c>
      <c r="M505" s="440">
        <v>0</v>
      </c>
      <c r="N505" s="440">
        <v>0</v>
      </c>
    </row>
    <row r="506" spans="1:14" ht="15">
      <c r="A506" s="438" t="s">
        <v>44</v>
      </c>
      <c r="B506" s="438" t="s">
        <v>1276</v>
      </c>
      <c r="C506" s="439">
        <v>52</v>
      </c>
      <c r="D506" s="440">
        <v>2727</v>
      </c>
      <c r="E506" s="440">
        <v>1506</v>
      </c>
      <c r="F506" s="440">
        <v>54</v>
      </c>
      <c r="G506" s="440">
        <v>2721</v>
      </c>
      <c r="H506" s="440">
        <v>1448</v>
      </c>
      <c r="I506" s="440">
        <v>0</v>
      </c>
      <c r="J506" s="440">
        <v>0</v>
      </c>
      <c r="K506" s="440">
        <v>0</v>
      </c>
      <c r="L506" s="440">
        <v>106</v>
      </c>
      <c r="M506" s="440">
        <v>5448</v>
      </c>
      <c r="N506" s="440">
        <v>2954</v>
      </c>
    </row>
    <row r="507" spans="1:14" ht="15">
      <c r="A507" s="438" t="s">
        <v>44</v>
      </c>
      <c r="B507" s="438" t="s">
        <v>1277</v>
      </c>
      <c r="C507" s="439">
        <v>1879</v>
      </c>
      <c r="D507" s="440">
        <v>30783</v>
      </c>
      <c r="E507" s="440">
        <v>22426</v>
      </c>
      <c r="F507" s="440">
        <v>856</v>
      </c>
      <c r="G507" s="440">
        <v>23518</v>
      </c>
      <c r="H507" s="440">
        <v>16017</v>
      </c>
      <c r="I507" s="440">
        <v>341</v>
      </c>
      <c r="J507" s="440">
        <v>2713</v>
      </c>
      <c r="K507" s="440">
        <v>2146</v>
      </c>
      <c r="L507" s="440">
        <v>3076</v>
      </c>
      <c r="M507" s="440">
        <v>57014</v>
      </c>
      <c r="N507" s="440">
        <v>40589</v>
      </c>
    </row>
    <row r="508" spans="1:14" ht="15">
      <c r="A508" s="438" t="s">
        <v>44</v>
      </c>
      <c r="B508" s="438" t="s">
        <v>1278</v>
      </c>
      <c r="C508" s="439">
        <v>1045</v>
      </c>
      <c r="D508" s="440">
        <v>72328</v>
      </c>
      <c r="E508" s="440">
        <v>54608</v>
      </c>
      <c r="F508" s="440">
        <v>1019</v>
      </c>
      <c r="G508" s="440">
        <v>70092</v>
      </c>
      <c r="H508" s="440">
        <v>50192</v>
      </c>
      <c r="I508" s="440">
        <v>50</v>
      </c>
      <c r="J508" s="440">
        <v>2009</v>
      </c>
      <c r="K508" s="440">
        <v>1918</v>
      </c>
      <c r="L508" s="440">
        <v>2114</v>
      </c>
      <c r="M508" s="440">
        <v>144429</v>
      </c>
      <c r="N508" s="440">
        <v>106718</v>
      </c>
    </row>
    <row r="509" spans="1:14" ht="15">
      <c r="A509" s="438" t="s">
        <v>44</v>
      </c>
      <c r="B509" s="438" t="s">
        <v>1279</v>
      </c>
      <c r="C509" s="439">
        <v>369</v>
      </c>
      <c r="D509" s="440">
        <v>12796</v>
      </c>
      <c r="E509" s="440">
        <v>9893</v>
      </c>
      <c r="F509" s="440">
        <v>157</v>
      </c>
      <c r="G509" s="440">
        <v>9604</v>
      </c>
      <c r="H509" s="440">
        <v>6229</v>
      </c>
      <c r="I509" s="440">
        <v>1</v>
      </c>
      <c r="J509" s="440">
        <v>50</v>
      </c>
      <c r="K509" s="440">
        <v>0</v>
      </c>
      <c r="L509" s="440">
        <v>527</v>
      </c>
      <c r="M509" s="440">
        <v>22450</v>
      </c>
      <c r="N509" s="440">
        <v>16122</v>
      </c>
    </row>
    <row r="510" spans="1:14" ht="15">
      <c r="A510" s="438" t="s">
        <v>44</v>
      </c>
      <c r="B510" s="438" t="s">
        <v>1280</v>
      </c>
      <c r="C510" s="439">
        <v>39</v>
      </c>
      <c r="D510" s="440">
        <v>4397</v>
      </c>
      <c r="E510" s="440">
        <v>2248</v>
      </c>
      <c r="F510" s="440">
        <v>51</v>
      </c>
      <c r="G510" s="440">
        <v>5255</v>
      </c>
      <c r="H510" s="440">
        <v>2636</v>
      </c>
      <c r="I510" s="440">
        <v>1</v>
      </c>
      <c r="J510" s="440">
        <v>100</v>
      </c>
      <c r="K510" s="440">
        <v>20</v>
      </c>
      <c r="L510" s="440">
        <v>91</v>
      </c>
      <c r="M510" s="440">
        <v>9752</v>
      </c>
      <c r="N510" s="440">
        <v>4904</v>
      </c>
    </row>
    <row r="511" spans="1:14" ht="15">
      <c r="A511" s="438" t="s">
        <v>44</v>
      </c>
      <c r="B511" s="438" t="s">
        <v>1281</v>
      </c>
      <c r="C511" s="439">
        <v>185</v>
      </c>
      <c r="D511" s="440">
        <v>8307</v>
      </c>
      <c r="E511" s="440">
        <v>5647</v>
      </c>
      <c r="F511" s="440">
        <v>130</v>
      </c>
      <c r="G511" s="440">
        <v>10243</v>
      </c>
      <c r="H511" s="440">
        <v>6526</v>
      </c>
      <c r="I511" s="440">
        <v>3</v>
      </c>
      <c r="J511" s="440">
        <v>50</v>
      </c>
      <c r="K511" s="440">
        <v>50</v>
      </c>
      <c r="L511" s="440">
        <v>318</v>
      </c>
      <c r="M511" s="440">
        <v>18600</v>
      </c>
      <c r="N511" s="440">
        <v>12223</v>
      </c>
    </row>
    <row r="512" spans="1:14" ht="15">
      <c r="A512" s="438" t="s">
        <v>44</v>
      </c>
      <c r="B512" s="438" t="s">
        <v>1282</v>
      </c>
      <c r="C512" s="439">
        <v>266</v>
      </c>
      <c r="D512" s="440">
        <v>18779</v>
      </c>
      <c r="E512" s="440">
        <v>14986</v>
      </c>
      <c r="F512" s="440">
        <v>306</v>
      </c>
      <c r="G512" s="440">
        <v>21773</v>
      </c>
      <c r="H512" s="440">
        <v>12773</v>
      </c>
      <c r="I512" s="440">
        <v>3</v>
      </c>
      <c r="J512" s="440">
        <v>150</v>
      </c>
      <c r="K512" s="440">
        <v>120</v>
      </c>
      <c r="L512" s="440">
        <v>575</v>
      </c>
      <c r="M512" s="440">
        <v>40702</v>
      </c>
      <c r="N512" s="440">
        <v>27879</v>
      </c>
    </row>
    <row r="513" spans="1:14" ht="15">
      <c r="A513" s="438" t="s">
        <v>44</v>
      </c>
      <c r="B513" s="438" t="s">
        <v>1283</v>
      </c>
      <c r="C513" s="439">
        <v>1787</v>
      </c>
      <c r="D513" s="440">
        <v>64740</v>
      </c>
      <c r="E513" s="440">
        <v>47712</v>
      </c>
      <c r="F513" s="440">
        <v>1198</v>
      </c>
      <c r="G513" s="440">
        <v>41582</v>
      </c>
      <c r="H513" s="440">
        <v>25575</v>
      </c>
      <c r="I513" s="440">
        <v>52</v>
      </c>
      <c r="J513" s="440">
        <v>623</v>
      </c>
      <c r="K513" s="440">
        <v>314</v>
      </c>
      <c r="L513" s="440">
        <v>3037</v>
      </c>
      <c r="M513" s="440">
        <v>106945</v>
      </c>
      <c r="N513" s="440">
        <v>73601</v>
      </c>
    </row>
    <row r="514" spans="1:14" ht="15">
      <c r="A514" s="438" t="s">
        <v>44</v>
      </c>
      <c r="B514" s="438" t="s">
        <v>1284</v>
      </c>
      <c r="C514" s="439">
        <v>227</v>
      </c>
      <c r="D514" s="440">
        <v>16133</v>
      </c>
      <c r="E514" s="440">
        <v>10119</v>
      </c>
      <c r="F514" s="440">
        <v>215</v>
      </c>
      <c r="G514" s="440">
        <v>18056</v>
      </c>
      <c r="H514" s="440">
        <v>10475</v>
      </c>
      <c r="I514" s="440">
        <v>3</v>
      </c>
      <c r="J514" s="440">
        <v>20</v>
      </c>
      <c r="K514" s="440">
        <v>7</v>
      </c>
      <c r="L514" s="440">
        <v>445</v>
      </c>
      <c r="M514" s="440">
        <v>34209</v>
      </c>
      <c r="N514" s="440">
        <v>20601</v>
      </c>
    </row>
    <row r="515" spans="1:14" ht="15">
      <c r="A515" s="438" t="s">
        <v>44</v>
      </c>
      <c r="B515" s="438" t="s">
        <v>1285</v>
      </c>
      <c r="C515" s="439">
        <v>42</v>
      </c>
      <c r="D515" s="440">
        <v>2533</v>
      </c>
      <c r="E515" s="440">
        <v>1462</v>
      </c>
      <c r="F515" s="440">
        <v>47</v>
      </c>
      <c r="G515" s="440">
        <v>2734</v>
      </c>
      <c r="H515" s="440">
        <v>1570</v>
      </c>
      <c r="I515" s="440">
        <v>0</v>
      </c>
      <c r="J515" s="440">
        <v>0</v>
      </c>
      <c r="K515" s="440">
        <v>0</v>
      </c>
      <c r="L515" s="440">
        <v>89</v>
      </c>
      <c r="M515" s="440">
        <v>5267</v>
      </c>
      <c r="N515" s="440">
        <v>3032</v>
      </c>
    </row>
    <row r="516" spans="1:14" ht="15">
      <c r="A516" s="438" t="s">
        <v>44</v>
      </c>
      <c r="B516" s="438" t="s">
        <v>1286</v>
      </c>
      <c r="C516" s="439">
        <v>41</v>
      </c>
      <c r="D516" s="440">
        <v>5523</v>
      </c>
      <c r="E516" s="440">
        <v>3219</v>
      </c>
      <c r="F516" s="440">
        <v>33</v>
      </c>
      <c r="G516" s="440">
        <v>3782</v>
      </c>
      <c r="H516" s="440">
        <v>1882</v>
      </c>
      <c r="I516" s="440">
        <v>0</v>
      </c>
      <c r="J516" s="440">
        <v>0</v>
      </c>
      <c r="K516" s="440">
        <v>0</v>
      </c>
      <c r="L516" s="440">
        <v>74</v>
      </c>
      <c r="M516" s="440">
        <v>9305</v>
      </c>
      <c r="N516" s="440">
        <v>5101</v>
      </c>
    </row>
    <row r="517" spans="1:14" ht="15">
      <c r="A517" s="438" t="s">
        <v>44</v>
      </c>
      <c r="B517" s="438" t="s">
        <v>1287</v>
      </c>
      <c r="C517" s="439">
        <v>182</v>
      </c>
      <c r="D517" s="440">
        <v>13290</v>
      </c>
      <c r="E517" s="440">
        <v>9254</v>
      </c>
      <c r="F517" s="440">
        <v>324</v>
      </c>
      <c r="G517" s="440">
        <v>19111</v>
      </c>
      <c r="H517" s="440">
        <v>15254</v>
      </c>
      <c r="I517" s="440">
        <v>11</v>
      </c>
      <c r="J517" s="440">
        <v>577</v>
      </c>
      <c r="K517" s="440">
        <v>553</v>
      </c>
      <c r="L517" s="440">
        <v>517</v>
      </c>
      <c r="M517" s="440">
        <v>32978</v>
      </c>
      <c r="N517" s="440">
        <v>25061</v>
      </c>
    </row>
    <row r="518" spans="1:14" ht="15">
      <c r="A518" s="438" t="s">
        <v>44</v>
      </c>
      <c r="B518" s="438" t="s">
        <v>1288</v>
      </c>
      <c r="C518" s="439">
        <v>51</v>
      </c>
      <c r="D518" s="440">
        <v>3596</v>
      </c>
      <c r="E518" s="440">
        <v>2358</v>
      </c>
      <c r="F518" s="440">
        <v>58</v>
      </c>
      <c r="G518" s="440">
        <v>4111</v>
      </c>
      <c r="H518" s="440">
        <v>2356</v>
      </c>
      <c r="I518" s="440">
        <v>2</v>
      </c>
      <c r="J518" s="440">
        <v>150</v>
      </c>
      <c r="K518" s="440">
        <v>60</v>
      </c>
      <c r="L518" s="440">
        <v>111</v>
      </c>
      <c r="M518" s="440">
        <v>7857</v>
      </c>
      <c r="N518" s="440">
        <v>4774</v>
      </c>
    </row>
    <row r="519" spans="1:14" ht="15">
      <c r="A519" s="438" t="s">
        <v>44</v>
      </c>
      <c r="B519" s="438" t="s">
        <v>1289</v>
      </c>
      <c r="C519" s="439">
        <v>249</v>
      </c>
      <c r="D519" s="440">
        <v>38196</v>
      </c>
      <c r="E519" s="440">
        <v>18546</v>
      </c>
      <c r="F519" s="440">
        <v>275</v>
      </c>
      <c r="G519" s="440">
        <v>37040</v>
      </c>
      <c r="H519" s="440">
        <v>16978</v>
      </c>
      <c r="I519" s="440">
        <v>0</v>
      </c>
      <c r="J519" s="440">
        <v>0</v>
      </c>
      <c r="K519" s="440">
        <v>0</v>
      </c>
      <c r="L519" s="440">
        <v>524</v>
      </c>
      <c r="M519" s="440">
        <v>75236</v>
      </c>
      <c r="N519" s="440">
        <v>35524</v>
      </c>
    </row>
    <row r="520" spans="1:14" ht="15">
      <c r="A520" s="438" t="s">
        <v>44</v>
      </c>
      <c r="B520" s="438" t="s">
        <v>1290</v>
      </c>
      <c r="C520" s="439">
        <v>49</v>
      </c>
      <c r="D520" s="440">
        <v>9240</v>
      </c>
      <c r="E520" s="440">
        <v>5099</v>
      </c>
      <c r="F520" s="440">
        <v>54</v>
      </c>
      <c r="G520" s="440">
        <v>10180</v>
      </c>
      <c r="H520" s="440">
        <v>4652</v>
      </c>
      <c r="I520" s="440">
        <v>0</v>
      </c>
      <c r="J520" s="440">
        <v>0</v>
      </c>
      <c r="K520" s="440">
        <v>0</v>
      </c>
      <c r="L520" s="440">
        <v>103</v>
      </c>
      <c r="M520" s="440">
        <v>19420</v>
      </c>
      <c r="N520" s="440">
        <v>9751</v>
      </c>
    </row>
    <row r="521" spans="1:14" ht="15">
      <c r="A521" s="438" t="s">
        <v>44</v>
      </c>
      <c r="B521" s="438" t="s">
        <v>1291</v>
      </c>
      <c r="C521" s="439">
        <v>97</v>
      </c>
      <c r="D521" s="440">
        <v>10991</v>
      </c>
      <c r="E521" s="440">
        <v>4680</v>
      </c>
      <c r="F521" s="440">
        <v>117</v>
      </c>
      <c r="G521" s="440">
        <v>10368</v>
      </c>
      <c r="H521" s="440">
        <v>4017</v>
      </c>
      <c r="I521" s="440">
        <v>2</v>
      </c>
      <c r="J521" s="440">
        <v>50</v>
      </c>
      <c r="K521" s="440">
        <v>20</v>
      </c>
      <c r="L521" s="440">
        <v>216</v>
      </c>
      <c r="M521" s="440">
        <v>21409</v>
      </c>
      <c r="N521" s="440">
        <v>8717</v>
      </c>
    </row>
    <row r="522" spans="1:14" ht="30">
      <c r="A522" s="438" t="s">
        <v>44</v>
      </c>
      <c r="B522" s="438" t="s">
        <v>1292</v>
      </c>
      <c r="C522" s="439">
        <v>39</v>
      </c>
      <c r="D522" s="440">
        <v>3036</v>
      </c>
      <c r="E522" s="440">
        <v>2239</v>
      </c>
      <c r="F522" s="440">
        <v>44</v>
      </c>
      <c r="G522" s="440">
        <v>3661</v>
      </c>
      <c r="H522" s="440">
        <v>1656</v>
      </c>
      <c r="I522" s="440">
        <v>4</v>
      </c>
      <c r="J522" s="440">
        <v>108</v>
      </c>
      <c r="K522" s="440">
        <v>81</v>
      </c>
      <c r="L522" s="440">
        <v>87</v>
      </c>
      <c r="M522" s="440">
        <v>6805</v>
      </c>
      <c r="N522" s="440">
        <v>3976</v>
      </c>
    </row>
    <row r="523" spans="1:14" ht="15">
      <c r="A523" s="438" t="s">
        <v>44</v>
      </c>
      <c r="B523" s="438" t="s">
        <v>1293</v>
      </c>
      <c r="C523" s="439">
        <v>230</v>
      </c>
      <c r="D523" s="440">
        <v>13309</v>
      </c>
      <c r="E523" s="440">
        <v>7586</v>
      </c>
      <c r="F523" s="440">
        <v>269</v>
      </c>
      <c r="G523" s="440">
        <v>21015</v>
      </c>
      <c r="H523" s="440">
        <v>12330</v>
      </c>
      <c r="I523" s="440">
        <v>11</v>
      </c>
      <c r="J523" s="440">
        <v>1182</v>
      </c>
      <c r="K523" s="440">
        <v>774</v>
      </c>
      <c r="L523" s="440">
        <v>510</v>
      </c>
      <c r="M523" s="440">
        <v>35506</v>
      </c>
      <c r="N523" s="440">
        <v>20690</v>
      </c>
    </row>
    <row r="524" spans="1:14" ht="15">
      <c r="A524" s="438" t="s">
        <v>44</v>
      </c>
      <c r="B524" s="438" t="s">
        <v>1294</v>
      </c>
      <c r="C524" s="439">
        <v>102</v>
      </c>
      <c r="D524" s="440">
        <v>5733</v>
      </c>
      <c r="E524" s="440">
        <v>4051</v>
      </c>
      <c r="F524" s="440">
        <v>107</v>
      </c>
      <c r="G524" s="440">
        <v>6314</v>
      </c>
      <c r="H524" s="440">
        <v>3424</v>
      </c>
      <c r="I524" s="440">
        <v>9</v>
      </c>
      <c r="J524" s="440">
        <v>54</v>
      </c>
      <c r="K524" s="440">
        <v>54</v>
      </c>
      <c r="L524" s="440">
        <v>218</v>
      </c>
      <c r="M524" s="440">
        <v>12101</v>
      </c>
      <c r="N524" s="440">
        <v>7529</v>
      </c>
    </row>
    <row r="525" spans="1:14" ht="15">
      <c r="A525" s="438" t="s">
        <v>44</v>
      </c>
      <c r="B525" s="438" t="s">
        <v>1295</v>
      </c>
      <c r="C525" s="439">
        <v>257</v>
      </c>
      <c r="D525" s="440">
        <v>11321</v>
      </c>
      <c r="E525" s="440">
        <v>8552</v>
      </c>
      <c r="F525" s="440">
        <v>277</v>
      </c>
      <c r="G525" s="440">
        <v>13520</v>
      </c>
      <c r="H525" s="440">
        <v>9443</v>
      </c>
      <c r="I525" s="440">
        <v>0</v>
      </c>
      <c r="J525" s="440">
        <v>0</v>
      </c>
      <c r="K525" s="440">
        <v>0</v>
      </c>
      <c r="L525" s="440">
        <v>534</v>
      </c>
      <c r="M525" s="440">
        <v>24841</v>
      </c>
      <c r="N525" s="440">
        <v>17995</v>
      </c>
    </row>
    <row r="526" spans="1:14" ht="15">
      <c r="A526" s="438" t="s">
        <v>44</v>
      </c>
      <c r="B526" s="438" t="s">
        <v>1296</v>
      </c>
      <c r="C526" s="439">
        <v>19</v>
      </c>
      <c r="D526" s="440">
        <v>640</v>
      </c>
      <c r="E526" s="440">
        <v>525</v>
      </c>
      <c r="F526" s="440">
        <v>32</v>
      </c>
      <c r="G526" s="440">
        <v>1065</v>
      </c>
      <c r="H526" s="440">
        <v>809</v>
      </c>
      <c r="I526" s="440">
        <v>0</v>
      </c>
      <c r="J526" s="440">
        <v>0</v>
      </c>
      <c r="K526" s="440">
        <v>0</v>
      </c>
      <c r="L526" s="440">
        <v>51</v>
      </c>
      <c r="M526" s="440">
        <v>1705</v>
      </c>
      <c r="N526" s="440">
        <v>1334</v>
      </c>
    </row>
    <row r="527" spans="1:14" ht="15">
      <c r="A527" s="438" t="s">
        <v>44</v>
      </c>
      <c r="B527" s="438" t="s">
        <v>1297</v>
      </c>
      <c r="C527" s="439">
        <v>64</v>
      </c>
      <c r="D527" s="440">
        <v>3221</v>
      </c>
      <c r="E527" s="440">
        <v>1846</v>
      </c>
      <c r="F527" s="440">
        <v>75</v>
      </c>
      <c r="G527" s="440">
        <v>5243</v>
      </c>
      <c r="H527" s="440">
        <v>3004</v>
      </c>
      <c r="I527" s="440">
        <v>0</v>
      </c>
      <c r="J527" s="440">
        <v>0</v>
      </c>
      <c r="K527" s="440">
        <v>0</v>
      </c>
      <c r="L527" s="440">
        <v>139</v>
      </c>
      <c r="M527" s="440">
        <v>8464</v>
      </c>
      <c r="N527" s="440">
        <v>4850</v>
      </c>
    </row>
    <row r="528" spans="1:14" ht="15">
      <c r="A528" s="438" t="s">
        <v>44</v>
      </c>
      <c r="B528" s="438" t="s">
        <v>1298</v>
      </c>
      <c r="C528" s="439">
        <v>224</v>
      </c>
      <c r="D528" s="440">
        <v>22096</v>
      </c>
      <c r="E528" s="440">
        <v>13568</v>
      </c>
      <c r="F528" s="440">
        <v>194</v>
      </c>
      <c r="G528" s="440">
        <v>16549</v>
      </c>
      <c r="H528" s="440">
        <v>10364</v>
      </c>
      <c r="I528" s="440">
        <v>9</v>
      </c>
      <c r="J528" s="440">
        <v>1150</v>
      </c>
      <c r="K528" s="440">
        <v>1074</v>
      </c>
      <c r="L528" s="440">
        <v>427</v>
      </c>
      <c r="M528" s="440">
        <v>39795</v>
      </c>
      <c r="N528" s="440">
        <v>25006</v>
      </c>
    </row>
    <row r="529" spans="1:14" ht="15">
      <c r="A529" s="438" t="s">
        <v>44</v>
      </c>
      <c r="B529" s="438" t="s">
        <v>1299</v>
      </c>
      <c r="C529" s="439">
        <v>18</v>
      </c>
      <c r="D529" s="440">
        <v>2378</v>
      </c>
      <c r="E529" s="440">
        <v>1032</v>
      </c>
      <c r="F529" s="440">
        <v>26</v>
      </c>
      <c r="G529" s="440">
        <v>3039</v>
      </c>
      <c r="H529" s="440">
        <v>1908</v>
      </c>
      <c r="I529" s="440">
        <v>1</v>
      </c>
      <c r="J529" s="440">
        <v>120</v>
      </c>
      <c r="K529" s="440">
        <v>100</v>
      </c>
      <c r="L529" s="440">
        <v>45</v>
      </c>
      <c r="M529" s="440">
        <v>5537</v>
      </c>
      <c r="N529" s="440">
        <v>3040</v>
      </c>
    </row>
    <row r="530" spans="1:14" ht="15">
      <c r="A530" s="438" t="s">
        <v>44</v>
      </c>
      <c r="B530" s="438" t="s">
        <v>1300</v>
      </c>
      <c r="C530" s="439">
        <v>84</v>
      </c>
      <c r="D530" s="440">
        <v>6958</v>
      </c>
      <c r="E530" s="440">
        <v>5265</v>
      </c>
      <c r="F530" s="440">
        <v>124</v>
      </c>
      <c r="G530" s="440">
        <v>8740</v>
      </c>
      <c r="H530" s="440">
        <v>5926</v>
      </c>
      <c r="I530" s="440">
        <v>0</v>
      </c>
      <c r="J530" s="440">
        <v>0</v>
      </c>
      <c r="K530" s="440">
        <v>0</v>
      </c>
      <c r="L530" s="440">
        <v>208</v>
      </c>
      <c r="M530" s="440">
        <v>15698</v>
      </c>
      <c r="N530" s="440">
        <v>11191</v>
      </c>
    </row>
    <row r="531" spans="1:14" ht="15">
      <c r="A531" s="438" t="s">
        <v>44</v>
      </c>
      <c r="B531" s="438" t="s">
        <v>1301</v>
      </c>
      <c r="C531" s="439">
        <v>788</v>
      </c>
      <c r="D531" s="440">
        <v>31804</v>
      </c>
      <c r="E531" s="440">
        <v>24363</v>
      </c>
      <c r="F531" s="440">
        <v>481</v>
      </c>
      <c r="G531" s="440">
        <v>27050</v>
      </c>
      <c r="H531" s="440">
        <v>19536</v>
      </c>
      <c r="I531" s="440">
        <v>7</v>
      </c>
      <c r="J531" s="440">
        <v>230</v>
      </c>
      <c r="K531" s="440">
        <v>143</v>
      </c>
      <c r="L531" s="440">
        <v>1276</v>
      </c>
      <c r="M531" s="440">
        <v>59084</v>
      </c>
      <c r="N531" s="440">
        <v>44042</v>
      </c>
    </row>
    <row r="532" spans="1:14" ht="15">
      <c r="A532" s="438" t="s">
        <v>44</v>
      </c>
      <c r="B532" s="438" t="s">
        <v>1302</v>
      </c>
      <c r="C532" s="439">
        <v>275</v>
      </c>
      <c r="D532" s="440">
        <v>19534</v>
      </c>
      <c r="E532" s="440">
        <v>13051</v>
      </c>
      <c r="F532" s="440">
        <v>303</v>
      </c>
      <c r="G532" s="440">
        <v>18819</v>
      </c>
      <c r="H532" s="440">
        <v>11185</v>
      </c>
      <c r="I532" s="440">
        <v>3</v>
      </c>
      <c r="J532" s="440">
        <v>100</v>
      </c>
      <c r="K532" s="440">
        <v>58</v>
      </c>
      <c r="L532" s="440">
        <v>581</v>
      </c>
      <c r="M532" s="440">
        <v>38453</v>
      </c>
      <c r="N532" s="440">
        <v>24294</v>
      </c>
    </row>
    <row r="533" spans="1:14" ht="15">
      <c r="A533" s="438" t="s">
        <v>44</v>
      </c>
      <c r="B533" s="438" t="s">
        <v>1303</v>
      </c>
      <c r="C533" s="439">
        <v>51</v>
      </c>
      <c r="D533" s="440">
        <v>5127</v>
      </c>
      <c r="E533" s="440">
        <v>3280</v>
      </c>
      <c r="F533" s="440">
        <v>52</v>
      </c>
      <c r="G533" s="440">
        <v>3742</v>
      </c>
      <c r="H533" s="440">
        <v>2483</v>
      </c>
      <c r="I533" s="440">
        <v>0</v>
      </c>
      <c r="J533" s="440">
        <v>0</v>
      </c>
      <c r="K533" s="440">
        <v>0</v>
      </c>
      <c r="L533" s="440">
        <v>103</v>
      </c>
      <c r="M533" s="440">
        <v>8869</v>
      </c>
      <c r="N533" s="440">
        <v>5763</v>
      </c>
    </row>
    <row r="534" spans="1:14" ht="15">
      <c r="A534" s="438" t="s">
        <v>44</v>
      </c>
      <c r="B534" s="438" t="s">
        <v>1304</v>
      </c>
      <c r="C534" s="439">
        <v>127</v>
      </c>
      <c r="D534" s="440">
        <v>7104</v>
      </c>
      <c r="E534" s="440">
        <v>4706</v>
      </c>
      <c r="F534" s="440">
        <v>97</v>
      </c>
      <c r="G534" s="440">
        <v>6100</v>
      </c>
      <c r="H534" s="440">
        <v>3499</v>
      </c>
      <c r="I534" s="440">
        <v>9</v>
      </c>
      <c r="J534" s="440">
        <v>123</v>
      </c>
      <c r="K534" s="440">
        <v>15</v>
      </c>
      <c r="L534" s="440">
        <v>233</v>
      </c>
      <c r="M534" s="440">
        <v>13327</v>
      </c>
      <c r="N534" s="440">
        <v>8220</v>
      </c>
    </row>
    <row r="535" spans="1:14" ht="15">
      <c r="A535" s="438" t="s">
        <v>44</v>
      </c>
      <c r="B535" s="438" t="s">
        <v>1305</v>
      </c>
      <c r="C535" s="439">
        <v>394</v>
      </c>
      <c r="D535" s="440">
        <v>18321</v>
      </c>
      <c r="E535" s="440">
        <v>11694</v>
      </c>
      <c r="F535" s="440">
        <v>227</v>
      </c>
      <c r="G535" s="440">
        <v>14019</v>
      </c>
      <c r="H535" s="440">
        <v>9767</v>
      </c>
      <c r="I535" s="440">
        <v>3</v>
      </c>
      <c r="J535" s="440">
        <v>0</v>
      </c>
      <c r="K535" s="440">
        <v>0</v>
      </c>
      <c r="L535" s="440">
        <v>624</v>
      </c>
      <c r="M535" s="440">
        <v>32340</v>
      </c>
      <c r="N535" s="440">
        <v>21461</v>
      </c>
    </row>
    <row r="536" spans="1:14" ht="15">
      <c r="A536" s="438" t="s">
        <v>44</v>
      </c>
      <c r="B536" s="438" t="s">
        <v>1306</v>
      </c>
      <c r="C536" s="439">
        <v>87</v>
      </c>
      <c r="D536" s="440">
        <v>6877</v>
      </c>
      <c r="E536" s="440">
        <v>3724</v>
      </c>
      <c r="F536" s="440">
        <v>101</v>
      </c>
      <c r="G536" s="440">
        <v>7237</v>
      </c>
      <c r="H536" s="440">
        <v>3282</v>
      </c>
      <c r="I536" s="440">
        <v>0</v>
      </c>
      <c r="J536" s="440">
        <v>0</v>
      </c>
      <c r="K536" s="440">
        <v>0</v>
      </c>
      <c r="L536" s="440">
        <v>188</v>
      </c>
      <c r="M536" s="440">
        <v>14114</v>
      </c>
      <c r="N536" s="440">
        <v>7006</v>
      </c>
    </row>
    <row r="537" spans="1:14" ht="15">
      <c r="A537" s="438" t="s">
        <v>44</v>
      </c>
      <c r="B537" s="438" t="s">
        <v>1307</v>
      </c>
      <c r="C537" s="439">
        <v>149</v>
      </c>
      <c r="D537" s="440">
        <v>11135</v>
      </c>
      <c r="E537" s="440">
        <v>6621</v>
      </c>
      <c r="F537" s="440">
        <v>140</v>
      </c>
      <c r="G537" s="440">
        <v>14065</v>
      </c>
      <c r="H537" s="440">
        <v>8155</v>
      </c>
      <c r="I537" s="440">
        <v>1</v>
      </c>
      <c r="J537" s="440">
        <v>50</v>
      </c>
      <c r="K537" s="440">
        <v>15</v>
      </c>
      <c r="L537" s="440">
        <v>290</v>
      </c>
      <c r="M537" s="440">
        <v>25250</v>
      </c>
      <c r="N537" s="440">
        <v>14791</v>
      </c>
    </row>
    <row r="538" spans="1:14" ht="15">
      <c r="A538" s="438" t="s">
        <v>45</v>
      </c>
      <c r="B538" s="438" t="s">
        <v>1308</v>
      </c>
      <c r="C538" s="439">
        <v>1</v>
      </c>
      <c r="D538" s="440">
        <v>30</v>
      </c>
      <c r="E538" s="440">
        <v>30</v>
      </c>
      <c r="F538" s="440">
        <v>0</v>
      </c>
      <c r="G538" s="440">
        <v>0</v>
      </c>
      <c r="H538" s="440">
        <v>0</v>
      </c>
      <c r="I538" s="440">
        <v>0</v>
      </c>
      <c r="J538" s="440">
        <v>0</v>
      </c>
      <c r="K538" s="440">
        <v>0</v>
      </c>
      <c r="L538" s="440">
        <v>1</v>
      </c>
      <c r="M538" s="440">
        <v>30</v>
      </c>
      <c r="N538" s="440">
        <v>30</v>
      </c>
    </row>
    <row r="539" spans="1:14" ht="15">
      <c r="A539" s="438" t="s">
        <v>45</v>
      </c>
      <c r="B539" s="438" t="s">
        <v>1309</v>
      </c>
      <c r="C539" s="439">
        <v>4</v>
      </c>
      <c r="D539" s="440">
        <v>180</v>
      </c>
      <c r="E539" s="440">
        <v>56</v>
      </c>
      <c r="F539" s="440">
        <v>2</v>
      </c>
      <c r="G539" s="440">
        <v>50</v>
      </c>
      <c r="H539" s="440">
        <v>4</v>
      </c>
      <c r="I539" s="440">
        <v>0</v>
      </c>
      <c r="J539" s="440">
        <v>0</v>
      </c>
      <c r="K539" s="440">
        <v>0</v>
      </c>
      <c r="L539" s="440">
        <v>6</v>
      </c>
      <c r="M539" s="440">
        <v>230</v>
      </c>
      <c r="N539" s="440">
        <v>60</v>
      </c>
    </row>
    <row r="540" spans="1:14" ht="15">
      <c r="A540" s="438" t="s">
        <v>45</v>
      </c>
      <c r="B540" s="438" t="s">
        <v>1310</v>
      </c>
      <c r="C540" s="439">
        <v>4</v>
      </c>
      <c r="D540" s="440">
        <v>230</v>
      </c>
      <c r="E540" s="440">
        <v>120</v>
      </c>
      <c r="F540" s="440">
        <v>2</v>
      </c>
      <c r="G540" s="440">
        <v>100</v>
      </c>
      <c r="H540" s="440">
        <v>0</v>
      </c>
      <c r="I540" s="440">
        <v>0</v>
      </c>
      <c r="J540" s="440">
        <v>0</v>
      </c>
      <c r="K540" s="440">
        <v>0</v>
      </c>
      <c r="L540" s="440">
        <v>6</v>
      </c>
      <c r="M540" s="440">
        <v>330</v>
      </c>
      <c r="N540" s="440">
        <v>120</v>
      </c>
    </row>
    <row r="541" spans="1:14" ht="15">
      <c r="A541" s="438" t="s">
        <v>45</v>
      </c>
      <c r="B541" s="438" t="s">
        <v>1311</v>
      </c>
      <c r="C541" s="439">
        <v>70</v>
      </c>
      <c r="D541" s="440">
        <v>5556</v>
      </c>
      <c r="E541" s="440">
        <v>3913</v>
      </c>
      <c r="F541" s="440">
        <v>69</v>
      </c>
      <c r="G541" s="440">
        <v>3179</v>
      </c>
      <c r="H541" s="440">
        <v>2169</v>
      </c>
      <c r="I541" s="440">
        <v>15</v>
      </c>
      <c r="J541" s="440">
        <v>200</v>
      </c>
      <c r="K541" s="440">
        <v>170</v>
      </c>
      <c r="L541" s="440">
        <v>154</v>
      </c>
      <c r="M541" s="440">
        <v>8935</v>
      </c>
      <c r="N541" s="440">
        <v>6252</v>
      </c>
    </row>
    <row r="542" spans="1:14" ht="15">
      <c r="A542" s="438" t="s">
        <v>47</v>
      </c>
      <c r="B542" s="438" t="s">
        <v>1312</v>
      </c>
      <c r="C542" s="439">
        <v>61</v>
      </c>
      <c r="D542" s="440">
        <v>2748</v>
      </c>
      <c r="E542" s="440">
        <v>1530</v>
      </c>
      <c r="F542" s="440">
        <v>58</v>
      </c>
      <c r="G542" s="440">
        <v>2480</v>
      </c>
      <c r="H542" s="440">
        <v>1083</v>
      </c>
      <c r="I542" s="440">
        <v>1</v>
      </c>
      <c r="J542" s="440">
        <v>50</v>
      </c>
      <c r="K542" s="440">
        <v>10</v>
      </c>
      <c r="L542" s="440">
        <v>120</v>
      </c>
      <c r="M542" s="440">
        <v>5278</v>
      </c>
      <c r="N542" s="440">
        <v>2623</v>
      </c>
    </row>
    <row r="543" spans="1:14" ht="15">
      <c r="A543" s="438" t="s">
        <v>47</v>
      </c>
      <c r="B543" s="438" t="s">
        <v>1313</v>
      </c>
      <c r="C543" s="439">
        <v>254</v>
      </c>
      <c r="D543" s="440">
        <v>8730</v>
      </c>
      <c r="E543" s="440">
        <v>8240</v>
      </c>
      <c r="F543" s="440">
        <v>109</v>
      </c>
      <c r="G543" s="440">
        <v>4006</v>
      </c>
      <c r="H543" s="440">
        <v>3550</v>
      </c>
      <c r="I543" s="440">
        <v>1</v>
      </c>
      <c r="J543" s="440">
        <v>30</v>
      </c>
      <c r="K543" s="440">
        <v>0</v>
      </c>
      <c r="L543" s="440">
        <v>364</v>
      </c>
      <c r="M543" s="440">
        <v>12766</v>
      </c>
      <c r="N543" s="440">
        <v>11790</v>
      </c>
    </row>
    <row r="544" spans="1:14" ht="15">
      <c r="A544" s="438" t="s">
        <v>47</v>
      </c>
      <c r="B544" s="438" t="s">
        <v>1314</v>
      </c>
      <c r="C544" s="439">
        <v>432</v>
      </c>
      <c r="D544" s="440">
        <v>11299</v>
      </c>
      <c r="E544" s="440">
        <v>9093</v>
      </c>
      <c r="F544" s="440">
        <v>273</v>
      </c>
      <c r="G544" s="440">
        <v>5267</v>
      </c>
      <c r="H544" s="440">
        <v>3841</v>
      </c>
      <c r="I544" s="440">
        <v>101</v>
      </c>
      <c r="J544" s="440">
        <v>1116</v>
      </c>
      <c r="K544" s="440">
        <v>910</v>
      </c>
      <c r="L544" s="440">
        <v>806</v>
      </c>
      <c r="M544" s="440">
        <v>17682</v>
      </c>
      <c r="N544" s="440">
        <v>13844</v>
      </c>
    </row>
    <row r="545" spans="1:14" ht="30">
      <c r="A545" s="438" t="s">
        <v>47</v>
      </c>
      <c r="B545" s="438" t="s">
        <v>1315</v>
      </c>
      <c r="C545" s="439">
        <v>2</v>
      </c>
      <c r="D545" s="440">
        <v>50</v>
      </c>
      <c r="E545" s="440">
        <v>46</v>
      </c>
      <c r="F545" s="440">
        <v>3</v>
      </c>
      <c r="G545" s="440">
        <v>100</v>
      </c>
      <c r="H545" s="440">
        <v>95</v>
      </c>
      <c r="I545" s="440">
        <v>0</v>
      </c>
      <c r="J545" s="440">
        <v>0</v>
      </c>
      <c r="K545" s="440">
        <v>0</v>
      </c>
      <c r="L545" s="440">
        <v>5</v>
      </c>
      <c r="M545" s="440">
        <v>150</v>
      </c>
      <c r="N545" s="440">
        <v>141</v>
      </c>
    </row>
    <row r="546" spans="1:14" ht="15">
      <c r="A546" s="438" t="s">
        <v>47</v>
      </c>
      <c r="B546" s="438" t="s">
        <v>1316</v>
      </c>
      <c r="C546" s="439">
        <v>3</v>
      </c>
      <c r="D546" s="440">
        <v>46</v>
      </c>
      <c r="E546" s="440">
        <v>38</v>
      </c>
      <c r="F546" s="440">
        <v>4</v>
      </c>
      <c r="G546" s="440">
        <v>72</v>
      </c>
      <c r="H546" s="440">
        <v>20</v>
      </c>
      <c r="I546" s="440">
        <v>0</v>
      </c>
      <c r="J546" s="440">
        <v>0</v>
      </c>
      <c r="K546" s="440">
        <v>0</v>
      </c>
      <c r="L546" s="440">
        <v>7</v>
      </c>
      <c r="M546" s="440">
        <v>118</v>
      </c>
      <c r="N546" s="440">
        <v>58</v>
      </c>
    </row>
    <row r="547" spans="1:14" ht="15">
      <c r="A547" s="438" t="s">
        <v>47</v>
      </c>
      <c r="B547" s="438" t="s">
        <v>1317</v>
      </c>
      <c r="C547" s="439">
        <v>8</v>
      </c>
      <c r="D547" s="440">
        <v>380</v>
      </c>
      <c r="E547" s="440">
        <v>106</v>
      </c>
      <c r="F547" s="440">
        <v>8</v>
      </c>
      <c r="G547" s="440">
        <v>420</v>
      </c>
      <c r="H547" s="440">
        <v>131</v>
      </c>
      <c r="I547" s="440">
        <v>1</v>
      </c>
      <c r="J547" s="440">
        <v>100</v>
      </c>
      <c r="K547" s="440">
        <v>0</v>
      </c>
      <c r="L547" s="440">
        <v>17</v>
      </c>
      <c r="M547" s="440">
        <v>900</v>
      </c>
      <c r="N547" s="440">
        <v>237</v>
      </c>
    </row>
    <row r="548" spans="1:14" ht="15">
      <c r="A548" s="438" t="s">
        <v>47</v>
      </c>
      <c r="B548" s="438" t="s">
        <v>1318</v>
      </c>
      <c r="C548" s="439">
        <v>10</v>
      </c>
      <c r="D548" s="440">
        <v>336</v>
      </c>
      <c r="E548" s="440">
        <v>126</v>
      </c>
      <c r="F548" s="440">
        <v>5</v>
      </c>
      <c r="G548" s="440">
        <v>145</v>
      </c>
      <c r="H548" s="440">
        <v>0</v>
      </c>
      <c r="I548" s="440">
        <v>0</v>
      </c>
      <c r="J548" s="440">
        <v>0</v>
      </c>
      <c r="K548" s="440">
        <v>0</v>
      </c>
      <c r="L548" s="440">
        <v>15</v>
      </c>
      <c r="M548" s="440">
        <v>481</v>
      </c>
      <c r="N548" s="440">
        <v>126</v>
      </c>
    </row>
    <row r="549" spans="1:14" ht="15">
      <c r="A549" s="438" t="s">
        <v>47</v>
      </c>
      <c r="B549" s="438" t="s">
        <v>1319</v>
      </c>
      <c r="C549" s="439">
        <v>2</v>
      </c>
      <c r="D549" s="440">
        <v>80</v>
      </c>
      <c r="E549" s="440">
        <v>50</v>
      </c>
      <c r="F549" s="440">
        <v>0</v>
      </c>
      <c r="G549" s="440">
        <v>0</v>
      </c>
      <c r="H549" s="440">
        <v>0</v>
      </c>
      <c r="I549" s="440">
        <v>0</v>
      </c>
      <c r="J549" s="440">
        <v>0</v>
      </c>
      <c r="K549" s="440">
        <v>0</v>
      </c>
      <c r="L549" s="440">
        <v>2</v>
      </c>
      <c r="M549" s="440">
        <v>80</v>
      </c>
      <c r="N549" s="440">
        <v>50</v>
      </c>
    </row>
    <row r="550" spans="1:14" ht="15">
      <c r="A550" s="438" t="s">
        <v>47</v>
      </c>
      <c r="B550" s="438" t="s">
        <v>1320</v>
      </c>
      <c r="C550" s="439">
        <v>4</v>
      </c>
      <c r="D550" s="440">
        <v>192</v>
      </c>
      <c r="E550" s="440">
        <v>78</v>
      </c>
      <c r="F550" s="440">
        <v>4</v>
      </c>
      <c r="G550" s="440">
        <v>98</v>
      </c>
      <c r="H550" s="440">
        <v>118</v>
      </c>
      <c r="I550" s="440">
        <v>1</v>
      </c>
      <c r="J550" s="440">
        <v>50</v>
      </c>
      <c r="K550" s="440">
        <v>50</v>
      </c>
      <c r="L550" s="440">
        <v>9</v>
      </c>
      <c r="M550" s="440">
        <v>340</v>
      </c>
      <c r="N550" s="440">
        <v>246</v>
      </c>
    </row>
    <row r="551" spans="1:14" ht="15">
      <c r="A551" s="438" t="s">
        <v>47</v>
      </c>
      <c r="B551" s="438" t="s">
        <v>1321</v>
      </c>
      <c r="C551" s="439">
        <v>3</v>
      </c>
      <c r="D551" s="440">
        <v>160</v>
      </c>
      <c r="E551" s="440">
        <v>110</v>
      </c>
      <c r="F551" s="440">
        <v>2</v>
      </c>
      <c r="G551" s="440">
        <v>65</v>
      </c>
      <c r="H551" s="440">
        <v>65</v>
      </c>
      <c r="I551" s="440">
        <v>0</v>
      </c>
      <c r="J551" s="440">
        <v>0</v>
      </c>
      <c r="K551" s="440">
        <v>0</v>
      </c>
      <c r="L551" s="440">
        <v>5</v>
      </c>
      <c r="M551" s="440">
        <v>225</v>
      </c>
      <c r="N551" s="440">
        <v>175</v>
      </c>
    </row>
    <row r="552" spans="1:14" ht="15">
      <c r="A552" s="438" t="s">
        <v>47</v>
      </c>
      <c r="B552" s="438" t="s">
        <v>1322</v>
      </c>
      <c r="C552" s="439">
        <v>9</v>
      </c>
      <c r="D552" s="440">
        <v>436</v>
      </c>
      <c r="E552" s="440">
        <v>394</v>
      </c>
      <c r="F552" s="440">
        <v>5</v>
      </c>
      <c r="G552" s="440">
        <v>108</v>
      </c>
      <c r="H552" s="440">
        <v>28</v>
      </c>
      <c r="I552" s="440">
        <v>0</v>
      </c>
      <c r="J552" s="440">
        <v>0</v>
      </c>
      <c r="K552" s="440">
        <v>0</v>
      </c>
      <c r="L552" s="440">
        <v>14</v>
      </c>
      <c r="M552" s="440">
        <v>544</v>
      </c>
      <c r="N552" s="440">
        <v>422</v>
      </c>
    </row>
    <row r="553" spans="1:14" ht="15">
      <c r="A553" s="438" t="s">
        <v>47</v>
      </c>
      <c r="B553" s="438" t="s">
        <v>1323</v>
      </c>
      <c r="C553" s="439">
        <v>7</v>
      </c>
      <c r="D553" s="440">
        <v>668</v>
      </c>
      <c r="E553" s="440">
        <v>260</v>
      </c>
      <c r="F553" s="440">
        <v>6</v>
      </c>
      <c r="G553" s="440">
        <v>230</v>
      </c>
      <c r="H553" s="440">
        <v>127</v>
      </c>
      <c r="I553" s="440">
        <v>0</v>
      </c>
      <c r="J553" s="440">
        <v>0</v>
      </c>
      <c r="K553" s="440">
        <v>0</v>
      </c>
      <c r="L553" s="440">
        <v>13</v>
      </c>
      <c r="M553" s="440">
        <v>898</v>
      </c>
      <c r="N553" s="440">
        <v>387</v>
      </c>
    </row>
    <row r="554" spans="1:14" ht="15">
      <c r="A554" s="438" t="s">
        <v>47</v>
      </c>
      <c r="B554" s="438" t="s">
        <v>1324</v>
      </c>
      <c r="C554" s="439">
        <v>139</v>
      </c>
      <c r="D554" s="440">
        <v>4373</v>
      </c>
      <c r="E554" s="440">
        <v>3413</v>
      </c>
      <c r="F554" s="440">
        <v>103</v>
      </c>
      <c r="G554" s="440">
        <v>4056</v>
      </c>
      <c r="H554" s="440">
        <v>3123</v>
      </c>
      <c r="I554" s="440">
        <v>22</v>
      </c>
      <c r="J554" s="440">
        <v>317</v>
      </c>
      <c r="K554" s="440">
        <v>81</v>
      </c>
      <c r="L554" s="440">
        <v>264</v>
      </c>
      <c r="M554" s="440">
        <v>8746</v>
      </c>
      <c r="N554" s="440">
        <v>6617</v>
      </c>
    </row>
    <row r="555" spans="1:14" ht="15">
      <c r="A555" s="438" t="s">
        <v>47</v>
      </c>
      <c r="B555" s="438" t="s">
        <v>1325</v>
      </c>
      <c r="C555" s="439">
        <v>0</v>
      </c>
      <c r="D555" s="440">
        <v>0</v>
      </c>
      <c r="E555" s="440">
        <v>0</v>
      </c>
      <c r="F555" s="440">
        <v>0</v>
      </c>
      <c r="G555" s="440">
        <v>0</v>
      </c>
      <c r="H555" s="440">
        <v>0</v>
      </c>
      <c r="I555" s="440">
        <v>0</v>
      </c>
      <c r="J555" s="440">
        <v>0</v>
      </c>
      <c r="K555" s="440">
        <v>0</v>
      </c>
      <c r="L555" s="440">
        <v>0</v>
      </c>
      <c r="M555" s="440">
        <v>0</v>
      </c>
      <c r="N555" s="440">
        <v>0</v>
      </c>
    </row>
    <row r="556" spans="1:14" ht="15">
      <c r="A556" s="438" t="s">
        <v>47</v>
      </c>
      <c r="B556" s="438" t="s">
        <v>1326</v>
      </c>
      <c r="C556" s="439">
        <v>8</v>
      </c>
      <c r="D556" s="440">
        <v>396</v>
      </c>
      <c r="E556" s="440">
        <v>161</v>
      </c>
      <c r="F556" s="440">
        <v>8</v>
      </c>
      <c r="G556" s="440">
        <v>510</v>
      </c>
      <c r="H556" s="440">
        <v>304</v>
      </c>
      <c r="I556" s="440">
        <v>1</v>
      </c>
      <c r="J556" s="440">
        <v>100</v>
      </c>
      <c r="K556" s="440">
        <v>0</v>
      </c>
      <c r="L556" s="440">
        <v>17</v>
      </c>
      <c r="M556" s="440">
        <v>1006</v>
      </c>
      <c r="N556" s="440">
        <v>465</v>
      </c>
    </row>
    <row r="557" spans="1:14" ht="15">
      <c r="A557" s="438" t="s">
        <v>47</v>
      </c>
      <c r="B557" s="438" t="s">
        <v>1327</v>
      </c>
      <c r="C557" s="439">
        <v>7</v>
      </c>
      <c r="D557" s="440">
        <v>305</v>
      </c>
      <c r="E557" s="440">
        <v>132</v>
      </c>
      <c r="F557" s="440">
        <v>3</v>
      </c>
      <c r="G557" s="440">
        <v>93</v>
      </c>
      <c r="H557" s="440">
        <v>18</v>
      </c>
      <c r="I557" s="440">
        <v>0</v>
      </c>
      <c r="J557" s="440">
        <v>0</v>
      </c>
      <c r="K557" s="440">
        <v>0</v>
      </c>
      <c r="L557" s="440">
        <v>10</v>
      </c>
      <c r="M557" s="440">
        <v>398</v>
      </c>
      <c r="N557" s="440">
        <v>150</v>
      </c>
    </row>
    <row r="558" spans="1:14" ht="15">
      <c r="A558" s="438" t="s">
        <v>47</v>
      </c>
      <c r="B558" s="438" t="s">
        <v>1328</v>
      </c>
      <c r="C558" s="439">
        <v>11</v>
      </c>
      <c r="D558" s="440">
        <v>844</v>
      </c>
      <c r="E558" s="440">
        <v>336</v>
      </c>
      <c r="F558" s="440">
        <v>9</v>
      </c>
      <c r="G558" s="440">
        <v>450</v>
      </c>
      <c r="H558" s="440">
        <v>62</v>
      </c>
      <c r="I558" s="440">
        <v>1</v>
      </c>
      <c r="J558" s="440">
        <v>10</v>
      </c>
      <c r="K558" s="440">
        <v>10</v>
      </c>
      <c r="L558" s="440">
        <v>21</v>
      </c>
      <c r="M558" s="440">
        <v>1304</v>
      </c>
      <c r="N558" s="440">
        <v>408</v>
      </c>
    </row>
    <row r="559" spans="1:14" ht="15">
      <c r="A559" s="438" t="s">
        <v>47</v>
      </c>
      <c r="B559" s="438" t="s">
        <v>1329</v>
      </c>
      <c r="C559" s="439">
        <v>0</v>
      </c>
      <c r="D559" s="440">
        <v>0</v>
      </c>
      <c r="E559" s="440">
        <v>0</v>
      </c>
      <c r="F559" s="440">
        <v>1</v>
      </c>
      <c r="G559" s="440">
        <v>100</v>
      </c>
      <c r="H559" s="440">
        <v>0</v>
      </c>
      <c r="I559" s="440">
        <v>0</v>
      </c>
      <c r="J559" s="440">
        <v>0</v>
      </c>
      <c r="K559" s="440">
        <v>0</v>
      </c>
      <c r="L559" s="440">
        <v>1</v>
      </c>
      <c r="M559" s="440">
        <v>100</v>
      </c>
      <c r="N559" s="440">
        <v>0</v>
      </c>
    </row>
    <row r="560" spans="1:14" ht="15">
      <c r="A560" s="438" t="s">
        <v>47</v>
      </c>
      <c r="B560" s="438" t="s">
        <v>1330</v>
      </c>
      <c r="C560" s="439">
        <v>4</v>
      </c>
      <c r="D560" s="440">
        <v>600</v>
      </c>
      <c r="E560" s="440">
        <v>504</v>
      </c>
      <c r="F560" s="440">
        <v>3</v>
      </c>
      <c r="G560" s="440">
        <v>90</v>
      </c>
      <c r="H560" s="440">
        <v>121</v>
      </c>
      <c r="I560" s="440">
        <v>0</v>
      </c>
      <c r="J560" s="440">
        <v>0</v>
      </c>
      <c r="K560" s="440">
        <v>0</v>
      </c>
      <c r="L560" s="440">
        <v>7</v>
      </c>
      <c r="M560" s="440">
        <v>690</v>
      </c>
      <c r="N560" s="440">
        <v>625</v>
      </c>
    </row>
    <row r="561" spans="1:14" ht="15">
      <c r="A561" s="438" t="s">
        <v>47</v>
      </c>
      <c r="B561" s="438" t="s">
        <v>1331</v>
      </c>
      <c r="C561" s="439">
        <v>9</v>
      </c>
      <c r="D561" s="440">
        <v>535</v>
      </c>
      <c r="E561" s="440">
        <v>390</v>
      </c>
      <c r="F561" s="440">
        <v>2</v>
      </c>
      <c r="G561" s="440">
        <v>72</v>
      </c>
      <c r="H561" s="440">
        <v>60</v>
      </c>
      <c r="I561" s="440">
        <v>1</v>
      </c>
      <c r="J561" s="440">
        <v>100</v>
      </c>
      <c r="K561" s="440">
        <v>0</v>
      </c>
      <c r="L561" s="440">
        <v>12</v>
      </c>
      <c r="M561" s="440">
        <v>707</v>
      </c>
      <c r="N561" s="440">
        <v>450</v>
      </c>
    </row>
    <row r="562" spans="1:14" ht="15">
      <c r="A562" s="438" t="s">
        <v>47</v>
      </c>
      <c r="B562" s="438" t="s">
        <v>1332</v>
      </c>
      <c r="C562" s="439">
        <v>8</v>
      </c>
      <c r="D562" s="440">
        <v>420</v>
      </c>
      <c r="E562" s="440">
        <v>214</v>
      </c>
      <c r="F562" s="440">
        <v>5</v>
      </c>
      <c r="G562" s="440">
        <v>275</v>
      </c>
      <c r="H562" s="440">
        <v>22</v>
      </c>
      <c r="I562" s="440">
        <v>1</v>
      </c>
      <c r="J562" s="440">
        <v>100</v>
      </c>
      <c r="K562" s="440">
        <v>0</v>
      </c>
      <c r="L562" s="440">
        <v>14</v>
      </c>
      <c r="M562" s="440">
        <v>795</v>
      </c>
      <c r="N562" s="440">
        <v>236</v>
      </c>
    </row>
    <row r="563" spans="1:14" ht="15">
      <c r="A563" s="438" t="s">
        <v>47</v>
      </c>
      <c r="B563" s="438" t="s">
        <v>1333</v>
      </c>
      <c r="C563" s="439">
        <v>25</v>
      </c>
      <c r="D563" s="440">
        <v>782</v>
      </c>
      <c r="E563" s="440">
        <v>558</v>
      </c>
      <c r="F563" s="440">
        <v>25</v>
      </c>
      <c r="G563" s="440">
        <v>681</v>
      </c>
      <c r="H563" s="440">
        <v>246</v>
      </c>
      <c r="I563" s="440">
        <v>6</v>
      </c>
      <c r="J563" s="440">
        <v>13</v>
      </c>
      <c r="K563" s="440">
        <v>5</v>
      </c>
      <c r="L563" s="440">
        <v>56</v>
      </c>
      <c r="M563" s="440">
        <v>1476</v>
      </c>
      <c r="N563" s="440">
        <v>809</v>
      </c>
    </row>
    <row r="564" spans="1:14" ht="15">
      <c r="A564" s="438" t="s">
        <v>47</v>
      </c>
      <c r="B564" s="438" t="s">
        <v>1334</v>
      </c>
      <c r="C564" s="439">
        <v>35</v>
      </c>
      <c r="D564" s="440">
        <v>1322</v>
      </c>
      <c r="E564" s="440">
        <v>1024</v>
      </c>
      <c r="F564" s="440">
        <v>5</v>
      </c>
      <c r="G564" s="440">
        <v>250</v>
      </c>
      <c r="H564" s="440">
        <v>150</v>
      </c>
      <c r="I564" s="440">
        <v>0</v>
      </c>
      <c r="J564" s="440">
        <v>0</v>
      </c>
      <c r="K564" s="440">
        <v>0</v>
      </c>
      <c r="L564" s="440">
        <v>40</v>
      </c>
      <c r="M564" s="440">
        <v>1572</v>
      </c>
      <c r="N564" s="440">
        <v>1174</v>
      </c>
    </row>
    <row r="565" spans="1:14" ht="15">
      <c r="A565" s="438" t="s">
        <v>47</v>
      </c>
      <c r="B565" s="438" t="s">
        <v>1335</v>
      </c>
      <c r="C565" s="439">
        <v>13</v>
      </c>
      <c r="D565" s="440">
        <v>610</v>
      </c>
      <c r="E565" s="440">
        <v>329</v>
      </c>
      <c r="F565" s="440">
        <v>10</v>
      </c>
      <c r="G565" s="440">
        <v>587</v>
      </c>
      <c r="H565" s="440">
        <v>376</v>
      </c>
      <c r="I565" s="440">
        <v>0</v>
      </c>
      <c r="J565" s="440">
        <v>0</v>
      </c>
      <c r="K565" s="440">
        <v>0</v>
      </c>
      <c r="L565" s="440">
        <v>23</v>
      </c>
      <c r="M565" s="440">
        <v>1197</v>
      </c>
      <c r="N565" s="440">
        <v>705</v>
      </c>
    </row>
    <row r="566" spans="1:14" ht="15">
      <c r="A566" s="438" t="s">
        <v>47</v>
      </c>
      <c r="B566" s="438" t="s">
        <v>1336</v>
      </c>
      <c r="C566" s="439">
        <v>6</v>
      </c>
      <c r="D566" s="440">
        <v>295</v>
      </c>
      <c r="E566" s="440">
        <v>303</v>
      </c>
      <c r="F566" s="440">
        <v>5</v>
      </c>
      <c r="G566" s="440">
        <v>182</v>
      </c>
      <c r="H566" s="440">
        <v>18</v>
      </c>
      <c r="I566" s="440">
        <v>0</v>
      </c>
      <c r="J566" s="440">
        <v>0</v>
      </c>
      <c r="K566" s="440">
        <v>0</v>
      </c>
      <c r="L566" s="440">
        <v>11</v>
      </c>
      <c r="M566" s="440">
        <v>477</v>
      </c>
      <c r="N566" s="440">
        <v>321</v>
      </c>
    </row>
    <row r="567" spans="1:14" ht="15">
      <c r="A567" s="438" t="s">
        <v>47</v>
      </c>
      <c r="B567" s="438" t="s">
        <v>1337</v>
      </c>
      <c r="C567" s="439">
        <v>6</v>
      </c>
      <c r="D567" s="440">
        <v>340</v>
      </c>
      <c r="E567" s="440">
        <v>118</v>
      </c>
      <c r="F567" s="440">
        <v>4</v>
      </c>
      <c r="G567" s="440">
        <v>80</v>
      </c>
      <c r="H567" s="440">
        <v>8</v>
      </c>
      <c r="I567" s="440">
        <v>0</v>
      </c>
      <c r="J567" s="440">
        <v>0</v>
      </c>
      <c r="K567" s="440">
        <v>0</v>
      </c>
      <c r="L567" s="440">
        <v>10</v>
      </c>
      <c r="M567" s="440">
        <v>420</v>
      </c>
      <c r="N567" s="440">
        <v>126</v>
      </c>
    </row>
    <row r="568" spans="1:14" ht="30">
      <c r="A568" s="438" t="s">
        <v>47</v>
      </c>
      <c r="B568" s="438" t="s">
        <v>1338</v>
      </c>
      <c r="C568" s="439">
        <v>380</v>
      </c>
      <c r="D568" s="440">
        <v>13440</v>
      </c>
      <c r="E568" s="440">
        <v>10227</v>
      </c>
      <c r="F568" s="440">
        <v>270</v>
      </c>
      <c r="G568" s="440">
        <v>9716</v>
      </c>
      <c r="H568" s="440">
        <v>7102</v>
      </c>
      <c r="I568" s="440">
        <v>11</v>
      </c>
      <c r="J568" s="440">
        <v>96</v>
      </c>
      <c r="K568" s="440">
        <v>20</v>
      </c>
      <c r="L568" s="440">
        <v>661</v>
      </c>
      <c r="M568" s="440">
        <v>23252</v>
      </c>
      <c r="N568" s="440">
        <v>17349</v>
      </c>
    </row>
    <row r="569" spans="1:14" ht="15">
      <c r="A569" s="438" t="s">
        <v>47</v>
      </c>
      <c r="B569" s="438" t="s">
        <v>1339</v>
      </c>
      <c r="C569" s="439">
        <v>222</v>
      </c>
      <c r="D569" s="440">
        <v>16688</v>
      </c>
      <c r="E569" s="440">
        <v>10550</v>
      </c>
      <c r="F569" s="440">
        <v>179</v>
      </c>
      <c r="G569" s="440">
        <v>10693</v>
      </c>
      <c r="H569" s="440">
        <v>6243</v>
      </c>
      <c r="I569" s="440">
        <v>0</v>
      </c>
      <c r="J569" s="440">
        <v>0</v>
      </c>
      <c r="K569" s="440">
        <v>0</v>
      </c>
      <c r="L569" s="440">
        <v>401</v>
      </c>
      <c r="M569" s="440">
        <v>27381</v>
      </c>
      <c r="N569" s="440">
        <v>16793</v>
      </c>
    </row>
    <row r="570" spans="1:14" ht="15">
      <c r="A570" s="438" t="s">
        <v>47</v>
      </c>
      <c r="B570" s="438" t="s">
        <v>1340</v>
      </c>
      <c r="C570" s="439">
        <v>6</v>
      </c>
      <c r="D570" s="440">
        <v>425</v>
      </c>
      <c r="E570" s="440">
        <v>278</v>
      </c>
      <c r="F570" s="440">
        <v>6</v>
      </c>
      <c r="G570" s="440">
        <v>139</v>
      </c>
      <c r="H570" s="440">
        <v>85</v>
      </c>
      <c r="I570" s="440">
        <v>0</v>
      </c>
      <c r="J570" s="440">
        <v>0</v>
      </c>
      <c r="K570" s="440">
        <v>0</v>
      </c>
      <c r="L570" s="440">
        <v>12</v>
      </c>
      <c r="M570" s="440">
        <v>564</v>
      </c>
      <c r="N570" s="440">
        <v>363</v>
      </c>
    </row>
    <row r="571" spans="1:14" ht="15">
      <c r="A571" s="438" t="s">
        <v>47</v>
      </c>
      <c r="B571" s="438" t="s">
        <v>1341</v>
      </c>
      <c r="C571" s="439">
        <v>7</v>
      </c>
      <c r="D571" s="440">
        <v>340</v>
      </c>
      <c r="E571" s="440">
        <v>133</v>
      </c>
      <c r="F571" s="440">
        <v>2</v>
      </c>
      <c r="G571" s="440">
        <v>240</v>
      </c>
      <c r="H571" s="440">
        <v>60</v>
      </c>
      <c r="I571" s="440">
        <v>0</v>
      </c>
      <c r="J571" s="440">
        <v>0</v>
      </c>
      <c r="K571" s="440">
        <v>0</v>
      </c>
      <c r="L571" s="440">
        <v>9</v>
      </c>
      <c r="M571" s="440">
        <v>580</v>
      </c>
      <c r="N571" s="440">
        <v>193</v>
      </c>
    </row>
    <row r="572" spans="1:14" ht="15">
      <c r="A572" s="438" t="s">
        <v>47</v>
      </c>
      <c r="B572" s="438" t="s">
        <v>1342</v>
      </c>
      <c r="C572" s="439">
        <v>53</v>
      </c>
      <c r="D572" s="440">
        <v>1650</v>
      </c>
      <c r="E572" s="440">
        <v>1311</v>
      </c>
      <c r="F572" s="440">
        <v>35</v>
      </c>
      <c r="G572" s="440">
        <v>1436</v>
      </c>
      <c r="H572" s="440">
        <v>1012</v>
      </c>
      <c r="I572" s="440">
        <v>0</v>
      </c>
      <c r="J572" s="440">
        <v>0</v>
      </c>
      <c r="K572" s="440">
        <v>0</v>
      </c>
      <c r="L572" s="440">
        <v>88</v>
      </c>
      <c r="M572" s="440">
        <v>3086</v>
      </c>
      <c r="N572" s="440">
        <v>2323</v>
      </c>
    </row>
    <row r="573" spans="1:14" ht="15">
      <c r="A573" s="438" t="s">
        <v>47</v>
      </c>
      <c r="B573" s="438" t="s">
        <v>969</v>
      </c>
      <c r="C573" s="439">
        <v>14</v>
      </c>
      <c r="D573" s="440">
        <v>506</v>
      </c>
      <c r="E573" s="440">
        <v>356</v>
      </c>
      <c r="F573" s="440">
        <v>3</v>
      </c>
      <c r="G573" s="440">
        <v>122</v>
      </c>
      <c r="H573" s="440">
        <v>28</v>
      </c>
      <c r="I573" s="440">
        <v>1</v>
      </c>
      <c r="J573" s="440">
        <v>50</v>
      </c>
      <c r="K573" s="440">
        <v>14</v>
      </c>
      <c r="L573" s="440">
        <v>18</v>
      </c>
      <c r="M573" s="440">
        <v>678</v>
      </c>
      <c r="N573" s="440">
        <v>398</v>
      </c>
    </row>
    <row r="574" spans="1:14" ht="15">
      <c r="A574" s="438" t="s">
        <v>47</v>
      </c>
      <c r="B574" s="438" t="s">
        <v>1343</v>
      </c>
      <c r="C574" s="439">
        <v>10</v>
      </c>
      <c r="D574" s="440">
        <v>301</v>
      </c>
      <c r="E574" s="440">
        <v>173</v>
      </c>
      <c r="F574" s="440">
        <v>4</v>
      </c>
      <c r="G574" s="440">
        <v>100</v>
      </c>
      <c r="H574" s="440">
        <v>50</v>
      </c>
      <c r="I574" s="440">
        <v>0</v>
      </c>
      <c r="J574" s="440">
        <v>0</v>
      </c>
      <c r="K574" s="440">
        <v>0</v>
      </c>
      <c r="L574" s="440">
        <v>14</v>
      </c>
      <c r="M574" s="440">
        <v>401</v>
      </c>
      <c r="N574" s="440">
        <v>223</v>
      </c>
    </row>
    <row r="575" spans="1:14" ht="15">
      <c r="A575" s="438" t="s">
        <v>47</v>
      </c>
      <c r="B575" s="438" t="s">
        <v>1344</v>
      </c>
      <c r="C575" s="439">
        <v>2</v>
      </c>
      <c r="D575" s="440">
        <v>32</v>
      </c>
      <c r="E575" s="440">
        <v>32</v>
      </c>
      <c r="F575" s="440">
        <v>2</v>
      </c>
      <c r="G575" s="440">
        <v>32</v>
      </c>
      <c r="H575" s="440">
        <v>32</v>
      </c>
      <c r="I575" s="440">
        <v>1</v>
      </c>
      <c r="J575" s="440">
        <v>100</v>
      </c>
      <c r="K575" s="440">
        <v>0</v>
      </c>
      <c r="L575" s="440">
        <v>5</v>
      </c>
      <c r="M575" s="440">
        <v>164</v>
      </c>
      <c r="N575" s="440">
        <v>64</v>
      </c>
    </row>
    <row r="576" spans="1:14" ht="15">
      <c r="A576" s="438" t="s">
        <v>47</v>
      </c>
      <c r="B576" s="438" t="s">
        <v>1345</v>
      </c>
      <c r="C576" s="439">
        <v>42</v>
      </c>
      <c r="D576" s="440">
        <v>1380</v>
      </c>
      <c r="E576" s="440">
        <v>867</v>
      </c>
      <c r="F576" s="440">
        <v>30</v>
      </c>
      <c r="G576" s="440">
        <v>782</v>
      </c>
      <c r="H576" s="440">
        <v>451</v>
      </c>
      <c r="I576" s="440">
        <v>7</v>
      </c>
      <c r="J576" s="440">
        <v>50</v>
      </c>
      <c r="K576" s="440">
        <v>25</v>
      </c>
      <c r="L576" s="440">
        <v>79</v>
      </c>
      <c r="M576" s="440">
        <v>2212</v>
      </c>
      <c r="N576" s="440">
        <v>1343</v>
      </c>
    </row>
    <row r="577" spans="1:14" ht="15">
      <c r="A577" s="438" t="s">
        <v>47</v>
      </c>
      <c r="B577" s="438" t="s">
        <v>1346</v>
      </c>
      <c r="C577" s="439">
        <v>74</v>
      </c>
      <c r="D577" s="440">
        <v>2272</v>
      </c>
      <c r="E577" s="440">
        <v>1747</v>
      </c>
      <c r="F577" s="440">
        <v>53</v>
      </c>
      <c r="G577" s="440">
        <v>1472</v>
      </c>
      <c r="H577" s="440">
        <v>1118</v>
      </c>
      <c r="I577" s="440">
        <v>1</v>
      </c>
      <c r="J577" s="440">
        <v>45</v>
      </c>
      <c r="K577" s="440">
        <v>40</v>
      </c>
      <c r="L577" s="440">
        <v>128</v>
      </c>
      <c r="M577" s="440">
        <v>3789</v>
      </c>
      <c r="N577" s="440">
        <v>2905</v>
      </c>
    </row>
    <row r="578" spans="1:14" ht="30">
      <c r="A578" s="438" t="s">
        <v>47</v>
      </c>
      <c r="B578" s="438" t="s">
        <v>1347</v>
      </c>
      <c r="C578" s="439">
        <v>10</v>
      </c>
      <c r="D578" s="440">
        <v>474</v>
      </c>
      <c r="E578" s="440">
        <v>157</v>
      </c>
      <c r="F578" s="440">
        <v>17</v>
      </c>
      <c r="G578" s="440">
        <v>299</v>
      </c>
      <c r="H578" s="440">
        <v>66</v>
      </c>
      <c r="I578" s="440">
        <v>1</v>
      </c>
      <c r="J578" s="440">
        <v>50</v>
      </c>
      <c r="K578" s="440">
        <v>0</v>
      </c>
      <c r="L578" s="440">
        <v>28</v>
      </c>
      <c r="M578" s="440">
        <v>823</v>
      </c>
      <c r="N578" s="440">
        <v>223</v>
      </c>
    </row>
    <row r="579" spans="1:14" ht="15">
      <c r="A579" s="438" t="s">
        <v>47</v>
      </c>
      <c r="B579" s="438" t="s">
        <v>1348</v>
      </c>
      <c r="C579" s="439">
        <v>1</v>
      </c>
      <c r="D579" s="440">
        <v>50</v>
      </c>
      <c r="E579" s="440">
        <v>50</v>
      </c>
      <c r="F579" s="440">
        <v>1</v>
      </c>
      <c r="G579" s="440">
        <v>100</v>
      </c>
      <c r="H579" s="440">
        <v>80</v>
      </c>
      <c r="I579" s="440">
        <v>2</v>
      </c>
      <c r="J579" s="440">
        <v>100</v>
      </c>
      <c r="K579" s="440">
        <v>90</v>
      </c>
      <c r="L579" s="440">
        <v>4</v>
      </c>
      <c r="M579" s="440">
        <v>250</v>
      </c>
      <c r="N579" s="440">
        <v>220</v>
      </c>
    </row>
    <row r="580" spans="1:14" ht="15">
      <c r="A580" s="438" t="s">
        <v>47</v>
      </c>
      <c r="B580" s="438" t="s">
        <v>1349</v>
      </c>
      <c r="C580" s="439">
        <v>9</v>
      </c>
      <c r="D580" s="440">
        <v>805</v>
      </c>
      <c r="E580" s="440">
        <v>397</v>
      </c>
      <c r="F580" s="440">
        <v>7</v>
      </c>
      <c r="G580" s="440">
        <v>354</v>
      </c>
      <c r="H580" s="440">
        <v>183</v>
      </c>
      <c r="I580" s="440">
        <v>0</v>
      </c>
      <c r="J580" s="440">
        <v>0</v>
      </c>
      <c r="K580" s="440">
        <v>0</v>
      </c>
      <c r="L580" s="440">
        <v>16</v>
      </c>
      <c r="M580" s="440">
        <v>1159</v>
      </c>
      <c r="N580" s="440">
        <v>580</v>
      </c>
    </row>
    <row r="581" spans="1:14" ht="15">
      <c r="A581" s="438" t="s">
        <v>47</v>
      </c>
      <c r="B581" s="438" t="s">
        <v>1350</v>
      </c>
      <c r="C581" s="439">
        <v>371</v>
      </c>
      <c r="D581" s="440">
        <v>10072</v>
      </c>
      <c r="E581" s="440">
        <v>8780</v>
      </c>
      <c r="F581" s="440">
        <v>153</v>
      </c>
      <c r="G581" s="440">
        <v>4882</v>
      </c>
      <c r="H581" s="440">
        <v>3441</v>
      </c>
      <c r="I581" s="440">
        <v>15</v>
      </c>
      <c r="J581" s="440">
        <v>72</v>
      </c>
      <c r="K581" s="440">
        <v>69</v>
      </c>
      <c r="L581" s="440">
        <v>539</v>
      </c>
      <c r="M581" s="440">
        <v>15026</v>
      </c>
      <c r="N581" s="440">
        <v>12290</v>
      </c>
    </row>
    <row r="582" spans="1:14" ht="30">
      <c r="A582" s="438" t="s">
        <v>47</v>
      </c>
      <c r="B582" s="438" t="s">
        <v>1351</v>
      </c>
      <c r="C582" s="439">
        <v>0</v>
      </c>
      <c r="D582" s="440">
        <v>0</v>
      </c>
      <c r="E582" s="440">
        <v>0</v>
      </c>
      <c r="F582" s="440">
        <v>0</v>
      </c>
      <c r="G582" s="440">
        <v>0</v>
      </c>
      <c r="H582" s="440">
        <v>0</v>
      </c>
      <c r="I582" s="440">
        <v>0</v>
      </c>
      <c r="J582" s="440">
        <v>0</v>
      </c>
      <c r="K582" s="440">
        <v>0</v>
      </c>
      <c r="L582" s="440">
        <v>0</v>
      </c>
      <c r="M582" s="440">
        <v>0</v>
      </c>
      <c r="N582" s="440">
        <v>0</v>
      </c>
    </row>
    <row r="583" spans="1:14" ht="15">
      <c r="A583" s="438" t="s">
        <v>47</v>
      </c>
      <c r="B583" s="438" t="s">
        <v>1352</v>
      </c>
      <c r="C583" s="439">
        <v>10</v>
      </c>
      <c r="D583" s="440">
        <v>1065</v>
      </c>
      <c r="E583" s="440">
        <v>453</v>
      </c>
      <c r="F583" s="440">
        <v>6</v>
      </c>
      <c r="G583" s="440">
        <v>370</v>
      </c>
      <c r="H583" s="440">
        <v>58</v>
      </c>
      <c r="I583" s="440">
        <v>2</v>
      </c>
      <c r="J583" s="440">
        <v>50</v>
      </c>
      <c r="K583" s="440">
        <v>20</v>
      </c>
      <c r="L583" s="440">
        <v>18</v>
      </c>
      <c r="M583" s="440">
        <v>1485</v>
      </c>
      <c r="N583" s="440">
        <v>531</v>
      </c>
    </row>
    <row r="584" spans="1:14" ht="15">
      <c r="A584" s="438" t="s">
        <v>47</v>
      </c>
      <c r="B584" s="438" t="s">
        <v>1353</v>
      </c>
      <c r="C584" s="439">
        <v>2</v>
      </c>
      <c r="D584" s="440">
        <v>100</v>
      </c>
      <c r="E584" s="440">
        <v>88</v>
      </c>
      <c r="F584" s="440">
        <v>0</v>
      </c>
      <c r="G584" s="440">
        <v>0</v>
      </c>
      <c r="H584" s="440">
        <v>0</v>
      </c>
      <c r="I584" s="440">
        <v>1</v>
      </c>
      <c r="J584" s="440">
        <v>50</v>
      </c>
      <c r="K584" s="440">
        <v>0</v>
      </c>
      <c r="L584" s="440">
        <v>3</v>
      </c>
      <c r="M584" s="440">
        <v>150</v>
      </c>
      <c r="N584" s="440">
        <v>88</v>
      </c>
    </row>
    <row r="585" spans="1:14" ht="15">
      <c r="A585" s="438" t="s">
        <v>47</v>
      </c>
      <c r="B585" s="438" t="s">
        <v>1354</v>
      </c>
      <c r="C585" s="439">
        <v>3</v>
      </c>
      <c r="D585" s="440">
        <v>110</v>
      </c>
      <c r="E585" s="440">
        <v>80</v>
      </c>
      <c r="F585" s="440">
        <v>2</v>
      </c>
      <c r="G585" s="440">
        <v>302</v>
      </c>
      <c r="H585" s="440">
        <v>25</v>
      </c>
      <c r="I585" s="440">
        <v>1</v>
      </c>
      <c r="J585" s="440">
        <v>50</v>
      </c>
      <c r="K585" s="440">
        <v>0</v>
      </c>
      <c r="L585" s="440">
        <v>6</v>
      </c>
      <c r="M585" s="440">
        <v>462</v>
      </c>
      <c r="N585" s="440">
        <v>105</v>
      </c>
    </row>
    <row r="586" spans="1:14" ht="15">
      <c r="A586" s="438" t="s">
        <v>47</v>
      </c>
      <c r="B586" s="438" t="s">
        <v>1355</v>
      </c>
      <c r="C586" s="439">
        <v>1</v>
      </c>
      <c r="D586" s="440">
        <v>36</v>
      </c>
      <c r="E586" s="440">
        <v>36</v>
      </c>
      <c r="F586" s="440">
        <v>0</v>
      </c>
      <c r="G586" s="440">
        <v>0</v>
      </c>
      <c r="H586" s="440">
        <v>0</v>
      </c>
      <c r="I586" s="440">
        <v>0</v>
      </c>
      <c r="J586" s="440">
        <v>0</v>
      </c>
      <c r="K586" s="440">
        <v>0</v>
      </c>
      <c r="L586" s="440">
        <v>1</v>
      </c>
      <c r="M586" s="440">
        <v>36</v>
      </c>
      <c r="N586" s="440">
        <v>36</v>
      </c>
    </row>
    <row r="587" spans="1:14" ht="15">
      <c r="A587" s="438" t="s">
        <v>47</v>
      </c>
      <c r="B587" s="438" t="s">
        <v>1356</v>
      </c>
      <c r="C587" s="439">
        <v>213</v>
      </c>
      <c r="D587" s="440">
        <v>6116</v>
      </c>
      <c r="E587" s="440">
        <v>5200</v>
      </c>
      <c r="F587" s="440">
        <v>216</v>
      </c>
      <c r="G587" s="440">
        <v>5462</v>
      </c>
      <c r="H587" s="440">
        <v>4504</v>
      </c>
      <c r="I587" s="440">
        <v>58</v>
      </c>
      <c r="J587" s="440">
        <v>132</v>
      </c>
      <c r="K587" s="440">
        <v>66</v>
      </c>
      <c r="L587" s="440">
        <v>487</v>
      </c>
      <c r="M587" s="440">
        <v>11710</v>
      </c>
      <c r="N587" s="440">
        <v>9770</v>
      </c>
    </row>
    <row r="588" spans="1:14" ht="30">
      <c r="A588" s="438" t="s">
        <v>47</v>
      </c>
      <c r="B588" s="438" t="s">
        <v>1357</v>
      </c>
      <c r="C588" s="439">
        <v>3</v>
      </c>
      <c r="D588" s="440">
        <v>70</v>
      </c>
      <c r="E588" s="440">
        <v>15</v>
      </c>
      <c r="F588" s="440">
        <v>2</v>
      </c>
      <c r="G588" s="440">
        <v>20</v>
      </c>
      <c r="H588" s="440">
        <v>0</v>
      </c>
      <c r="I588" s="440">
        <v>0</v>
      </c>
      <c r="J588" s="440">
        <v>0</v>
      </c>
      <c r="K588" s="440">
        <v>0</v>
      </c>
      <c r="L588" s="440">
        <v>5</v>
      </c>
      <c r="M588" s="440">
        <v>90</v>
      </c>
      <c r="N588" s="440">
        <v>15</v>
      </c>
    </row>
    <row r="589" spans="1:14" ht="15">
      <c r="A589" s="438" t="s">
        <v>47</v>
      </c>
      <c r="B589" s="438" t="s">
        <v>1358</v>
      </c>
      <c r="C589" s="439">
        <v>3</v>
      </c>
      <c r="D589" s="440">
        <v>174</v>
      </c>
      <c r="E589" s="440">
        <v>15</v>
      </c>
      <c r="F589" s="440">
        <v>0</v>
      </c>
      <c r="G589" s="440">
        <v>0</v>
      </c>
      <c r="H589" s="440">
        <v>0</v>
      </c>
      <c r="I589" s="440">
        <v>0</v>
      </c>
      <c r="J589" s="440">
        <v>0</v>
      </c>
      <c r="K589" s="440">
        <v>0</v>
      </c>
      <c r="L589" s="440">
        <v>3</v>
      </c>
      <c r="M589" s="440">
        <v>174</v>
      </c>
      <c r="N589" s="440">
        <v>15</v>
      </c>
    </row>
    <row r="590" spans="1:14" ht="15">
      <c r="A590" s="438" t="s">
        <v>47</v>
      </c>
      <c r="B590" s="438" t="s">
        <v>1359</v>
      </c>
      <c r="C590" s="439">
        <v>3</v>
      </c>
      <c r="D590" s="440">
        <v>206</v>
      </c>
      <c r="E590" s="440">
        <v>161</v>
      </c>
      <c r="F590" s="440">
        <v>2</v>
      </c>
      <c r="G590" s="440">
        <v>36</v>
      </c>
      <c r="H590" s="440">
        <v>36</v>
      </c>
      <c r="I590" s="440">
        <v>0</v>
      </c>
      <c r="J590" s="440">
        <v>0</v>
      </c>
      <c r="K590" s="440">
        <v>0</v>
      </c>
      <c r="L590" s="440">
        <v>5</v>
      </c>
      <c r="M590" s="440">
        <v>242</v>
      </c>
      <c r="N590" s="440">
        <v>197</v>
      </c>
    </row>
    <row r="591" spans="1:14" ht="15">
      <c r="A591" s="438" t="s">
        <v>47</v>
      </c>
      <c r="B591" s="438" t="s">
        <v>1360</v>
      </c>
      <c r="C591" s="439">
        <v>3</v>
      </c>
      <c r="D591" s="440">
        <v>78</v>
      </c>
      <c r="E591" s="440">
        <v>50</v>
      </c>
      <c r="F591" s="440">
        <v>3</v>
      </c>
      <c r="G591" s="440">
        <v>130</v>
      </c>
      <c r="H591" s="440">
        <v>0</v>
      </c>
      <c r="I591" s="440">
        <v>0</v>
      </c>
      <c r="J591" s="440">
        <v>0</v>
      </c>
      <c r="K591" s="440">
        <v>0</v>
      </c>
      <c r="L591" s="440">
        <v>6</v>
      </c>
      <c r="M591" s="440">
        <v>208</v>
      </c>
      <c r="N591" s="440">
        <v>50</v>
      </c>
    </row>
    <row r="592" spans="1:14" ht="15">
      <c r="A592" s="438" t="s">
        <v>47</v>
      </c>
      <c r="B592" s="438" t="s">
        <v>1361</v>
      </c>
      <c r="C592" s="439">
        <v>123</v>
      </c>
      <c r="D592" s="440">
        <v>4400</v>
      </c>
      <c r="E592" s="440">
        <v>3285</v>
      </c>
      <c r="F592" s="440">
        <v>71</v>
      </c>
      <c r="G592" s="440">
        <v>2026</v>
      </c>
      <c r="H592" s="440">
        <v>1135</v>
      </c>
      <c r="I592" s="440">
        <v>9</v>
      </c>
      <c r="J592" s="440">
        <v>12</v>
      </c>
      <c r="K592" s="440">
        <v>0</v>
      </c>
      <c r="L592" s="440">
        <v>203</v>
      </c>
      <c r="M592" s="440">
        <v>6438</v>
      </c>
      <c r="N592" s="440">
        <v>4420</v>
      </c>
    </row>
    <row r="593" spans="1:14" ht="15">
      <c r="A593" s="438" t="s">
        <v>47</v>
      </c>
      <c r="B593" s="438" t="s">
        <v>1362</v>
      </c>
      <c r="C593" s="439">
        <v>0</v>
      </c>
      <c r="D593" s="440">
        <v>0</v>
      </c>
      <c r="E593" s="440">
        <v>0</v>
      </c>
      <c r="F593" s="440">
        <v>2</v>
      </c>
      <c r="G593" s="440">
        <v>200</v>
      </c>
      <c r="H593" s="440">
        <v>40</v>
      </c>
      <c r="I593" s="440">
        <v>1</v>
      </c>
      <c r="J593" s="440">
        <v>100</v>
      </c>
      <c r="K593" s="440">
        <v>0</v>
      </c>
      <c r="L593" s="440">
        <v>3</v>
      </c>
      <c r="M593" s="440">
        <v>300</v>
      </c>
      <c r="N593" s="440">
        <v>40</v>
      </c>
    </row>
    <row r="594" spans="1:14" ht="15">
      <c r="A594" s="438" t="s">
        <v>47</v>
      </c>
      <c r="B594" s="438" t="s">
        <v>1363</v>
      </c>
      <c r="C594" s="439">
        <v>264</v>
      </c>
      <c r="D594" s="440">
        <v>8453</v>
      </c>
      <c r="E594" s="440">
        <v>6069</v>
      </c>
      <c r="F594" s="440">
        <v>195</v>
      </c>
      <c r="G594" s="440">
        <v>4906</v>
      </c>
      <c r="H594" s="440">
        <v>3403</v>
      </c>
      <c r="I594" s="440">
        <v>0</v>
      </c>
      <c r="J594" s="440">
        <v>0</v>
      </c>
      <c r="K594" s="440">
        <v>0</v>
      </c>
      <c r="L594" s="440">
        <v>459</v>
      </c>
      <c r="M594" s="440">
        <v>13359</v>
      </c>
      <c r="N594" s="440">
        <v>9472</v>
      </c>
    </row>
    <row r="595" spans="1:14" ht="15">
      <c r="A595" s="438" t="s">
        <v>47</v>
      </c>
      <c r="B595" s="438" t="s">
        <v>1364</v>
      </c>
      <c r="C595" s="439">
        <v>8</v>
      </c>
      <c r="D595" s="440">
        <v>335</v>
      </c>
      <c r="E595" s="440">
        <v>234</v>
      </c>
      <c r="F595" s="440">
        <v>3</v>
      </c>
      <c r="G595" s="440">
        <v>50</v>
      </c>
      <c r="H595" s="440">
        <v>10</v>
      </c>
      <c r="I595" s="440">
        <v>0</v>
      </c>
      <c r="J595" s="440">
        <v>0</v>
      </c>
      <c r="K595" s="440">
        <v>0</v>
      </c>
      <c r="L595" s="440">
        <v>11</v>
      </c>
      <c r="M595" s="440">
        <v>385</v>
      </c>
      <c r="N595" s="440">
        <v>244</v>
      </c>
    </row>
    <row r="596" spans="1:14" ht="15">
      <c r="A596" s="438" t="s">
        <v>47</v>
      </c>
      <c r="B596" s="438" t="s">
        <v>1365</v>
      </c>
      <c r="C596" s="439">
        <v>47</v>
      </c>
      <c r="D596" s="440">
        <v>5776</v>
      </c>
      <c r="E596" s="440">
        <v>5136</v>
      </c>
      <c r="F596" s="440">
        <v>35</v>
      </c>
      <c r="G596" s="440">
        <v>3433</v>
      </c>
      <c r="H596" s="440">
        <v>2779</v>
      </c>
      <c r="I596" s="440">
        <v>5</v>
      </c>
      <c r="J596" s="440">
        <v>220</v>
      </c>
      <c r="K596" s="440">
        <v>200</v>
      </c>
      <c r="L596" s="440">
        <v>87</v>
      </c>
      <c r="M596" s="440">
        <v>9429</v>
      </c>
      <c r="N596" s="440">
        <v>8115</v>
      </c>
    </row>
    <row r="597" spans="1:14" ht="15">
      <c r="A597" s="438" t="s">
        <v>47</v>
      </c>
      <c r="B597" s="438" t="s">
        <v>1366</v>
      </c>
      <c r="C597" s="439">
        <v>13</v>
      </c>
      <c r="D597" s="440">
        <v>570</v>
      </c>
      <c r="E597" s="440">
        <v>254</v>
      </c>
      <c r="F597" s="440">
        <v>11</v>
      </c>
      <c r="G597" s="440">
        <v>260</v>
      </c>
      <c r="H597" s="440">
        <v>138</v>
      </c>
      <c r="I597" s="440">
        <v>0</v>
      </c>
      <c r="J597" s="440">
        <v>0</v>
      </c>
      <c r="K597" s="440">
        <v>0</v>
      </c>
      <c r="L597" s="440">
        <v>24</v>
      </c>
      <c r="M597" s="440">
        <v>830</v>
      </c>
      <c r="N597" s="440">
        <v>392</v>
      </c>
    </row>
    <row r="598" spans="1:14" ht="15">
      <c r="A598" s="438" t="s">
        <v>47</v>
      </c>
      <c r="B598" s="438" t="s">
        <v>1367</v>
      </c>
      <c r="C598" s="439">
        <v>3</v>
      </c>
      <c r="D598" s="440">
        <v>55</v>
      </c>
      <c r="E598" s="440">
        <v>5</v>
      </c>
      <c r="F598" s="440">
        <v>4</v>
      </c>
      <c r="G598" s="440">
        <v>150</v>
      </c>
      <c r="H598" s="440">
        <v>20</v>
      </c>
      <c r="I598" s="440">
        <v>0</v>
      </c>
      <c r="J598" s="440">
        <v>0</v>
      </c>
      <c r="K598" s="440">
        <v>0</v>
      </c>
      <c r="L598" s="440">
        <v>7</v>
      </c>
      <c r="M598" s="440">
        <v>205</v>
      </c>
      <c r="N598" s="440">
        <v>25</v>
      </c>
    </row>
    <row r="599" spans="1:14" ht="15">
      <c r="A599" s="438" t="s">
        <v>47</v>
      </c>
      <c r="B599" s="438" t="s">
        <v>1265</v>
      </c>
      <c r="C599" s="439">
        <v>4</v>
      </c>
      <c r="D599" s="440">
        <v>78</v>
      </c>
      <c r="E599" s="440">
        <v>28</v>
      </c>
      <c r="F599" s="440">
        <v>4</v>
      </c>
      <c r="G599" s="440">
        <v>360</v>
      </c>
      <c r="H599" s="440">
        <v>170</v>
      </c>
      <c r="I599" s="440">
        <v>0</v>
      </c>
      <c r="J599" s="440">
        <v>0</v>
      </c>
      <c r="K599" s="440">
        <v>0</v>
      </c>
      <c r="L599" s="440">
        <v>8</v>
      </c>
      <c r="M599" s="440">
        <v>438</v>
      </c>
      <c r="N599" s="440">
        <v>198</v>
      </c>
    </row>
    <row r="600" spans="1:14" ht="15">
      <c r="A600" s="438" t="s">
        <v>47</v>
      </c>
      <c r="B600" s="438" t="s">
        <v>1368</v>
      </c>
      <c r="C600" s="439">
        <v>26</v>
      </c>
      <c r="D600" s="440">
        <v>1119</v>
      </c>
      <c r="E600" s="440">
        <v>824</v>
      </c>
      <c r="F600" s="440">
        <v>15</v>
      </c>
      <c r="G600" s="440">
        <v>548</v>
      </c>
      <c r="H600" s="440">
        <v>328</v>
      </c>
      <c r="I600" s="440">
        <v>3</v>
      </c>
      <c r="J600" s="440">
        <v>68</v>
      </c>
      <c r="K600" s="440">
        <v>52</v>
      </c>
      <c r="L600" s="440">
        <v>44</v>
      </c>
      <c r="M600" s="440">
        <v>1735</v>
      </c>
      <c r="N600" s="440">
        <v>1204</v>
      </c>
    </row>
    <row r="601" spans="1:14" ht="15">
      <c r="A601" s="438" t="s">
        <v>47</v>
      </c>
      <c r="B601" s="438" t="s">
        <v>1369</v>
      </c>
      <c r="C601" s="439">
        <v>3</v>
      </c>
      <c r="D601" s="440">
        <v>110</v>
      </c>
      <c r="E601" s="440">
        <v>0</v>
      </c>
      <c r="F601" s="440">
        <v>2</v>
      </c>
      <c r="G601" s="440">
        <v>10</v>
      </c>
      <c r="H601" s="440">
        <v>0</v>
      </c>
      <c r="I601" s="440">
        <v>0</v>
      </c>
      <c r="J601" s="440">
        <v>0</v>
      </c>
      <c r="K601" s="440">
        <v>0</v>
      </c>
      <c r="L601" s="440">
        <v>5</v>
      </c>
      <c r="M601" s="440">
        <v>120</v>
      </c>
      <c r="N601" s="440">
        <v>0</v>
      </c>
    </row>
    <row r="602" spans="1:14" ht="15">
      <c r="A602" s="438" t="s">
        <v>47</v>
      </c>
      <c r="B602" s="438" t="s">
        <v>1370</v>
      </c>
      <c r="C602" s="439">
        <v>16</v>
      </c>
      <c r="D602" s="440">
        <v>477</v>
      </c>
      <c r="E602" s="440">
        <v>299</v>
      </c>
      <c r="F602" s="440">
        <v>21</v>
      </c>
      <c r="G602" s="440">
        <v>907</v>
      </c>
      <c r="H602" s="440">
        <v>364</v>
      </c>
      <c r="I602" s="440">
        <v>0</v>
      </c>
      <c r="J602" s="440">
        <v>0</v>
      </c>
      <c r="K602" s="440">
        <v>0</v>
      </c>
      <c r="L602" s="440">
        <v>37</v>
      </c>
      <c r="M602" s="440">
        <v>1384</v>
      </c>
      <c r="N602" s="440">
        <v>663</v>
      </c>
    </row>
    <row r="603" spans="1:14" ht="30">
      <c r="A603" s="438" t="s">
        <v>47</v>
      </c>
      <c r="B603" s="438" t="s">
        <v>1371</v>
      </c>
      <c r="C603" s="439">
        <v>1</v>
      </c>
      <c r="D603" s="440">
        <v>30</v>
      </c>
      <c r="E603" s="440">
        <v>30</v>
      </c>
      <c r="F603" s="440">
        <v>0</v>
      </c>
      <c r="G603" s="440">
        <v>0</v>
      </c>
      <c r="H603" s="440">
        <v>0</v>
      </c>
      <c r="I603" s="440">
        <v>1</v>
      </c>
      <c r="J603" s="440">
        <v>50</v>
      </c>
      <c r="K603" s="440">
        <v>0</v>
      </c>
      <c r="L603" s="440">
        <v>2</v>
      </c>
      <c r="M603" s="440">
        <v>80</v>
      </c>
      <c r="N603" s="440">
        <v>30</v>
      </c>
    </row>
    <row r="604" spans="1:14" ht="30">
      <c r="A604" s="438" t="s">
        <v>47</v>
      </c>
      <c r="B604" s="438" t="s">
        <v>1372</v>
      </c>
      <c r="C604" s="439">
        <v>2</v>
      </c>
      <c r="D604" s="440">
        <v>150</v>
      </c>
      <c r="E604" s="440">
        <v>0</v>
      </c>
      <c r="F604" s="440">
        <v>2</v>
      </c>
      <c r="G604" s="440">
        <v>100</v>
      </c>
      <c r="H604" s="440">
        <v>0</v>
      </c>
      <c r="I604" s="440">
        <v>0</v>
      </c>
      <c r="J604" s="440">
        <v>0</v>
      </c>
      <c r="K604" s="440">
        <v>0</v>
      </c>
      <c r="L604" s="440">
        <v>4</v>
      </c>
      <c r="M604" s="440">
        <v>250</v>
      </c>
      <c r="N604" s="440">
        <v>0</v>
      </c>
    </row>
    <row r="605" spans="1:14" ht="15">
      <c r="A605" s="438" t="s">
        <v>47</v>
      </c>
      <c r="B605" s="438" t="s">
        <v>1373</v>
      </c>
      <c r="C605" s="439">
        <v>6</v>
      </c>
      <c r="D605" s="440">
        <v>242</v>
      </c>
      <c r="E605" s="440">
        <v>142</v>
      </c>
      <c r="F605" s="440">
        <v>13</v>
      </c>
      <c r="G605" s="440">
        <v>379</v>
      </c>
      <c r="H605" s="440">
        <v>56</v>
      </c>
      <c r="I605" s="440">
        <v>3</v>
      </c>
      <c r="J605" s="440">
        <v>50</v>
      </c>
      <c r="K605" s="440">
        <v>50</v>
      </c>
      <c r="L605" s="440">
        <v>22</v>
      </c>
      <c r="M605" s="440">
        <v>671</v>
      </c>
      <c r="N605" s="440">
        <v>248</v>
      </c>
    </row>
    <row r="606" spans="1:14" ht="15">
      <c r="A606" s="438" t="s">
        <v>47</v>
      </c>
      <c r="B606" s="438" t="s">
        <v>1374</v>
      </c>
      <c r="C606" s="439">
        <v>0</v>
      </c>
      <c r="D606" s="440">
        <v>0</v>
      </c>
      <c r="E606" s="440">
        <v>0</v>
      </c>
      <c r="F606" s="440">
        <v>0</v>
      </c>
      <c r="G606" s="440">
        <v>0</v>
      </c>
      <c r="H606" s="440">
        <v>0</v>
      </c>
      <c r="I606" s="440">
        <v>1</v>
      </c>
      <c r="J606" s="440">
        <v>50</v>
      </c>
      <c r="K606" s="440">
        <v>0</v>
      </c>
      <c r="L606" s="440">
        <v>1</v>
      </c>
      <c r="M606" s="440">
        <v>50</v>
      </c>
      <c r="N606" s="440">
        <v>0</v>
      </c>
    </row>
    <row r="607" spans="1:14" ht="15">
      <c r="A607" s="438" t="s">
        <v>47</v>
      </c>
      <c r="B607" s="438" t="s">
        <v>1375</v>
      </c>
      <c r="C607" s="439">
        <v>2</v>
      </c>
      <c r="D607" s="440">
        <v>58</v>
      </c>
      <c r="E607" s="440">
        <v>45</v>
      </c>
      <c r="F607" s="440">
        <v>1</v>
      </c>
      <c r="G607" s="440">
        <v>60</v>
      </c>
      <c r="H607" s="440">
        <v>60</v>
      </c>
      <c r="I607" s="440">
        <v>1</v>
      </c>
      <c r="J607" s="440">
        <v>100</v>
      </c>
      <c r="K607" s="440">
        <v>0</v>
      </c>
      <c r="L607" s="440">
        <v>4</v>
      </c>
      <c r="M607" s="440">
        <v>218</v>
      </c>
      <c r="N607" s="440">
        <v>105</v>
      </c>
    </row>
    <row r="608" spans="1:14" ht="15">
      <c r="A608" s="438" t="s">
        <v>47</v>
      </c>
      <c r="B608" s="438" t="s">
        <v>1376</v>
      </c>
      <c r="C608" s="439">
        <v>29</v>
      </c>
      <c r="D608" s="440">
        <v>723</v>
      </c>
      <c r="E608" s="440">
        <v>305</v>
      </c>
      <c r="F608" s="440">
        <v>14</v>
      </c>
      <c r="G608" s="440">
        <v>895</v>
      </c>
      <c r="H608" s="440">
        <v>428</v>
      </c>
      <c r="I608" s="440">
        <v>1</v>
      </c>
      <c r="J608" s="440">
        <v>100</v>
      </c>
      <c r="K608" s="440">
        <v>10</v>
      </c>
      <c r="L608" s="440">
        <v>44</v>
      </c>
      <c r="M608" s="440">
        <v>1718</v>
      </c>
      <c r="N608" s="440">
        <v>743</v>
      </c>
    </row>
    <row r="609" spans="1:14" ht="15">
      <c r="A609" s="438" t="s">
        <v>47</v>
      </c>
      <c r="B609" s="438" t="s">
        <v>1377</v>
      </c>
      <c r="C609" s="439">
        <v>0</v>
      </c>
      <c r="D609" s="440">
        <v>0</v>
      </c>
      <c r="E609" s="440">
        <v>0</v>
      </c>
      <c r="F609" s="440">
        <v>4</v>
      </c>
      <c r="G609" s="440">
        <v>62</v>
      </c>
      <c r="H609" s="440">
        <v>30</v>
      </c>
      <c r="I609" s="440">
        <v>1</v>
      </c>
      <c r="J609" s="440">
        <v>50</v>
      </c>
      <c r="K609" s="440">
        <v>0</v>
      </c>
      <c r="L609" s="440">
        <v>5</v>
      </c>
      <c r="M609" s="440">
        <v>112</v>
      </c>
      <c r="N609" s="440">
        <v>30</v>
      </c>
    </row>
    <row r="610" spans="1:14" ht="15">
      <c r="A610" s="438" t="s">
        <v>47</v>
      </c>
      <c r="B610" s="438" t="s">
        <v>1378</v>
      </c>
      <c r="C610" s="439">
        <v>5</v>
      </c>
      <c r="D610" s="440">
        <v>108</v>
      </c>
      <c r="E610" s="440">
        <v>98</v>
      </c>
      <c r="F610" s="440">
        <v>11</v>
      </c>
      <c r="G610" s="440">
        <v>791</v>
      </c>
      <c r="H610" s="440">
        <v>566</v>
      </c>
      <c r="I610" s="440">
        <v>3</v>
      </c>
      <c r="J610" s="440">
        <v>52</v>
      </c>
      <c r="K610" s="440">
        <v>30</v>
      </c>
      <c r="L610" s="440">
        <v>19</v>
      </c>
      <c r="M610" s="440">
        <v>951</v>
      </c>
      <c r="N610" s="440">
        <v>694</v>
      </c>
    </row>
    <row r="611" spans="1:14" ht="15">
      <c r="A611" s="438" t="s">
        <v>47</v>
      </c>
      <c r="B611" s="438" t="s">
        <v>1379</v>
      </c>
      <c r="C611" s="439">
        <v>9</v>
      </c>
      <c r="D611" s="440">
        <v>456</v>
      </c>
      <c r="E611" s="440">
        <v>94</v>
      </c>
      <c r="F611" s="440">
        <v>6</v>
      </c>
      <c r="G611" s="440">
        <v>55</v>
      </c>
      <c r="H611" s="440">
        <v>12</v>
      </c>
      <c r="I611" s="440">
        <v>0</v>
      </c>
      <c r="J611" s="440">
        <v>0</v>
      </c>
      <c r="K611" s="440">
        <v>0</v>
      </c>
      <c r="L611" s="440">
        <v>15</v>
      </c>
      <c r="M611" s="440">
        <v>511</v>
      </c>
      <c r="N611" s="440">
        <v>106</v>
      </c>
    </row>
    <row r="612" spans="1:14" ht="15">
      <c r="A612" s="438" t="s">
        <v>47</v>
      </c>
      <c r="B612" s="438" t="s">
        <v>1380</v>
      </c>
      <c r="C612" s="439">
        <v>2860</v>
      </c>
      <c r="D612" s="440">
        <v>7768</v>
      </c>
      <c r="E612" s="440">
        <v>12143</v>
      </c>
      <c r="F612" s="440">
        <v>1716</v>
      </c>
      <c r="G612" s="440">
        <v>2891</v>
      </c>
      <c r="H612" s="440">
        <v>4786</v>
      </c>
      <c r="I612" s="440">
        <v>82</v>
      </c>
      <c r="J612" s="440">
        <v>321</v>
      </c>
      <c r="K612" s="440">
        <v>81</v>
      </c>
      <c r="L612" s="440">
        <v>4658</v>
      </c>
      <c r="M612" s="440">
        <v>10980</v>
      </c>
      <c r="N612" s="440">
        <v>17010</v>
      </c>
    </row>
    <row r="613" spans="1:14" ht="15">
      <c r="A613" s="438" t="s">
        <v>58</v>
      </c>
      <c r="B613" s="438" t="s">
        <v>1381</v>
      </c>
      <c r="C613" s="439">
        <v>105</v>
      </c>
      <c r="D613" s="440">
        <v>1329</v>
      </c>
      <c r="E613" s="440">
        <v>1436</v>
      </c>
      <c r="F613" s="440">
        <v>57</v>
      </c>
      <c r="G613" s="440">
        <v>772</v>
      </c>
      <c r="H613" s="440">
        <v>979</v>
      </c>
      <c r="I613" s="440">
        <v>3</v>
      </c>
      <c r="J613" s="440">
        <v>30</v>
      </c>
      <c r="K613" s="440">
        <v>16</v>
      </c>
      <c r="L613" s="440">
        <v>165</v>
      </c>
      <c r="M613" s="440">
        <v>2131</v>
      </c>
      <c r="N613" s="440">
        <v>2431</v>
      </c>
    </row>
    <row r="614" spans="1:14" ht="15">
      <c r="A614" s="438" t="s">
        <v>58</v>
      </c>
      <c r="B614" s="438" t="s">
        <v>1382</v>
      </c>
      <c r="C614" s="439">
        <v>5</v>
      </c>
      <c r="D614" s="440">
        <v>136</v>
      </c>
      <c r="E614" s="440">
        <v>95</v>
      </c>
      <c r="F614" s="440">
        <v>0</v>
      </c>
      <c r="G614" s="440">
        <v>0</v>
      </c>
      <c r="H614" s="440">
        <v>0</v>
      </c>
      <c r="I614" s="440">
        <v>0</v>
      </c>
      <c r="J614" s="440">
        <v>0</v>
      </c>
      <c r="K614" s="440">
        <v>0</v>
      </c>
      <c r="L614" s="440">
        <v>5</v>
      </c>
      <c r="M614" s="440">
        <v>136</v>
      </c>
      <c r="N614" s="440">
        <v>95</v>
      </c>
    </row>
    <row r="615" spans="1:14" ht="15">
      <c r="A615" s="438" t="s">
        <v>58</v>
      </c>
      <c r="B615" s="438" t="s">
        <v>1383</v>
      </c>
      <c r="C615" s="439">
        <v>5</v>
      </c>
      <c r="D615" s="440">
        <v>136</v>
      </c>
      <c r="E615" s="440">
        <v>76</v>
      </c>
      <c r="F615" s="440">
        <v>0</v>
      </c>
      <c r="G615" s="440">
        <v>0</v>
      </c>
      <c r="H615" s="440">
        <v>0</v>
      </c>
      <c r="I615" s="440">
        <v>0</v>
      </c>
      <c r="J615" s="440">
        <v>0</v>
      </c>
      <c r="K615" s="440">
        <v>0</v>
      </c>
      <c r="L615" s="440">
        <v>5</v>
      </c>
      <c r="M615" s="440">
        <v>136</v>
      </c>
      <c r="N615" s="440">
        <v>76</v>
      </c>
    </row>
    <row r="616" spans="1:14" ht="15">
      <c r="A616" s="438" t="s">
        <v>58</v>
      </c>
      <c r="B616" s="438" t="s">
        <v>1384</v>
      </c>
      <c r="C616" s="439">
        <v>2</v>
      </c>
      <c r="D616" s="440">
        <v>60</v>
      </c>
      <c r="E616" s="440">
        <v>60</v>
      </c>
      <c r="F616" s="440">
        <v>1</v>
      </c>
      <c r="G616" s="440">
        <v>20</v>
      </c>
      <c r="H616" s="440">
        <v>0</v>
      </c>
      <c r="I616" s="440">
        <v>0</v>
      </c>
      <c r="J616" s="440">
        <v>0</v>
      </c>
      <c r="K616" s="440">
        <v>0</v>
      </c>
      <c r="L616" s="440">
        <v>3</v>
      </c>
      <c r="M616" s="440">
        <v>80</v>
      </c>
      <c r="N616" s="440">
        <v>60</v>
      </c>
    </row>
    <row r="617" spans="1:14" ht="15">
      <c r="A617" s="438" t="s">
        <v>58</v>
      </c>
      <c r="B617" s="438" t="s">
        <v>1385</v>
      </c>
      <c r="C617" s="439">
        <v>169</v>
      </c>
      <c r="D617" s="440">
        <v>8356</v>
      </c>
      <c r="E617" s="440">
        <v>6150</v>
      </c>
      <c r="F617" s="440">
        <v>140</v>
      </c>
      <c r="G617" s="440">
        <v>8750</v>
      </c>
      <c r="H617" s="440">
        <v>5280</v>
      </c>
      <c r="I617" s="440">
        <v>3</v>
      </c>
      <c r="J617" s="440">
        <v>84</v>
      </c>
      <c r="K617" s="440">
        <v>82</v>
      </c>
      <c r="L617" s="440">
        <v>312</v>
      </c>
      <c r="M617" s="440">
        <v>17190</v>
      </c>
      <c r="N617" s="440">
        <v>11512</v>
      </c>
    </row>
    <row r="618" spans="1:14" ht="15">
      <c r="A618" s="438" t="s">
        <v>58</v>
      </c>
      <c r="B618" s="438" t="s">
        <v>1386</v>
      </c>
      <c r="C618" s="439">
        <v>191</v>
      </c>
      <c r="D618" s="440">
        <v>2086</v>
      </c>
      <c r="E618" s="440">
        <v>1805</v>
      </c>
      <c r="F618" s="440">
        <v>165</v>
      </c>
      <c r="G618" s="440">
        <v>1159</v>
      </c>
      <c r="H618" s="440">
        <v>985</v>
      </c>
      <c r="I618" s="440">
        <v>1</v>
      </c>
      <c r="J618" s="440">
        <v>64</v>
      </c>
      <c r="K618" s="440">
        <v>0</v>
      </c>
      <c r="L618" s="440">
        <v>357</v>
      </c>
      <c r="M618" s="440">
        <v>3309</v>
      </c>
      <c r="N618" s="440">
        <v>2790</v>
      </c>
    </row>
    <row r="619" spans="1:14" ht="15">
      <c r="A619" s="438" t="s">
        <v>58</v>
      </c>
      <c r="B619" s="438" t="s">
        <v>1387</v>
      </c>
      <c r="C619" s="439">
        <v>271</v>
      </c>
      <c r="D619" s="440">
        <v>12061</v>
      </c>
      <c r="E619" s="440">
        <v>9804</v>
      </c>
      <c r="F619" s="440">
        <v>110</v>
      </c>
      <c r="G619" s="440">
        <v>3930</v>
      </c>
      <c r="H619" s="440">
        <v>2595</v>
      </c>
      <c r="I619" s="440">
        <v>119</v>
      </c>
      <c r="J619" s="440">
        <v>444</v>
      </c>
      <c r="K619" s="440">
        <v>382</v>
      </c>
      <c r="L619" s="440">
        <v>500</v>
      </c>
      <c r="M619" s="440">
        <v>16435</v>
      </c>
      <c r="N619" s="440">
        <v>12781</v>
      </c>
    </row>
    <row r="620" spans="1:14" ht="15">
      <c r="A620" s="438" t="s">
        <v>58</v>
      </c>
      <c r="B620" s="438" t="s">
        <v>1388</v>
      </c>
      <c r="C620" s="439">
        <v>134</v>
      </c>
      <c r="D620" s="440">
        <v>2956</v>
      </c>
      <c r="E620" s="440">
        <v>2453</v>
      </c>
      <c r="F620" s="440">
        <v>134</v>
      </c>
      <c r="G620" s="440">
        <v>2275</v>
      </c>
      <c r="H620" s="440">
        <v>2021</v>
      </c>
      <c r="I620" s="440">
        <v>2</v>
      </c>
      <c r="J620" s="440">
        <v>50</v>
      </c>
      <c r="K620" s="440">
        <v>0</v>
      </c>
      <c r="L620" s="440">
        <v>270</v>
      </c>
      <c r="M620" s="440">
        <v>5281</v>
      </c>
      <c r="N620" s="440">
        <v>4474</v>
      </c>
    </row>
    <row r="621" spans="1:14" ht="15">
      <c r="A621" s="438" t="s">
        <v>58</v>
      </c>
      <c r="B621" s="438" t="s">
        <v>1389</v>
      </c>
      <c r="C621" s="439">
        <v>2</v>
      </c>
      <c r="D621" s="440">
        <v>70</v>
      </c>
      <c r="E621" s="440">
        <v>50</v>
      </c>
      <c r="F621" s="440">
        <v>2</v>
      </c>
      <c r="G621" s="440">
        <v>70</v>
      </c>
      <c r="H621" s="440">
        <v>70</v>
      </c>
      <c r="I621" s="440">
        <v>1</v>
      </c>
      <c r="J621" s="440">
        <v>256</v>
      </c>
      <c r="K621" s="440">
        <v>0</v>
      </c>
      <c r="L621" s="440">
        <v>5</v>
      </c>
      <c r="M621" s="440">
        <v>396</v>
      </c>
      <c r="N621" s="440">
        <v>120</v>
      </c>
    </row>
    <row r="622" spans="1:14" ht="15">
      <c r="A622" s="438" t="s">
        <v>58</v>
      </c>
      <c r="B622" s="438" t="s">
        <v>1390</v>
      </c>
      <c r="C622" s="439">
        <v>0</v>
      </c>
      <c r="D622" s="440">
        <v>0</v>
      </c>
      <c r="E622" s="440">
        <v>0</v>
      </c>
      <c r="F622" s="440">
        <v>0</v>
      </c>
      <c r="G622" s="440">
        <v>0</v>
      </c>
      <c r="H622" s="440">
        <v>0</v>
      </c>
      <c r="I622" s="440">
        <v>0</v>
      </c>
      <c r="J622" s="440">
        <v>0</v>
      </c>
      <c r="K622" s="440">
        <v>0</v>
      </c>
      <c r="L622" s="440">
        <v>0</v>
      </c>
      <c r="M622" s="440">
        <v>0</v>
      </c>
      <c r="N622" s="440">
        <v>0</v>
      </c>
    </row>
    <row r="623" spans="1:14" ht="15">
      <c r="A623" s="438" t="s">
        <v>58</v>
      </c>
      <c r="B623" s="438" t="s">
        <v>1391</v>
      </c>
      <c r="C623" s="439">
        <v>7</v>
      </c>
      <c r="D623" s="440">
        <v>230</v>
      </c>
      <c r="E623" s="440">
        <v>95</v>
      </c>
      <c r="F623" s="440">
        <v>3</v>
      </c>
      <c r="G623" s="440">
        <v>30</v>
      </c>
      <c r="H623" s="440">
        <v>11</v>
      </c>
      <c r="I623" s="440">
        <v>0</v>
      </c>
      <c r="J623" s="440">
        <v>0</v>
      </c>
      <c r="K623" s="440">
        <v>0</v>
      </c>
      <c r="L623" s="440">
        <v>10</v>
      </c>
      <c r="M623" s="440">
        <v>260</v>
      </c>
      <c r="N623" s="440">
        <v>106</v>
      </c>
    </row>
    <row r="624" spans="1:14" ht="30">
      <c r="A624" s="438" t="s">
        <v>58</v>
      </c>
      <c r="B624" s="438" t="s">
        <v>1392</v>
      </c>
      <c r="C624" s="439">
        <v>254</v>
      </c>
      <c r="D624" s="440">
        <v>2645</v>
      </c>
      <c r="E624" s="440">
        <v>2562</v>
      </c>
      <c r="F624" s="440">
        <v>207</v>
      </c>
      <c r="G624" s="440">
        <v>2548</v>
      </c>
      <c r="H624" s="440">
        <v>1915</v>
      </c>
      <c r="I624" s="440">
        <v>21</v>
      </c>
      <c r="J624" s="440">
        <v>35</v>
      </c>
      <c r="K624" s="440">
        <v>35</v>
      </c>
      <c r="L624" s="440">
        <v>482</v>
      </c>
      <c r="M624" s="440">
        <v>5228</v>
      </c>
      <c r="N624" s="440">
        <v>4512</v>
      </c>
    </row>
    <row r="625" spans="1:14" ht="15">
      <c r="A625" s="438" t="s">
        <v>58</v>
      </c>
      <c r="B625" s="438" t="s">
        <v>1393</v>
      </c>
      <c r="C625" s="439">
        <v>2</v>
      </c>
      <c r="D625" s="440">
        <v>108</v>
      </c>
      <c r="E625" s="440">
        <v>48</v>
      </c>
      <c r="F625" s="440">
        <v>0</v>
      </c>
      <c r="G625" s="440">
        <v>0</v>
      </c>
      <c r="H625" s="440">
        <v>0</v>
      </c>
      <c r="I625" s="440">
        <v>0</v>
      </c>
      <c r="J625" s="440">
        <v>0</v>
      </c>
      <c r="K625" s="440">
        <v>0</v>
      </c>
      <c r="L625" s="440">
        <v>2</v>
      </c>
      <c r="M625" s="440">
        <v>108</v>
      </c>
      <c r="N625" s="440">
        <v>48</v>
      </c>
    </row>
    <row r="626" spans="1:14" ht="15">
      <c r="A626" s="438" t="s">
        <v>48</v>
      </c>
      <c r="B626" s="438" t="s">
        <v>1394</v>
      </c>
      <c r="C626" s="439">
        <v>149</v>
      </c>
      <c r="D626" s="440">
        <v>3888</v>
      </c>
      <c r="E626" s="440">
        <v>2896</v>
      </c>
      <c r="F626" s="440">
        <v>67</v>
      </c>
      <c r="G626" s="440">
        <v>1617</v>
      </c>
      <c r="H626" s="440">
        <v>1173</v>
      </c>
      <c r="I626" s="440">
        <v>0</v>
      </c>
      <c r="J626" s="440">
        <v>0</v>
      </c>
      <c r="K626" s="440">
        <v>0</v>
      </c>
      <c r="L626" s="440">
        <v>216</v>
      </c>
      <c r="M626" s="440">
        <v>5505</v>
      </c>
      <c r="N626" s="440">
        <v>4069</v>
      </c>
    </row>
    <row r="627" spans="1:14" ht="15">
      <c r="A627" s="438" t="s">
        <v>48</v>
      </c>
      <c r="B627" s="438" t="s">
        <v>1395</v>
      </c>
      <c r="C627" s="439">
        <v>387</v>
      </c>
      <c r="D627" s="440">
        <v>15690</v>
      </c>
      <c r="E627" s="440">
        <v>13083</v>
      </c>
      <c r="F627" s="440">
        <v>302</v>
      </c>
      <c r="G627" s="440">
        <v>11992</v>
      </c>
      <c r="H627" s="440">
        <v>9714</v>
      </c>
      <c r="I627" s="440">
        <v>1</v>
      </c>
      <c r="J627" s="440">
        <v>50</v>
      </c>
      <c r="K627" s="440">
        <v>4</v>
      </c>
      <c r="L627" s="440">
        <v>690</v>
      </c>
      <c r="M627" s="440">
        <v>27732</v>
      </c>
      <c r="N627" s="440">
        <v>22801</v>
      </c>
    </row>
    <row r="628" spans="1:14" ht="15">
      <c r="A628" s="438" t="s">
        <v>48</v>
      </c>
      <c r="B628" s="438" t="s">
        <v>1396</v>
      </c>
      <c r="C628" s="439">
        <v>430</v>
      </c>
      <c r="D628" s="440">
        <v>4720</v>
      </c>
      <c r="E628" s="440">
        <v>4016</v>
      </c>
      <c r="F628" s="440">
        <v>381</v>
      </c>
      <c r="G628" s="440">
        <v>2529</v>
      </c>
      <c r="H628" s="440">
        <v>2007</v>
      </c>
      <c r="I628" s="440">
        <v>1</v>
      </c>
      <c r="J628" s="440">
        <v>50</v>
      </c>
      <c r="K628" s="440">
        <v>25</v>
      </c>
      <c r="L628" s="440">
        <v>812</v>
      </c>
      <c r="M628" s="440">
        <v>7299</v>
      </c>
      <c r="N628" s="440">
        <v>6048</v>
      </c>
    </row>
    <row r="629" spans="1:14" ht="30">
      <c r="A629" s="438" t="s">
        <v>48</v>
      </c>
      <c r="B629" s="438" t="s">
        <v>1397</v>
      </c>
      <c r="C629" s="439">
        <v>34</v>
      </c>
      <c r="D629" s="440">
        <v>336</v>
      </c>
      <c r="E629" s="440">
        <v>265</v>
      </c>
      <c r="F629" s="440">
        <v>27</v>
      </c>
      <c r="G629" s="440">
        <v>454</v>
      </c>
      <c r="H629" s="440">
        <v>367</v>
      </c>
      <c r="I629" s="440">
        <v>0</v>
      </c>
      <c r="J629" s="440">
        <v>0</v>
      </c>
      <c r="K629" s="440">
        <v>0</v>
      </c>
      <c r="L629" s="440">
        <v>61</v>
      </c>
      <c r="M629" s="440">
        <v>790</v>
      </c>
      <c r="N629" s="440">
        <v>632</v>
      </c>
    </row>
    <row r="630" spans="1:14" ht="15">
      <c r="A630" s="438" t="s">
        <v>48</v>
      </c>
      <c r="B630" s="438" t="s">
        <v>1398</v>
      </c>
      <c r="C630" s="439">
        <v>178</v>
      </c>
      <c r="D630" s="440">
        <v>1750</v>
      </c>
      <c r="E630" s="440">
        <v>1345</v>
      </c>
      <c r="F630" s="440">
        <v>161</v>
      </c>
      <c r="G630" s="440">
        <v>1929</v>
      </c>
      <c r="H630" s="440">
        <v>1441</v>
      </c>
      <c r="I630" s="440">
        <v>0</v>
      </c>
      <c r="J630" s="440">
        <v>0</v>
      </c>
      <c r="K630" s="440">
        <v>0</v>
      </c>
      <c r="L630" s="440">
        <v>339</v>
      </c>
      <c r="M630" s="440">
        <v>3679</v>
      </c>
      <c r="N630" s="440">
        <v>2786</v>
      </c>
    </row>
    <row r="631" spans="1:14" ht="15">
      <c r="A631" s="438" t="s">
        <v>48</v>
      </c>
      <c r="B631" s="438" t="s">
        <v>1399</v>
      </c>
      <c r="C631" s="439">
        <v>291</v>
      </c>
      <c r="D631" s="440">
        <v>4187</v>
      </c>
      <c r="E631" s="440">
        <v>3518</v>
      </c>
      <c r="F631" s="440">
        <v>73</v>
      </c>
      <c r="G631" s="440">
        <v>1156</v>
      </c>
      <c r="H631" s="440">
        <v>726</v>
      </c>
      <c r="I631" s="440">
        <v>2</v>
      </c>
      <c r="J631" s="440">
        <v>122</v>
      </c>
      <c r="K631" s="440">
        <v>122</v>
      </c>
      <c r="L631" s="440">
        <v>366</v>
      </c>
      <c r="M631" s="440">
        <v>5465</v>
      </c>
      <c r="N631" s="440">
        <v>4366</v>
      </c>
    </row>
    <row r="632" spans="1:14" ht="15">
      <c r="A632" s="438" t="s">
        <v>48</v>
      </c>
      <c r="B632" s="438" t="s">
        <v>1400</v>
      </c>
      <c r="C632" s="439">
        <v>158</v>
      </c>
      <c r="D632" s="440">
        <v>3505</v>
      </c>
      <c r="E632" s="440">
        <v>2371</v>
      </c>
      <c r="F632" s="440">
        <v>133</v>
      </c>
      <c r="G632" s="440">
        <v>1658</v>
      </c>
      <c r="H632" s="440">
        <v>1076</v>
      </c>
      <c r="I632" s="440">
        <v>0</v>
      </c>
      <c r="J632" s="440">
        <v>0</v>
      </c>
      <c r="K632" s="440">
        <v>0</v>
      </c>
      <c r="L632" s="440">
        <v>291</v>
      </c>
      <c r="M632" s="440">
        <v>5163</v>
      </c>
      <c r="N632" s="440">
        <v>3447</v>
      </c>
    </row>
    <row r="633" spans="1:14" ht="15">
      <c r="A633" s="438" t="s">
        <v>48</v>
      </c>
      <c r="B633" s="438" t="s">
        <v>1401</v>
      </c>
      <c r="C633" s="439">
        <v>55</v>
      </c>
      <c r="D633" s="440">
        <v>1538</v>
      </c>
      <c r="E633" s="440">
        <v>1434</v>
      </c>
      <c r="F633" s="440">
        <v>28</v>
      </c>
      <c r="G633" s="440">
        <v>697</v>
      </c>
      <c r="H633" s="440">
        <v>551</v>
      </c>
      <c r="I633" s="440">
        <v>0</v>
      </c>
      <c r="J633" s="440">
        <v>0</v>
      </c>
      <c r="K633" s="440">
        <v>0</v>
      </c>
      <c r="L633" s="440">
        <v>83</v>
      </c>
      <c r="M633" s="440">
        <v>2235</v>
      </c>
      <c r="N633" s="440">
        <v>1985</v>
      </c>
    </row>
    <row r="634" spans="1:14" ht="15">
      <c r="A634" s="438" t="s">
        <v>48</v>
      </c>
      <c r="B634" s="438" t="s">
        <v>1402</v>
      </c>
      <c r="C634" s="439">
        <v>35</v>
      </c>
      <c r="D634" s="440">
        <v>587</v>
      </c>
      <c r="E634" s="440">
        <v>492</v>
      </c>
      <c r="F634" s="440">
        <v>25</v>
      </c>
      <c r="G634" s="440">
        <v>215</v>
      </c>
      <c r="H634" s="440">
        <v>188</v>
      </c>
      <c r="I634" s="440">
        <v>0</v>
      </c>
      <c r="J634" s="440">
        <v>0</v>
      </c>
      <c r="K634" s="440">
        <v>0</v>
      </c>
      <c r="L634" s="440">
        <v>60</v>
      </c>
      <c r="M634" s="440">
        <v>802</v>
      </c>
      <c r="N634" s="440">
        <v>680</v>
      </c>
    </row>
    <row r="635" spans="1:14" ht="15">
      <c r="A635" s="438" t="s">
        <v>48</v>
      </c>
      <c r="B635" s="438" t="s">
        <v>1403</v>
      </c>
      <c r="C635" s="439">
        <v>530</v>
      </c>
      <c r="D635" s="440">
        <v>7843</v>
      </c>
      <c r="E635" s="440">
        <v>7339</v>
      </c>
      <c r="F635" s="440">
        <v>420</v>
      </c>
      <c r="G635" s="440">
        <v>8310</v>
      </c>
      <c r="H635" s="440">
        <v>6781</v>
      </c>
      <c r="I635" s="440">
        <v>23</v>
      </c>
      <c r="J635" s="440">
        <v>1085</v>
      </c>
      <c r="K635" s="440">
        <v>1028</v>
      </c>
      <c r="L635" s="440">
        <v>973</v>
      </c>
      <c r="M635" s="440">
        <v>17238</v>
      </c>
      <c r="N635" s="440">
        <v>15148</v>
      </c>
    </row>
    <row r="636" spans="1:14" ht="15">
      <c r="A636" s="438" t="s">
        <v>48</v>
      </c>
      <c r="B636" s="438" t="s">
        <v>1404</v>
      </c>
      <c r="C636" s="439">
        <v>40</v>
      </c>
      <c r="D636" s="440">
        <v>1178</v>
      </c>
      <c r="E636" s="440">
        <v>953</v>
      </c>
      <c r="F636" s="440">
        <v>14</v>
      </c>
      <c r="G636" s="440">
        <v>608</v>
      </c>
      <c r="H636" s="440">
        <v>391</v>
      </c>
      <c r="I636" s="440">
        <v>0</v>
      </c>
      <c r="J636" s="440">
        <v>0</v>
      </c>
      <c r="K636" s="440">
        <v>0</v>
      </c>
      <c r="L636" s="440">
        <v>54</v>
      </c>
      <c r="M636" s="440">
        <v>1786</v>
      </c>
      <c r="N636" s="440">
        <v>1344</v>
      </c>
    </row>
    <row r="637" spans="1:14" ht="15">
      <c r="A637" s="438" t="s">
        <v>48</v>
      </c>
      <c r="B637" s="438" t="s">
        <v>1405</v>
      </c>
      <c r="C637" s="439">
        <v>97</v>
      </c>
      <c r="D637" s="440">
        <v>6023</v>
      </c>
      <c r="E637" s="440">
        <v>3591</v>
      </c>
      <c r="F637" s="440">
        <v>92</v>
      </c>
      <c r="G637" s="440">
        <v>3965</v>
      </c>
      <c r="H637" s="440">
        <v>1498</v>
      </c>
      <c r="I637" s="440">
        <v>1</v>
      </c>
      <c r="J637" s="440">
        <v>100</v>
      </c>
      <c r="K637" s="440">
        <v>84</v>
      </c>
      <c r="L637" s="440">
        <v>190</v>
      </c>
      <c r="M637" s="440">
        <v>10088</v>
      </c>
      <c r="N637" s="440">
        <v>5173</v>
      </c>
    </row>
    <row r="638" spans="1:14" ht="15">
      <c r="A638" s="438" t="s">
        <v>48</v>
      </c>
      <c r="B638" s="438" t="s">
        <v>1406</v>
      </c>
      <c r="C638" s="439">
        <v>219</v>
      </c>
      <c r="D638" s="440">
        <v>4527</v>
      </c>
      <c r="E638" s="440">
        <v>3404</v>
      </c>
      <c r="F638" s="440">
        <v>112</v>
      </c>
      <c r="G638" s="440">
        <v>1784</v>
      </c>
      <c r="H638" s="440">
        <v>1541</v>
      </c>
      <c r="I638" s="440">
        <v>9</v>
      </c>
      <c r="J638" s="440">
        <v>215</v>
      </c>
      <c r="K638" s="440">
        <v>185</v>
      </c>
      <c r="L638" s="440">
        <v>340</v>
      </c>
      <c r="M638" s="440">
        <v>6526</v>
      </c>
      <c r="N638" s="440">
        <v>5130</v>
      </c>
    </row>
    <row r="639" spans="1:14" ht="30">
      <c r="A639" s="438" t="s">
        <v>48</v>
      </c>
      <c r="B639" s="438" t="s">
        <v>1407</v>
      </c>
      <c r="C639" s="439">
        <v>496</v>
      </c>
      <c r="D639" s="440">
        <v>4667</v>
      </c>
      <c r="E639" s="440">
        <v>3487</v>
      </c>
      <c r="F639" s="440">
        <v>333</v>
      </c>
      <c r="G639" s="440">
        <v>3238</v>
      </c>
      <c r="H639" s="440">
        <v>2418</v>
      </c>
      <c r="I639" s="440">
        <v>13</v>
      </c>
      <c r="J639" s="440">
        <v>206</v>
      </c>
      <c r="K639" s="440">
        <v>142</v>
      </c>
      <c r="L639" s="440">
        <v>842</v>
      </c>
      <c r="M639" s="440">
        <v>8111</v>
      </c>
      <c r="N639" s="440">
        <v>6047</v>
      </c>
    </row>
    <row r="640" spans="1:14" ht="30">
      <c r="A640" s="438" t="s">
        <v>48</v>
      </c>
      <c r="B640" s="438" t="s">
        <v>1408</v>
      </c>
      <c r="C640" s="439">
        <v>460</v>
      </c>
      <c r="D640" s="440">
        <v>11153</v>
      </c>
      <c r="E640" s="440">
        <v>9714</v>
      </c>
      <c r="F640" s="440">
        <v>226</v>
      </c>
      <c r="G640" s="440">
        <v>3263</v>
      </c>
      <c r="H640" s="440">
        <v>8614</v>
      </c>
      <c r="I640" s="440">
        <v>22</v>
      </c>
      <c r="J640" s="440">
        <v>176</v>
      </c>
      <c r="K640" s="440">
        <v>176</v>
      </c>
      <c r="L640" s="440">
        <v>708</v>
      </c>
      <c r="M640" s="440">
        <v>14592</v>
      </c>
      <c r="N640" s="440">
        <v>18504</v>
      </c>
    </row>
    <row r="641" spans="1:14" ht="30">
      <c r="A641" s="438" t="s">
        <v>48</v>
      </c>
      <c r="B641" s="438" t="s">
        <v>1409</v>
      </c>
      <c r="C641" s="439">
        <v>253</v>
      </c>
      <c r="D641" s="440">
        <v>5447</v>
      </c>
      <c r="E641" s="440">
        <v>4850</v>
      </c>
      <c r="F641" s="440">
        <v>142</v>
      </c>
      <c r="G641" s="440">
        <v>3002</v>
      </c>
      <c r="H641" s="440">
        <v>2345</v>
      </c>
      <c r="I641" s="440">
        <v>0</v>
      </c>
      <c r="J641" s="440">
        <v>0</v>
      </c>
      <c r="K641" s="440">
        <v>0</v>
      </c>
      <c r="L641" s="440">
        <v>395</v>
      </c>
      <c r="M641" s="440">
        <v>8449</v>
      </c>
      <c r="N641" s="440">
        <v>7195</v>
      </c>
    </row>
    <row r="642" spans="1:14" ht="15">
      <c r="A642" s="438" t="s">
        <v>48</v>
      </c>
      <c r="B642" s="438" t="s">
        <v>1410</v>
      </c>
      <c r="C642" s="439">
        <v>38</v>
      </c>
      <c r="D642" s="440">
        <v>1092</v>
      </c>
      <c r="E642" s="440">
        <v>938</v>
      </c>
      <c r="F642" s="440">
        <v>21</v>
      </c>
      <c r="G642" s="440">
        <v>575</v>
      </c>
      <c r="H642" s="440">
        <v>538</v>
      </c>
      <c r="I642" s="440">
        <v>1</v>
      </c>
      <c r="J642" s="440">
        <v>100</v>
      </c>
      <c r="K642" s="440">
        <v>100</v>
      </c>
      <c r="L642" s="440">
        <v>60</v>
      </c>
      <c r="M642" s="440">
        <v>1767</v>
      </c>
      <c r="N642" s="440">
        <v>1576</v>
      </c>
    </row>
    <row r="643" spans="1:14" ht="30">
      <c r="A643" s="438" t="s">
        <v>48</v>
      </c>
      <c r="B643" s="438" t="s">
        <v>1411</v>
      </c>
      <c r="C643" s="439">
        <v>386</v>
      </c>
      <c r="D643" s="440">
        <v>9062</v>
      </c>
      <c r="E643" s="440">
        <v>6372</v>
      </c>
      <c r="F643" s="440">
        <v>166</v>
      </c>
      <c r="G643" s="440">
        <v>3868</v>
      </c>
      <c r="H643" s="440">
        <v>2465</v>
      </c>
      <c r="I643" s="440">
        <v>22</v>
      </c>
      <c r="J643" s="440">
        <v>56</v>
      </c>
      <c r="K643" s="440">
        <v>50</v>
      </c>
      <c r="L643" s="440">
        <v>574</v>
      </c>
      <c r="M643" s="440">
        <v>12986</v>
      </c>
      <c r="N643" s="440">
        <v>8887</v>
      </c>
    </row>
    <row r="644" spans="1:14" ht="15">
      <c r="A644" s="438" t="s">
        <v>48</v>
      </c>
      <c r="B644" s="438" t="s">
        <v>1412</v>
      </c>
      <c r="C644" s="439">
        <v>13</v>
      </c>
      <c r="D644" s="440">
        <v>560</v>
      </c>
      <c r="E644" s="440">
        <v>402</v>
      </c>
      <c r="F644" s="440">
        <v>10</v>
      </c>
      <c r="G644" s="440">
        <v>310</v>
      </c>
      <c r="H644" s="440">
        <v>170</v>
      </c>
      <c r="I644" s="440">
        <v>0</v>
      </c>
      <c r="J644" s="440">
        <v>0</v>
      </c>
      <c r="K644" s="440">
        <v>0</v>
      </c>
      <c r="L644" s="440">
        <v>23</v>
      </c>
      <c r="M644" s="440">
        <v>870</v>
      </c>
      <c r="N644" s="440">
        <v>572</v>
      </c>
    </row>
    <row r="645" spans="1:14" s="443" customFormat="1" ht="12.75">
      <c r="A645" s="635" t="s">
        <v>49</v>
      </c>
      <c r="B645" s="636"/>
      <c r="C645" s="441">
        <v>59098</v>
      </c>
      <c r="D645" s="442">
        <v>2126096</v>
      </c>
      <c r="E645" s="442">
        <v>1526650</v>
      </c>
      <c r="F645" s="442">
        <v>80827</v>
      </c>
      <c r="G645" s="442">
        <v>2130498</v>
      </c>
      <c r="H645" s="442">
        <v>1434420</v>
      </c>
      <c r="I645" s="442">
        <v>2968</v>
      </c>
      <c r="J645" s="442">
        <v>68561</v>
      </c>
      <c r="K645" s="442">
        <v>46145</v>
      </c>
      <c r="L645" s="442">
        <v>142893</v>
      </c>
      <c r="M645" s="442">
        <v>4325155</v>
      </c>
      <c r="N645" s="442">
        <v>3007215</v>
      </c>
    </row>
  </sheetData>
  <mergeCells count="7">
    <mergeCell ref="I2:K2"/>
    <mergeCell ref="L2:N2"/>
    <mergeCell ref="A645:B645"/>
    <mergeCell ref="A2:A3"/>
    <mergeCell ref="B2:B3"/>
    <mergeCell ref="C2:E2"/>
    <mergeCell ref="F2:H2"/>
  </mergeCells>
  <pageMargins left="0.33" right="0.2" top="0.5" bottom="0.46" header="0.3" footer="0.2"/>
  <pageSetup paperSize="9" scale="75" firstPageNumber="102" orientation="portrait" useFirstPageNumber="1" verticalDpi="0" r:id="rId1"/>
  <headerFooter>
    <oddFooter>&amp;LAISHE 2011-12&amp;CT-&amp;P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7" tint="-0.499984740745262"/>
  </sheetPr>
  <dimension ref="A1:G41"/>
  <sheetViews>
    <sheetView view="pageBreakPreview" topLeftCell="A26" zoomScaleSheetLayoutView="100" workbookViewId="0">
      <selection activeCell="D41" sqref="A1:G41"/>
    </sheetView>
  </sheetViews>
  <sheetFormatPr defaultRowHeight="12.75"/>
  <cols>
    <col min="1" max="1" width="5.42578125" style="74" customWidth="1"/>
    <col min="2" max="2" width="33" style="74" customWidth="1"/>
    <col min="3" max="3" width="17.85546875" style="74" customWidth="1"/>
    <col min="4" max="4" width="17.28515625" style="74" customWidth="1"/>
    <col min="5" max="5" width="17.5703125" style="74" customWidth="1"/>
    <col min="6" max="6" width="0" style="74" hidden="1" customWidth="1"/>
    <col min="7" max="7" width="10" style="74" hidden="1" customWidth="1"/>
    <col min="8" max="16384" width="9.140625" style="74"/>
  </cols>
  <sheetData>
    <row r="1" spans="1:7" ht="40.5" customHeight="1">
      <c r="A1" s="534" t="s">
        <v>97</v>
      </c>
      <c r="B1" s="534"/>
      <c r="C1" s="534"/>
      <c r="D1" s="534"/>
      <c r="E1" s="534"/>
    </row>
    <row r="2" spans="1:7" ht="47.25">
      <c r="A2" s="75" t="s">
        <v>92</v>
      </c>
      <c r="B2" s="75" t="s">
        <v>93</v>
      </c>
      <c r="C2" s="75" t="s">
        <v>98</v>
      </c>
      <c r="D2" s="75" t="s">
        <v>94</v>
      </c>
      <c r="E2" s="75" t="s">
        <v>95</v>
      </c>
      <c r="F2" s="74" t="s">
        <v>574</v>
      </c>
      <c r="G2" s="74" t="s">
        <v>575</v>
      </c>
    </row>
    <row r="3" spans="1:7">
      <c r="A3" s="298">
        <v>1</v>
      </c>
      <c r="B3" s="304">
        <v>2</v>
      </c>
      <c r="C3" s="298">
        <v>3</v>
      </c>
      <c r="D3" s="304">
        <v>4</v>
      </c>
      <c r="E3" s="298">
        <v>5</v>
      </c>
    </row>
    <row r="4" spans="1:7" ht="18" customHeight="1">
      <c r="A4" s="76">
        <v>1</v>
      </c>
      <c r="B4" s="77" t="s">
        <v>55</v>
      </c>
      <c r="C4" s="78">
        <v>6</v>
      </c>
      <c r="D4" s="79">
        <v>14.076576576576576</v>
      </c>
      <c r="E4" s="79">
        <v>635.4</v>
      </c>
      <c r="F4" s="74" t="s">
        <v>568</v>
      </c>
      <c r="G4" s="74">
        <v>42624</v>
      </c>
    </row>
    <row r="5" spans="1:7" ht="18" customHeight="1">
      <c r="A5" s="76">
        <v>2</v>
      </c>
      <c r="B5" s="77" t="s">
        <v>15</v>
      </c>
      <c r="C5" s="78">
        <v>4815</v>
      </c>
      <c r="D5" s="79">
        <v>48.015331400022362</v>
      </c>
      <c r="E5" s="79">
        <v>489.87164101226193</v>
      </c>
      <c r="F5" s="74" t="s">
        <v>569</v>
      </c>
      <c r="G5" s="74">
        <v>10028047</v>
      </c>
    </row>
    <row r="6" spans="1:7" ht="18" customHeight="1">
      <c r="A6" s="76">
        <v>3</v>
      </c>
      <c r="B6" s="77" t="s">
        <v>16</v>
      </c>
      <c r="C6" s="78">
        <v>26</v>
      </c>
      <c r="D6" s="79">
        <v>15.645214670397447</v>
      </c>
      <c r="E6" s="79">
        <v>1227.2857142857142</v>
      </c>
      <c r="F6" s="74" t="s">
        <v>570</v>
      </c>
      <c r="G6" s="74">
        <v>166185</v>
      </c>
    </row>
    <row r="7" spans="1:7" ht="18" customHeight="1">
      <c r="A7" s="76">
        <v>4</v>
      </c>
      <c r="B7" s="77" t="s">
        <v>17</v>
      </c>
      <c r="C7" s="78">
        <v>485</v>
      </c>
      <c r="D7" s="79">
        <v>13.362007926839013</v>
      </c>
      <c r="E7" s="79">
        <v>949.84722222222217</v>
      </c>
      <c r="F7" s="74" t="s">
        <v>570</v>
      </c>
      <c r="G7" s="74">
        <v>3629694</v>
      </c>
    </row>
    <row r="8" spans="1:7" ht="18" customHeight="1">
      <c r="A8" s="76">
        <v>5</v>
      </c>
      <c r="B8" s="77" t="s">
        <v>18</v>
      </c>
      <c r="C8" s="78">
        <v>650</v>
      </c>
      <c r="D8" s="79">
        <v>6.2330054708527403</v>
      </c>
      <c r="E8" s="79">
        <v>1929.4525547445255</v>
      </c>
      <c r="F8" s="74" t="s">
        <v>571</v>
      </c>
      <c r="G8" s="74">
        <v>10428356</v>
      </c>
    </row>
    <row r="9" spans="1:7" ht="18" customHeight="1">
      <c r="A9" s="76">
        <v>6</v>
      </c>
      <c r="B9" s="77" t="s">
        <v>19</v>
      </c>
      <c r="C9" s="78">
        <v>27</v>
      </c>
      <c r="D9" s="79">
        <v>18.613372674190146</v>
      </c>
      <c r="E9" s="79">
        <v>1376.090909090909</v>
      </c>
      <c r="F9" s="74" t="s">
        <v>568</v>
      </c>
      <c r="G9" s="74">
        <v>145057</v>
      </c>
    </row>
    <row r="10" spans="1:7" ht="18" customHeight="1">
      <c r="A10" s="76">
        <v>7</v>
      </c>
      <c r="B10" s="77" t="s">
        <v>56</v>
      </c>
      <c r="C10" s="78">
        <v>589</v>
      </c>
      <c r="D10" s="79">
        <v>19.652605988939818</v>
      </c>
      <c r="E10" s="79">
        <v>473.5696864111498</v>
      </c>
      <c r="F10" s="74" t="s">
        <v>571</v>
      </c>
      <c r="G10" s="74">
        <v>0</v>
      </c>
    </row>
    <row r="11" spans="1:7" ht="18" customHeight="1">
      <c r="A11" s="76">
        <v>8</v>
      </c>
      <c r="B11" s="77" t="s">
        <v>21</v>
      </c>
      <c r="C11" s="78">
        <v>4</v>
      </c>
      <c r="D11" s="79">
        <v>7.7916512456902423</v>
      </c>
      <c r="E11" s="79">
        <v>618.5</v>
      </c>
      <c r="F11" s="74" t="s">
        <v>568</v>
      </c>
      <c r="G11" s="74">
        <v>51337</v>
      </c>
    </row>
    <row r="12" spans="1:7" ht="18" customHeight="1">
      <c r="A12" s="76">
        <v>9</v>
      </c>
      <c r="B12" s="77" t="s">
        <v>22</v>
      </c>
      <c r="C12" s="78">
        <v>5</v>
      </c>
      <c r="D12" s="79">
        <v>10.878315166547004</v>
      </c>
      <c r="E12" s="79">
        <v>196.4</v>
      </c>
      <c r="F12" s="74" t="s">
        <v>568</v>
      </c>
      <c r="G12" s="74">
        <v>45963</v>
      </c>
    </row>
    <row r="13" spans="1:7" ht="18" customHeight="1">
      <c r="A13" s="76">
        <v>10</v>
      </c>
      <c r="B13" s="77" t="s">
        <v>23</v>
      </c>
      <c r="C13" s="78">
        <v>184</v>
      </c>
      <c r="D13" s="79">
        <v>8.6834682338439109</v>
      </c>
      <c r="E13" s="79">
        <v>1291.7530864197531</v>
      </c>
      <c r="F13" s="74" t="s">
        <v>572</v>
      </c>
      <c r="G13" s="74">
        <v>2118969</v>
      </c>
    </row>
    <row r="14" spans="1:7" ht="18" customHeight="1">
      <c r="A14" s="76">
        <v>11</v>
      </c>
      <c r="B14" s="77" t="s">
        <v>24</v>
      </c>
      <c r="C14" s="78">
        <v>49</v>
      </c>
      <c r="D14" s="79">
        <v>31.697361356388313</v>
      </c>
      <c r="E14" s="79">
        <v>574.5</v>
      </c>
      <c r="F14" s="74" t="s">
        <v>573</v>
      </c>
      <c r="G14" s="74">
        <v>154587</v>
      </c>
    </row>
    <row r="15" spans="1:7" ht="18" customHeight="1">
      <c r="A15" s="76">
        <v>12</v>
      </c>
      <c r="B15" s="77" t="s">
        <v>25</v>
      </c>
      <c r="C15" s="78">
        <v>1780</v>
      </c>
      <c r="D15" s="79">
        <v>25.017427871101216</v>
      </c>
      <c r="E15" s="79">
        <v>598.81670673076928</v>
      </c>
      <c r="F15" s="74" t="s">
        <v>573</v>
      </c>
      <c r="G15" s="74">
        <v>7115040</v>
      </c>
    </row>
    <row r="16" spans="1:7" ht="18" customHeight="1">
      <c r="A16" s="76">
        <v>13</v>
      </c>
      <c r="B16" s="77" t="s">
        <v>26</v>
      </c>
      <c r="C16" s="78">
        <v>1061</v>
      </c>
      <c r="D16" s="79">
        <v>33.323052705699965</v>
      </c>
      <c r="E16" s="79">
        <v>784.82965931863725</v>
      </c>
      <c r="F16" s="74" t="s">
        <v>572</v>
      </c>
      <c r="G16" s="74">
        <v>3183982</v>
      </c>
    </row>
    <row r="17" spans="1:7" ht="18" customHeight="1">
      <c r="A17" s="76">
        <v>14</v>
      </c>
      <c r="B17" s="77" t="s">
        <v>27</v>
      </c>
      <c r="C17" s="78">
        <v>289</v>
      </c>
      <c r="D17" s="79">
        <v>36.989822039278323</v>
      </c>
      <c r="E17" s="79">
        <v>513.23346303501944</v>
      </c>
      <c r="F17" s="74" t="s">
        <v>572</v>
      </c>
      <c r="G17" s="74">
        <v>781296</v>
      </c>
    </row>
    <row r="18" spans="1:7" ht="18" customHeight="1">
      <c r="A18" s="76">
        <v>15</v>
      </c>
      <c r="B18" s="77" t="s">
        <v>57</v>
      </c>
      <c r="C18" s="78">
        <v>306</v>
      </c>
      <c r="D18" s="79">
        <v>21.413231277593152</v>
      </c>
      <c r="E18" s="79">
        <v>1019.4455958549223</v>
      </c>
      <c r="F18" s="74" t="s">
        <v>572</v>
      </c>
      <c r="G18" s="74">
        <v>1429023</v>
      </c>
    </row>
    <row r="19" spans="1:7" ht="18" customHeight="1">
      <c r="A19" s="76">
        <v>16</v>
      </c>
      <c r="B19" s="77" t="s">
        <v>29</v>
      </c>
      <c r="C19" s="78">
        <v>234</v>
      </c>
      <c r="D19" s="79">
        <v>6.508645650973043</v>
      </c>
      <c r="E19" s="79">
        <v>2297.841584158416</v>
      </c>
      <c r="F19" s="74" t="s">
        <v>571</v>
      </c>
      <c r="G19" s="74">
        <v>3595218</v>
      </c>
    </row>
    <row r="20" spans="1:7" ht="18" customHeight="1">
      <c r="A20" s="76">
        <v>17</v>
      </c>
      <c r="B20" s="77" t="s">
        <v>30</v>
      </c>
      <c r="C20" s="78">
        <v>3068</v>
      </c>
      <c r="D20" s="79">
        <v>41.450082778571442</v>
      </c>
      <c r="E20" s="79">
        <v>401.30238095238093</v>
      </c>
      <c r="F20" s="74" t="s">
        <v>569</v>
      </c>
      <c r="G20" s="74">
        <v>7401674</v>
      </c>
    </row>
    <row r="21" spans="1:7" ht="18" customHeight="1">
      <c r="A21" s="76">
        <v>18</v>
      </c>
      <c r="B21" s="77" t="s">
        <v>31</v>
      </c>
      <c r="C21" s="78">
        <v>1033</v>
      </c>
      <c r="D21" s="79">
        <v>32.597249776663084</v>
      </c>
      <c r="E21" s="79">
        <v>538.07313997477934</v>
      </c>
      <c r="F21" s="74" t="s">
        <v>569</v>
      </c>
      <c r="G21" s="74">
        <v>3168979</v>
      </c>
    </row>
    <row r="22" spans="1:7" ht="18" customHeight="1">
      <c r="A22" s="76">
        <v>19</v>
      </c>
      <c r="B22" s="77" t="s">
        <v>32</v>
      </c>
      <c r="C22" s="78">
        <v>0</v>
      </c>
      <c r="D22" s="79">
        <v>0</v>
      </c>
      <c r="E22" s="79">
        <v>0</v>
      </c>
      <c r="F22" s="74" t="s">
        <v>568</v>
      </c>
      <c r="G22" s="74">
        <v>6747</v>
      </c>
    </row>
    <row r="23" spans="1:7" ht="18" customHeight="1">
      <c r="A23" s="76">
        <v>20</v>
      </c>
      <c r="B23" s="77" t="s">
        <v>33</v>
      </c>
      <c r="C23" s="78">
        <v>2172</v>
      </c>
      <c r="D23" s="79">
        <v>25.409137415937522</v>
      </c>
      <c r="E23" s="79">
        <v>550.68374699759806</v>
      </c>
      <c r="F23" s="74" t="s">
        <v>572</v>
      </c>
      <c r="G23" s="74">
        <v>8548106</v>
      </c>
    </row>
    <row r="24" spans="1:7" ht="18" customHeight="1">
      <c r="A24" s="76">
        <v>21</v>
      </c>
      <c r="B24" s="77" t="s">
        <v>34</v>
      </c>
      <c r="C24" s="78">
        <v>4566</v>
      </c>
      <c r="D24" s="79">
        <v>33.894014766833898</v>
      </c>
      <c r="E24" s="79">
        <v>649.53645007923933</v>
      </c>
      <c r="F24" s="74" t="s">
        <v>573</v>
      </c>
      <c r="G24" s="74">
        <v>0</v>
      </c>
    </row>
    <row r="25" spans="1:7" ht="18" customHeight="1">
      <c r="A25" s="76">
        <v>22</v>
      </c>
      <c r="B25" s="77" t="s">
        <v>35</v>
      </c>
      <c r="C25" s="78">
        <v>79</v>
      </c>
      <c r="D25" s="79">
        <v>26.495663431289032</v>
      </c>
      <c r="E25" s="79">
        <v>1116.703125</v>
      </c>
      <c r="F25" s="74" t="s">
        <v>570</v>
      </c>
      <c r="G25" s="74">
        <v>298162</v>
      </c>
    </row>
    <row r="26" spans="1:7" ht="18" customHeight="1">
      <c r="A26" s="76">
        <v>23</v>
      </c>
      <c r="B26" s="77" t="s">
        <v>36</v>
      </c>
      <c r="C26" s="78">
        <v>61</v>
      </c>
      <c r="D26" s="79">
        <v>17.273847112294167</v>
      </c>
      <c r="E26" s="79">
        <v>926.71428571428567</v>
      </c>
      <c r="F26" s="74" t="s">
        <v>570</v>
      </c>
      <c r="G26" s="74">
        <v>353135</v>
      </c>
    </row>
    <row r="27" spans="1:7" ht="18" customHeight="1">
      <c r="A27" s="76">
        <v>24</v>
      </c>
      <c r="B27" s="77" t="s">
        <v>37</v>
      </c>
      <c r="C27" s="78">
        <v>29</v>
      </c>
      <c r="D27" s="79">
        <v>21.659409519683923</v>
      </c>
      <c r="E27" s="79">
        <v>585.9655172413793</v>
      </c>
      <c r="F27" s="74" t="s">
        <v>570</v>
      </c>
      <c r="G27" s="74">
        <v>133891</v>
      </c>
    </row>
    <row r="28" spans="1:7" ht="18" customHeight="1">
      <c r="A28" s="76">
        <v>25</v>
      </c>
      <c r="B28" s="77" t="s">
        <v>38</v>
      </c>
      <c r="C28" s="78">
        <v>57</v>
      </c>
      <c r="D28" s="79">
        <v>22.449518123062745</v>
      </c>
      <c r="E28" s="79">
        <v>485.63157894736844</v>
      </c>
      <c r="F28" s="74" t="s">
        <v>570</v>
      </c>
      <c r="G28" s="74">
        <v>253903</v>
      </c>
    </row>
    <row r="29" spans="1:7" ht="18" customHeight="1">
      <c r="A29" s="76">
        <v>26</v>
      </c>
      <c r="B29" s="77" t="s">
        <v>39</v>
      </c>
      <c r="C29" s="78">
        <v>1090</v>
      </c>
      <c r="D29" s="79">
        <v>23.119896388926716</v>
      </c>
      <c r="E29" s="79">
        <v>589.15537848605572</v>
      </c>
      <c r="F29" s="74" t="s">
        <v>571</v>
      </c>
      <c r="G29" s="74">
        <v>4714554</v>
      </c>
    </row>
    <row r="30" spans="1:7" ht="18" customHeight="1">
      <c r="A30" s="76">
        <v>27</v>
      </c>
      <c r="B30" s="77" t="s">
        <v>40</v>
      </c>
      <c r="C30" s="78">
        <v>83</v>
      </c>
      <c r="D30" s="79">
        <v>63.875143334282484</v>
      </c>
      <c r="E30" s="79">
        <v>459.22972972972974</v>
      </c>
      <c r="F30" s="74" t="s">
        <v>568</v>
      </c>
      <c r="G30" s="74">
        <v>129941</v>
      </c>
    </row>
    <row r="31" spans="1:7" ht="18" customHeight="1">
      <c r="A31" s="76">
        <v>28</v>
      </c>
      <c r="B31" s="77" t="s">
        <v>41</v>
      </c>
      <c r="C31" s="78">
        <v>958</v>
      </c>
      <c r="D31" s="79">
        <v>27.995152572120393</v>
      </c>
      <c r="E31" s="79">
        <v>729.5894428152493</v>
      </c>
      <c r="F31" s="74" t="s">
        <v>572</v>
      </c>
      <c r="G31" s="74">
        <v>3422021</v>
      </c>
    </row>
    <row r="32" spans="1:7" ht="18" customHeight="1">
      <c r="A32" s="76">
        <v>29</v>
      </c>
      <c r="B32" s="77" t="s">
        <v>42</v>
      </c>
      <c r="C32" s="78">
        <v>2670</v>
      </c>
      <c r="D32" s="79">
        <v>32.294787790586568</v>
      </c>
      <c r="E32" s="79">
        <v>637.97558770343585</v>
      </c>
      <c r="F32" s="74" t="s">
        <v>573</v>
      </c>
      <c r="G32" s="74">
        <v>8267588</v>
      </c>
    </row>
    <row r="33" spans="1:7" ht="18" customHeight="1">
      <c r="A33" s="76">
        <v>30</v>
      </c>
      <c r="B33" s="77" t="s">
        <v>43</v>
      </c>
      <c r="C33" s="78">
        <v>11</v>
      </c>
      <c r="D33" s="79">
        <v>13.636476334515161</v>
      </c>
      <c r="E33" s="79">
        <v>994.1</v>
      </c>
      <c r="F33" s="74" t="s">
        <v>570</v>
      </c>
      <c r="G33" s="74">
        <v>80666</v>
      </c>
    </row>
    <row r="34" spans="1:7" ht="18" customHeight="1">
      <c r="A34" s="76">
        <v>31</v>
      </c>
      <c r="B34" s="77" t="s">
        <v>44</v>
      </c>
      <c r="C34" s="78">
        <v>2302</v>
      </c>
      <c r="D34" s="79">
        <v>29.641613322707677</v>
      </c>
      <c r="E34" s="79">
        <v>771.94964664310953</v>
      </c>
      <c r="F34" s="74" t="s">
        <v>569</v>
      </c>
      <c r="G34" s="74">
        <v>7766109</v>
      </c>
    </row>
    <row r="35" spans="1:7" ht="18" customHeight="1">
      <c r="A35" s="76">
        <v>32</v>
      </c>
      <c r="B35" s="77" t="s">
        <v>45</v>
      </c>
      <c r="C35" s="78">
        <v>39</v>
      </c>
      <c r="D35" s="79">
        <v>8.6714841578654802</v>
      </c>
      <c r="E35" s="79">
        <v>1036.3684210526317</v>
      </c>
      <c r="F35" s="74" t="s">
        <v>570</v>
      </c>
      <c r="G35" s="74">
        <v>449750</v>
      </c>
    </row>
    <row r="36" spans="1:7" ht="18" customHeight="1">
      <c r="A36" s="76">
        <v>33</v>
      </c>
      <c r="B36" s="77" t="s">
        <v>47</v>
      </c>
      <c r="C36" s="78">
        <v>4828</v>
      </c>
      <c r="D36" s="79">
        <v>20.355563804215397</v>
      </c>
      <c r="E36" s="79">
        <v>1028.7429171038825</v>
      </c>
      <c r="F36" s="74" t="s">
        <v>572</v>
      </c>
      <c r="G36" s="74">
        <v>23718331</v>
      </c>
    </row>
    <row r="37" spans="1:7" ht="18" customHeight="1">
      <c r="A37" s="76">
        <v>34</v>
      </c>
      <c r="B37" s="77" t="s">
        <v>58</v>
      </c>
      <c r="C37" s="78">
        <v>395</v>
      </c>
      <c r="D37" s="79">
        <v>31.656830341829654</v>
      </c>
      <c r="E37" s="79">
        <v>1061.0193236714977</v>
      </c>
      <c r="F37" s="74" t="s">
        <v>572</v>
      </c>
      <c r="G37" s="74">
        <v>0</v>
      </c>
    </row>
    <row r="38" spans="1:7" ht="18" customHeight="1">
      <c r="A38" s="76">
        <v>35</v>
      </c>
      <c r="B38" s="77" t="s">
        <v>48</v>
      </c>
      <c r="C38" s="78">
        <v>901</v>
      </c>
      <c r="D38" s="79">
        <v>8.2118755021343119</v>
      </c>
      <c r="E38" s="79">
        <v>1463.4805653710248</v>
      </c>
      <c r="F38" s="74" t="s">
        <v>571</v>
      </c>
      <c r="G38" s="74">
        <v>10971915</v>
      </c>
    </row>
    <row r="39" spans="1:7" s="82" customFormat="1" ht="18" customHeight="1">
      <c r="A39" s="535" t="s">
        <v>49</v>
      </c>
      <c r="B39" s="535"/>
      <c r="C39" s="80">
        <v>34852</v>
      </c>
      <c r="D39" s="81">
        <v>24.838033069234079</v>
      </c>
      <c r="E39" s="81">
        <v>702.72680256863339</v>
      </c>
      <c r="G39" s="82">
        <v>122600850</v>
      </c>
    </row>
    <row r="40" spans="1:7">
      <c r="D40" s="83">
        <v>63.875143334282484</v>
      </c>
      <c r="G40" s="277"/>
    </row>
    <row r="41" spans="1:7">
      <c r="D41" s="83">
        <v>0</v>
      </c>
    </row>
  </sheetData>
  <mergeCells count="2">
    <mergeCell ref="A1:E1"/>
    <mergeCell ref="A39:B39"/>
  </mergeCells>
  <pageMargins left="0.7" right="0.16" top="0.66" bottom="0.75" header="0.3" footer="0.3"/>
  <pageSetup paperSize="9" firstPageNumber="5" orientation="portrait" useFirstPageNumber="1" r:id="rId1"/>
  <headerFooter>
    <oddFooter>&amp;L&amp;"Arial,Italic"&amp;9AISHE 2011-12&amp;CT-&amp;P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>
    <tabColor theme="5" tint="-0.249977111117893"/>
  </sheetPr>
  <dimension ref="A1:Q28"/>
  <sheetViews>
    <sheetView view="pageBreakPreview" zoomScaleSheetLayoutView="100" workbookViewId="0">
      <selection activeCell="H10" sqref="H10"/>
    </sheetView>
  </sheetViews>
  <sheetFormatPr defaultRowHeight="14.25"/>
  <cols>
    <col min="1" max="1" width="15.7109375" style="445" customWidth="1"/>
    <col min="2" max="13" width="9" style="445" customWidth="1"/>
    <col min="14" max="14" width="11.7109375" style="445" bestFit="1" customWidth="1"/>
    <col min="15" max="16384" width="9.140625" style="445"/>
  </cols>
  <sheetData>
    <row r="1" spans="1:17" s="444" customFormat="1" ht="38.25" customHeight="1">
      <c r="A1" s="108" t="s">
        <v>1414</v>
      </c>
      <c r="B1" s="587" t="s">
        <v>1415</v>
      </c>
      <c r="C1" s="587"/>
      <c r="D1" s="587"/>
      <c r="E1" s="587"/>
      <c r="F1" s="587"/>
      <c r="G1" s="587"/>
      <c r="H1" s="587"/>
      <c r="I1" s="587"/>
      <c r="J1" s="587"/>
      <c r="K1" s="587"/>
      <c r="L1" s="587"/>
      <c r="M1" s="587"/>
    </row>
    <row r="2" spans="1:17" ht="15">
      <c r="A2" s="627" t="s">
        <v>703</v>
      </c>
      <c r="B2" s="638" t="s">
        <v>781</v>
      </c>
      <c r="C2" s="639"/>
      <c r="D2" s="640"/>
      <c r="E2" s="638" t="s">
        <v>782</v>
      </c>
      <c r="F2" s="639"/>
      <c r="G2" s="640"/>
      <c r="H2" s="638" t="s">
        <v>783</v>
      </c>
      <c r="I2" s="639"/>
      <c r="J2" s="640"/>
      <c r="K2" s="638" t="s">
        <v>784</v>
      </c>
      <c r="L2" s="639"/>
      <c r="M2" s="640"/>
      <c r="O2" s="634" t="s">
        <v>1413</v>
      </c>
      <c r="P2" s="634"/>
      <c r="Q2" s="634"/>
    </row>
    <row r="3" spans="1:17" ht="19.5" customHeight="1">
      <c r="A3" s="627"/>
      <c r="B3" s="446" t="s">
        <v>723</v>
      </c>
      <c r="C3" s="446" t="s">
        <v>785</v>
      </c>
      <c r="D3" s="446" t="s">
        <v>786</v>
      </c>
      <c r="E3" s="446" t="s">
        <v>723</v>
      </c>
      <c r="F3" s="446" t="s">
        <v>785</v>
      </c>
      <c r="G3" s="446" t="s">
        <v>786</v>
      </c>
      <c r="H3" s="446" t="s">
        <v>723</v>
      </c>
      <c r="I3" s="446" t="s">
        <v>785</v>
      </c>
      <c r="J3" s="446" t="s">
        <v>786</v>
      </c>
      <c r="K3" s="446" t="s">
        <v>723</v>
      </c>
      <c r="L3" s="446" t="s">
        <v>785</v>
      </c>
      <c r="M3" s="446" t="s">
        <v>786</v>
      </c>
      <c r="O3" s="446" t="s">
        <v>102</v>
      </c>
      <c r="P3" s="446" t="s">
        <v>103</v>
      </c>
      <c r="Q3" s="446" t="s">
        <v>12</v>
      </c>
    </row>
    <row r="4" spans="1:17">
      <c r="A4" s="343">
        <v>1</v>
      </c>
      <c r="B4" s="437">
        <v>5</v>
      </c>
      <c r="C4" s="343">
        <v>6</v>
      </c>
      <c r="D4" s="343">
        <v>7</v>
      </c>
      <c r="E4" s="437">
        <v>8</v>
      </c>
      <c r="F4" s="343">
        <v>9</v>
      </c>
      <c r="G4" s="343">
        <v>10</v>
      </c>
      <c r="H4" s="437">
        <v>11</v>
      </c>
      <c r="I4" s="343">
        <v>12</v>
      </c>
      <c r="J4" s="343">
        <v>13</v>
      </c>
      <c r="K4" s="437">
        <v>14</v>
      </c>
      <c r="L4" s="343">
        <v>15</v>
      </c>
      <c r="M4" s="343">
        <v>16</v>
      </c>
      <c r="O4" s="437">
        <v>2</v>
      </c>
      <c r="P4" s="343">
        <v>3</v>
      </c>
      <c r="Q4" s="343">
        <v>4</v>
      </c>
    </row>
    <row r="5" spans="1:17" ht="49.5" customHeight="1">
      <c r="A5" s="447" t="s">
        <v>704</v>
      </c>
      <c r="B5" s="440">
        <v>5635</v>
      </c>
      <c r="C5" s="440">
        <v>36383</v>
      </c>
      <c r="D5" s="440">
        <v>47302</v>
      </c>
      <c r="E5" s="440">
        <v>3285</v>
      </c>
      <c r="F5" s="440">
        <v>19123</v>
      </c>
      <c r="G5" s="440">
        <v>26033</v>
      </c>
      <c r="H5" s="440">
        <v>302</v>
      </c>
      <c r="I5" s="440">
        <v>2656</v>
      </c>
      <c r="J5" s="440">
        <v>2458</v>
      </c>
      <c r="K5" s="440">
        <v>9222</v>
      </c>
      <c r="L5" s="440">
        <v>58162</v>
      </c>
      <c r="M5" s="440">
        <v>75793</v>
      </c>
      <c r="N5" s="448">
        <v>13.657552981964239</v>
      </c>
      <c r="O5" s="440">
        <v>309162</v>
      </c>
      <c r="P5" s="440">
        <v>245791</v>
      </c>
      <c r="Q5" s="440">
        <v>554953</v>
      </c>
    </row>
    <row r="6" spans="1:17" ht="49.5" customHeight="1">
      <c r="A6" s="447" t="s">
        <v>705</v>
      </c>
      <c r="B6" s="440">
        <v>0</v>
      </c>
      <c r="C6" s="440">
        <v>0</v>
      </c>
      <c r="D6" s="440">
        <v>0</v>
      </c>
      <c r="E6" s="440">
        <v>0</v>
      </c>
      <c r="F6" s="440">
        <v>0</v>
      </c>
      <c r="G6" s="440">
        <v>0</v>
      </c>
      <c r="H6" s="440">
        <v>0</v>
      </c>
      <c r="I6" s="440">
        <v>0</v>
      </c>
      <c r="J6" s="440">
        <v>0</v>
      </c>
      <c r="K6" s="440">
        <v>0</v>
      </c>
      <c r="L6" s="440">
        <v>0</v>
      </c>
      <c r="M6" s="440">
        <v>0</v>
      </c>
      <c r="N6" s="448">
        <v>0</v>
      </c>
      <c r="O6" s="440">
        <v>310334</v>
      </c>
      <c r="P6" s="440">
        <v>222959</v>
      </c>
      <c r="Q6" s="440">
        <v>533293</v>
      </c>
    </row>
    <row r="7" spans="1:17" ht="49.5" customHeight="1">
      <c r="A7" s="447" t="s">
        <v>706</v>
      </c>
      <c r="B7" s="440">
        <v>4061</v>
      </c>
      <c r="C7" s="440">
        <v>89316</v>
      </c>
      <c r="D7" s="440">
        <v>90255</v>
      </c>
      <c r="E7" s="440">
        <v>1113</v>
      </c>
      <c r="F7" s="440">
        <v>18213</v>
      </c>
      <c r="G7" s="440">
        <v>19530</v>
      </c>
      <c r="H7" s="440">
        <v>253</v>
      </c>
      <c r="I7" s="440">
        <v>3346</v>
      </c>
      <c r="J7" s="440">
        <v>3025</v>
      </c>
      <c r="K7" s="440">
        <v>5427</v>
      </c>
      <c r="L7" s="440">
        <v>110875</v>
      </c>
      <c r="M7" s="440">
        <v>112810</v>
      </c>
      <c r="N7" s="448">
        <v>101.27480025136906</v>
      </c>
      <c r="O7" s="440">
        <v>91709</v>
      </c>
      <c r="P7" s="440">
        <v>19681</v>
      </c>
      <c r="Q7" s="440">
        <v>111390</v>
      </c>
    </row>
    <row r="8" spans="1:17" ht="49.5" customHeight="1">
      <c r="A8" s="447" t="s">
        <v>707</v>
      </c>
      <c r="B8" s="440">
        <v>11768</v>
      </c>
      <c r="C8" s="440">
        <v>163215</v>
      </c>
      <c r="D8" s="440">
        <v>152340</v>
      </c>
      <c r="E8" s="440">
        <v>8068</v>
      </c>
      <c r="F8" s="440">
        <v>120404</v>
      </c>
      <c r="G8" s="440">
        <v>119308</v>
      </c>
      <c r="H8" s="440">
        <v>600</v>
      </c>
      <c r="I8" s="440">
        <v>4267</v>
      </c>
      <c r="J8" s="440">
        <v>3517</v>
      </c>
      <c r="K8" s="440">
        <v>20436</v>
      </c>
      <c r="L8" s="440">
        <v>287886</v>
      </c>
      <c r="M8" s="440">
        <v>275165</v>
      </c>
      <c r="N8" s="448">
        <v>11.244152970987457</v>
      </c>
      <c r="O8" s="440">
        <v>1434703</v>
      </c>
      <c r="P8" s="440">
        <v>1012480</v>
      </c>
      <c r="Q8" s="440">
        <v>2447183</v>
      </c>
    </row>
    <row r="9" spans="1:17" ht="49.5" customHeight="1">
      <c r="A9" s="447" t="s">
        <v>708</v>
      </c>
      <c r="B9" s="440">
        <v>2</v>
      </c>
      <c r="C9" s="440">
        <v>200</v>
      </c>
      <c r="D9" s="440">
        <v>200</v>
      </c>
      <c r="E9" s="440">
        <v>2</v>
      </c>
      <c r="F9" s="440">
        <v>150</v>
      </c>
      <c r="G9" s="440">
        <v>150</v>
      </c>
      <c r="H9" s="440">
        <v>0</v>
      </c>
      <c r="I9" s="440">
        <v>0</v>
      </c>
      <c r="J9" s="440">
        <v>0</v>
      </c>
      <c r="K9" s="440">
        <v>4</v>
      </c>
      <c r="L9" s="440">
        <v>350</v>
      </c>
      <c r="M9" s="440">
        <v>350</v>
      </c>
      <c r="N9" s="448">
        <v>3.8461538461538464E-2</v>
      </c>
      <c r="O9" s="440">
        <v>544717</v>
      </c>
      <c r="P9" s="440">
        <v>365283</v>
      </c>
      <c r="Q9" s="440">
        <v>910000</v>
      </c>
    </row>
    <row r="10" spans="1:17" ht="49.5" customHeight="1">
      <c r="A10" s="447" t="s">
        <v>709</v>
      </c>
      <c r="B10" s="440">
        <v>2245</v>
      </c>
      <c r="C10" s="440">
        <v>64625</v>
      </c>
      <c r="D10" s="440">
        <v>53884</v>
      </c>
      <c r="E10" s="440">
        <v>1256</v>
      </c>
      <c r="F10" s="440">
        <v>42475</v>
      </c>
      <c r="G10" s="440">
        <v>35248</v>
      </c>
      <c r="H10" s="440">
        <v>20</v>
      </c>
      <c r="I10" s="440">
        <v>305</v>
      </c>
      <c r="J10" s="440">
        <v>272</v>
      </c>
      <c r="K10" s="440">
        <v>3521</v>
      </c>
      <c r="L10" s="440">
        <v>107405</v>
      </c>
      <c r="M10" s="440">
        <v>89404</v>
      </c>
      <c r="N10" s="448">
        <v>33.05199726427476</v>
      </c>
      <c r="O10" s="440">
        <v>193298</v>
      </c>
      <c r="P10" s="440">
        <v>77197</v>
      </c>
      <c r="Q10" s="440">
        <v>270495</v>
      </c>
    </row>
    <row r="11" spans="1:17" ht="49.5" customHeight="1">
      <c r="A11" s="447" t="s">
        <v>710</v>
      </c>
      <c r="B11" s="440">
        <v>9</v>
      </c>
      <c r="C11" s="440">
        <v>284</v>
      </c>
      <c r="D11" s="440">
        <v>267</v>
      </c>
      <c r="E11" s="440">
        <v>27</v>
      </c>
      <c r="F11" s="440">
        <v>649</v>
      </c>
      <c r="G11" s="440">
        <v>724</v>
      </c>
      <c r="H11" s="440">
        <v>5</v>
      </c>
      <c r="I11" s="440">
        <v>29</v>
      </c>
      <c r="J11" s="440">
        <v>29</v>
      </c>
      <c r="K11" s="440">
        <v>41</v>
      </c>
      <c r="L11" s="440">
        <v>962</v>
      </c>
      <c r="M11" s="440">
        <v>1020</v>
      </c>
      <c r="N11" s="448">
        <v>60.035314891112428</v>
      </c>
      <c r="O11" s="440">
        <v>591</v>
      </c>
      <c r="P11" s="440">
        <v>1108</v>
      </c>
      <c r="Q11" s="440">
        <v>1699</v>
      </c>
    </row>
    <row r="12" spans="1:17" ht="49.5" customHeight="1">
      <c r="A12" s="447" t="s">
        <v>711</v>
      </c>
      <c r="B12" s="440">
        <v>875</v>
      </c>
      <c r="C12" s="440">
        <v>21194</v>
      </c>
      <c r="D12" s="440">
        <v>19926</v>
      </c>
      <c r="E12" s="440">
        <v>396</v>
      </c>
      <c r="F12" s="440">
        <v>6633</v>
      </c>
      <c r="G12" s="440">
        <v>6289</v>
      </c>
      <c r="H12" s="440">
        <v>83</v>
      </c>
      <c r="I12" s="440">
        <v>1661</v>
      </c>
      <c r="J12" s="440">
        <v>1581</v>
      </c>
      <c r="K12" s="440">
        <v>1354</v>
      </c>
      <c r="L12" s="440">
        <v>29488</v>
      </c>
      <c r="M12" s="440">
        <v>27796</v>
      </c>
      <c r="N12" s="448">
        <v>76.952465324880265</v>
      </c>
      <c r="O12" s="440">
        <v>27653</v>
      </c>
      <c r="P12" s="440">
        <v>8468</v>
      </c>
      <c r="Q12" s="440">
        <v>36121</v>
      </c>
    </row>
    <row r="13" spans="1:17" ht="71.25" customHeight="1">
      <c r="A13" s="447" t="s">
        <v>712</v>
      </c>
      <c r="B13" s="440">
        <v>262</v>
      </c>
      <c r="C13" s="440">
        <v>3990</v>
      </c>
      <c r="D13" s="440">
        <v>3902</v>
      </c>
      <c r="E13" s="440">
        <v>154</v>
      </c>
      <c r="F13" s="440">
        <v>2312</v>
      </c>
      <c r="G13" s="440">
        <v>2322</v>
      </c>
      <c r="H13" s="440">
        <v>3</v>
      </c>
      <c r="I13" s="440">
        <v>4</v>
      </c>
      <c r="J13" s="440">
        <v>1</v>
      </c>
      <c r="K13" s="440">
        <v>419</v>
      </c>
      <c r="L13" s="440">
        <v>6306</v>
      </c>
      <c r="M13" s="440">
        <v>6225</v>
      </c>
      <c r="N13" s="448">
        <v>6.4158721978871425</v>
      </c>
      <c r="O13" s="440">
        <v>58708</v>
      </c>
      <c r="P13" s="440">
        <v>38317</v>
      </c>
      <c r="Q13" s="440">
        <v>97025</v>
      </c>
    </row>
    <row r="14" spans="1:17" ht="49.5" customHeight="1">
      <c r="A14" s="447" t="s">
        <v>713</v>
      </c>
      <c r="B14" s="440">
        <v>4694</v>
      </c>
      <c r="C14" s="440">
        <v>290342</v>
      </c>
      <c r="D14" s="440">
        <v>243923</v>
      </c>
      <c r="E14" s="440">
        <v>4161</v>
      </c>
      <c r="F14" s="440">
        <v>228394</v>
      </c>
      <c r="G14" s="440">
        <v>184215</v>
      </c>
      <c r="H14" s="440">
        <v>435</v>
      </c>
      <c r="I14" s="440">
        <v>6500</v>
      </c>
      <c r="J14" s="440">
        <v>4597</v>
      </c>
      <c r="K14" s="440">
        <v>9290</v>
      </c>
      <c r="L14" s="440">
        <v>525236</v>
      </c>
      <c r="M14" s="440">
        <v>432735</v>
      </c>
      <c r="N14" s="448">
        <v>78.431106012081798</v>
      </c>
      <c r="O14" s="440">
        <v>350492</v>
      </c>
      <c r="P14" s="440">
        <v>201247</v>
      </c>
      <c r="Q14" s="440">
        <v>551739</v>
      </c>
    </row>
    <row r="15" spans="1:17" ht="49.5" customHeight="1">
      <c r="A15" s="447" t="s">
        <v>11</v>
      </c>
      <c r="B15" s="440">
        <v>14</v>
      </c>
      <c r="C15" s="440">
        <v>520</v>
      </c>
      <c r="D15" s="440">
        <v>432</v>
      </c>
      <c r="E15" s="440">
        <v>25</v>
      </c>
      <c r="F15" s="440">
        <v>1185</v>
      </c>
      <c r="G15" s="440">
        <v>993</v>
      </c>
      <c r="H15" s="440">
        <v>0</v>
      </c>
      <c r="I15" s="440">
        <v>0</v>
      </c>
      <c r="J15" s="440">
        <v>0</v>
      </c>
      <c r="K15" s="440">
        <v>39</v>
      </c>
      <c r="L15" s="440">
        <v>1705</v>
      </c>
      <c r="M15" s="440">
        <v>1425</v>
      </c>
      <c r="N15" s="448">
        <v>59.57357859531772</v>
      </c>
      <c r="O15" s="440">
        <v>1098</v>
      </c>
      <c r="P15" s="440">
        <v>1294</v>
      </c>
      <c r="Q15" s="440">
        <v>2392</v>
      </c>
    </row>
    <row r="16" spans="1:17" s="450" customFormat="1" ht="33.75" customHeight="1">
      <c r="A16" s="449" t="s">
        <v>49</v>
      </c>
      <c r="B16" s="442">
        <v>29565</v>
      </c>
      <c r="C16" s="442">
        <v>670069</v>
      </c>
      <c r="D16" s="442">
        <v>612431</v>
      </c>
      <c r="E16" s="442">
        <v>18487</v>
      </c>
      <c r="F16" s="442">
        <v>439538</v>
      </c>
      <c r="G16" s="442">
        <v>394812</v>
      </c>
      <c r="H16" s="442">
        <v>1701</v>
      </c>
      <c r="I16" s="442">
        <v>18768</v>
      </c>
      <c r="J16" s="442">
        <v>15480</v>
      </c>
      <c r="K16" s="442">
        <v>49753</v>
      </c>
      <c r="L16" s="442">
        <v>1128375</v>
      </c>
      <c r="M16" s="442">
        <v>1022723</v>
      </c>
      <c r="N16" s="448">
        <v>18.540051375108995</v>
      </c>
      <c r="O16" s="442">
        <v>3322465</v>
      </c>
      <c r="P16" s="442">
        <v>2193825</v>
      </c>
      <c r="Q16" s="442">
        <v>5516290</v>
      </c>
    </row>
    <row r="17" spans="1:17" s="444" customFormat="1" ht="38.25" customHeight="1">
      <c r="A17" s="108" t="s">
        <v>1414</v>
      </c>
      <c r="B17" s="587" t="s">
        <v>1416</v>
      </c>
      <c r="C17" s="587"/>
      <c r="D17" s="587"/>
      <c r="E17" s="587"/>
      <c r="F17" s="587"/>
      <c r="G17" s="587"/>
      <c r="H17" s="587"/>
      <c r="I17" s="587"/>
      <c r="J17" s="587"/>
      <c r="K17" s="587"/>
      <c r="L17" s="587"/>
      <c r="M17" s="587"/>
      <c r="P17" s="451"/>
      <c r="Q17" s="451"/>
    </row>
    <row r="18" spans="1:17" ht="40.5" customHeight="1">
      <c r="A18" s="447" t="s">
        <v>704</v>
      </c>
      <c r="B18" s="440">
        <v>1216</v>
      </c>
      <c r="C18" s="440">
        <v>18188</v>
      </c>
      <c r="D18" s="440">
        <v>13933</v>
      </c>
      <c r="E18" s="440">
        <v>1012</v>
      </c>
      <c r="F18" s="440">
        <v>22285</v>
      </c>
      <c r="G18" s="440">
        <v>16850</v>
      </c>
      <c r="H18" s="440">
        <v>89</v>
      </c>
      <c r="I18" s="440">
        <v>622</v>
      </c>
      <c r="J18" s="440">
        <v>526</v>
      </c>
      <c r="K18" s="440">
        <v>2317</v>
      </c>
      <c r="L18" s="440">
        <v>41095</v>
      </c>
      <c r="M18" s="440">
        <v>31309</v>
      </c>
      <c r="N18" s="448">
        <v>4.2355134320524019</v>
      </c>
      <c r="O18" s="440">
        <v>342362</v>
      </c>
      <c r="P18" s="440">
        <v>396840</v>
      </c>
      <c r="Q18" s="440">
        <v>739202</v>
      </c>
    </row>
    <row r="19" spans="1:17" ht="40.5" customHeight="1">
      <c r="A19" s="447" t="s">
        <v>707</v>
      </c>
      <c r="B19" s="440">
        <v>23335</v>
      </c>
      <c r="C19" s="440">
        <v>1176431</v>
      </c>
      <c r="D19" s="440">
        <v>756294</v>
      </c>
      <c r="E19" s="440">
        <v>23586</v>
      </c>
      <c r="F19" s="440">
        <v>1305016</v>
      </c>
      <c r="G19" s="440">
        <v>805746</v>
      </c>
      <c r="H19" s="440">
        <v>911</v>
      </c>
      <c r="I19" s="440">
        <v>39548</v>
      </c>
      <c r="J19" s="440">
        <v>24903</v>
      </c>
      <c r="K19" s="440">
        <v>47832</v>
      </c>
      <c r="L19" s="440">
        <v>2520995</v>
      </c>
      <c r="M19" s="440">
        <v>1586943</v>
      </c>
      <c r="N19" s="448">
        <v>10.194821230247548</v>
      </c>
      <c r="O19" s="440">
        <v>8342818</v>
      </c>
      <c r="P19" s="440">
        <v>7223350</v>
      </c>
      <c r="Q19" s="440">
        <v>15566168</v>
      </c>
    </row>
    <row r="20" spans="1:17" s="450" customFormat="1" ht="40.5" customHeight="1">
      <c r="A20" s="449" t="s">
        <v>60</v>
      </c>
      <c r="B20" s="442">
        <v>24551</v>
      </c>
      <c r="C20" s="442">
        <v>1194619</v>
      </c>
      <c r="D20" s="442">
        <v>770227</v>
      </c>
      <c r="E20" s="442">
        <v>24598</v>
      </c>
      <c r="F20" s="442">
        <v>1327301</v>
      </c>
      <c r="G20" s="442">
        <v>822596</v>
      </c>
      <c r="H20" s="442">
        <v>1000</v>
      </c>
      <c r="I20" s="442">
        <v>40170</v>
      </c>
      <c r="J20" s="442">
        <v>25429</v>
      </c>
      <c r="K20" s="442">
        <v>50149</v>
      </c>
      <c r="L20" s="442">
        <v>2562090</v>
      </c>
      <c r="M20" s="442">
        <v>1618252</v>
      </c>
      <c r="N20" s="448">
        <v>9.9246567235211458</v>
      </c>
      <c r="O20" s="442">
        <v>8685180</v>
      </c>
      <c r="P20" s="442">
        <v>7620190</v>
      </c>
      <c r="Q20" s="442">
        <v>16305370</v>
      </c>
    </row>
    <row r="22" spans="1:17">
      <c r="B22" s="445">
        <v>54116</v>
      </c>
      <c r="C22" s="445">
        <v>1864688</v>
      </c>
      <c r="D22" s="445">
        <v>1382658</v>
      </c>
      <c r="E22" s="445">
        <v>43085</v>
      </c>
      <c r="F22" s="445">
        <v>1766839</v>
      </c>
      <c r="G22" s="445">
        <v>1217408</v>
      </c>
      <c r="H22" s="445">
        <v>2701</v>
      </c>
      <c r="I22" s="445">
        <v>58938</v>
      </c>
      <c r="J22" s="445">
        <v>40909</v>
      </c>
      <c r="K22" s="445">
        <v>99902</v>
      </c>
      <c r="L22" s="445">
        <v>3690465</v>
      </c>
      <c r="M22" s="445">
        <v>2640975</v>
      </c>
    </row>
    <row r="23" spans="1:17">
      <c r="B23" s="351"/>
      <c r="C23" s="351"/>
      <c r="D23" s="351"/>
      <c r="F23" s="351"/>
      <c r="G23" s="351"/>
      <c r="K23" s="445" t="b">
        <v>1</v>
      </c>
      <c r="L23" s="445" t="b">
        <v>1</v>
      </c>
      <c r="M23" s="445" t="b">
        <v>1</v>
      </c>
    </row>
    <row r="27" spans="1:17">
      <c r="B27" s="452"/>
      <c r="C27" s="452"/>
      <c r="D27" s="452"/>
      <c r="E27" s="452"/>
      <c r="F27" s="452"/>
      <c r="G27" s="452"/>
    </row>
    <row r="28" spans="1:17">
      <c r="B28" s="452"/>
      <c r="C28" s="452"/>
      <c r="D28" s="452"/>
      <c r="E28" s="452"/>
      <c r="F28" s="452"/>
      <c r="G28" s="452"/>
    </row>
  </sheetData>
  <mergeCells count="8">
    <mergeCell ref="O2:Q2"/>
    <mergeCell ref="B17:M17"/>
    <mergeCell ref="B1:M1"/>
    <mergeCell ref="A2:A3"/>
    <mergeCell ref="B2:D2"/>
    <mergeCell ref="E2:G2"/>
    <mergeCell ref="H2:J2"/>
    <mergeCell ref="K2:M2"/>
  </mergeCells>
  <printOptions horizontalCentered="1"/>
  <pageMargins left="0.61" right="0.22" top="0.65" bottom="0.53" header="0.23" footer="0.24"/>
  <pageSetup paperSize="9" scale="77" firstPageNumber="113" pageOrder="overThenDown" orientation="portrait" useFirstPageNumber="1" horizontalDpi="300" verticalDpi="300" r:id="rId1"/>
  <headerFooter alignWithMargins="0">
    <oddFooter>&amp;L&amp;"Arial,Italic"&amp;9AISHE 2011-12&amp;CT-&amp;P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>
    <tabColor theme="7" tint="-0.499984740745262"/>
  </sheetPr>
  <dimension ref="A1:AG52"/>
  <sheetViews>
    <sheetView view="pageBreakPreview" zoomScaleSheetLayoutView="100" workbookViewId="0">
      <pane xSplit="2" ySplit="3" topLeftCell="C17" activePane="bottomRight" state="frozen"/>
      <selection activeCell="D9" sqref="D9"/>
      <selection pane="topRight" activeCell="D9" sqref="D9"/>
      <selection pane="bottomLeft" activeCell="D9" sqref="D9"/>
      <selection pane="bottomRight" activeCell="D37" sqref="A1:AG41"/>
    </sheetView>
  </sheetViews>
  <sheetFormatPr defaultRowHeight="15.75"/>
  <cols>
    <col min="1" max="1" width="5.140625" style="105" customWidth="1"/>
    <col min="2" max="2" width="23.42578125" style="105" customWidth="1"/>
    <col min="3" max="3" width="7.7109375" style="105" customWidth="1"/>
    <col min="4" max="5" width="8.140625" style="105" customWidth="1"/>
    <col min="6" max="6" width="7.28515625" style="105" customWidth="1"/>
    <col min="7" max="7" width="8.140625" style="105" customWidth="1"/>
    <col min="8" max="8" width="6.7109375" style="105" customWidth="1"/>
    <col min="9" max="11" width="9.28515625" style="105" customWidth="1"/>
    <col min="12" max="12" width="10" style="105" customWidth="1"/>
    <col min="13" max="13" width="9.85546875" style="105" customWidth="1"/>
    <col min="14" max="14" width="10.140625" style="105" customWidth="1"/>
    <col min="15" max="15" width="7.7109375" style="105" customWidth="1"/>
    <col min="16" max="16" width="7.140625" style="105" customWidth="1"/>
    <col min="17" max="17" width="7.85546875" style="105" customWidth="1"/>
    <col min="18" max="18" width="8.7109375" style="105" customWidth="1"/>
    <col min="19" max="19" width="7.5703125" style="105" customWidth="1"/>
    <col min="20" max="20" width="8.85546875" style="105" customWidth="1"/>
    <col min="21" max="21" width="6.85546875" style="105" customWidth="1"/>
    <col min="22" max="22" width="7" style="105" customWidth="1"/>
    <col min="23" max="23" width="7.5703125" style="105" customWidth="1"/>
    <col min="24" max="24" width="6.85546875" style="105" customWidth="1"/>
    <col min="25" max="25" width="7.140625" style="105" customWidth="1"/>
    <col min="26" max="26" width="7.5703125" style="105" customWidth="1"/>
    <col min="27" max="27" width="9.85546875" style="105" customWidth="1"/>
    <col min="28" max="28" width="10.42578125" style="105" customWidth="1"/>
    <col min="29" max="32" width="10.28515625" style="105" customWidth="1"/>
    <col min="33" max="33" width="9.5703125" style="105" bestFit="1" customWidth="1"/>
    <col min="34" max="16384" width="9.140625" style="105"/>
  </cols>
  <sheetData>
    <row r="1" spans="1:33" ht="27" customHeight="1">
      <c r="B1" s="108" t="s">
        <v>1417</v>
      </c>
      <c r="C1" s="106" t="s">
        <v>1418</v>
      </c>
      <c r="L1" s="106" t="s">
        <v>1418</v>
      </c>
      <c r="U1" s="106" t="s">
        <v>1418</v>
      </c>
    </row>
    <row r="2" spans="1:33" s="453" customFormat="1" ht="31.5" customHeight="1">
      <c r="A2" s="644" t="s">
        <v>99</v>
      </c>
      <c r="B2" s="646" t="s">
        <v>2</v>
      </c>
      <c r="C2" s="641" t="s">
        <v>104</v>
      </c>
      <c r="D2" s="642"/>
      <c r="E2" s="643"/>
      <c r="F2" s="641" t="s">
        <v>105</v>
      </c>
      <c r="G2" s="642"/>
      <c r="H2" s="643"/>
      <c r="I2" s="641" t="s">
        <v>100</v>
      </c>
      <c r="J2" s="642"/>
      <c r="K2" s="643"/>
      <c r="L2" s="641" t="s">
        <v>101</v>
      </c>
      <c r="M2" s="642"/>
      <c r="N2" s="643"/>
      <c r="O2" s="641" t="s">
        <v>106</v>
      </c>
      <c r="P2" s="642"/>
      <c r="Q2" s="643"/>
      <c r="R2" s="641" t="s">
        <v>107</v>
      </c>
      <c r="S2" s="642"/>
      <c r="T2" s="643"/>
      <c r="U2" s="641" t="s">
        <v>108</v>
      </c>
      <c r="V2" s="642"/>
      <c r="W2" s="643"/>
      <c r="X2" s="641" t="s">
        <v>109</v>
      </c>
      <c r="Y2" s="642"/>
      <c r="Z2" s="643"/>
      <c r="AA2" s="641" t="s">
        <v>60</v>
      </c>
      <c r="AB2" s="642"/>
      <c r="AC2" s="643"/>
      <c r="AD2" s="641" t="s">
        <v>1419</v>
      </c>
      <c r="AE2" s="642"/>
      <c r="AF2" s="643"/>
    </row>
    <row r="3" spans="1:33" s="455" customFormat="1" ht="24.75" customHeight="1">
      <c r="A3" s="645"/>
      <c r="B3" s="646"/>
      <c r="C3" s="454" t="s">
        <v>102</v>
      </c>
      <c r="D3" s="454" t="s">
        <v>103</v>
      </c>
      <c r="E3" s="454" t="s">
        <v>12</v>
      </c>
      <c r="F3" s="454" t="s">
        <v>102</v>
      </c>
      <c r="G3" s="454" t="s">
        <v>103</v>
      </c>
      <c r="H3" s="454" t="s">
        <v>12</v>
      </c>
      <c r="I3" s="454" t="s">
        <v>102</v>
      </c>
      <c r="J3" s="454" t="s">
        <v>103</v>
      </c>
      <c r="K3" s="454" t="s">
        <v>12</v>
      </c>
      <c r="L3" s="454" t="s">
        <v>102</v>
      </c>
      <c r="M3" s="454" t="s">
        <v>103</v>
      </c>
      <c r="N3" s="454" t="s">
        <v>12</v>
      </c>
      <c r="O3" s="454" t="s">
        <v>102</v>
      </c>
      <c r="P3" s="454" t="s">
        <v>103</v>
      </c>
      <c r="Q3" s="454" t="s">
        <v>12</v>
      </c>
      <c r="R3" s="454" t="s">
        <v>102</v>
      </c>
      <c r="S3" s="454" t="s">
        <v>103</v>
      </c>
      <c r="T3" s="454" t="s">
        <v>12</v>
      </c>
      <c r="U3" s="454" t="s">
        <v>102</v>
      </c>
      <c r="V3" s="454" t="s">
        <v>103</v>
      </c>
      <c r="W3" s="454" t="s">
        <v>12</v>
      </c>
      <c r="X3" s="454" t="s">
        <v>102</v>
      </c>
      <c r="Y3" s="454" t="s">
        <v>103</v>
      </c>
      <c r="Z3" s="454" t="s">
        <v>12</v>
      </c>
      <c r="AA3" s="454" t="s">
        <v>102</v>
      </c>
      <c r="AB3" s="454" t="s">
        <v>103</v>
      </c>
      <c r="AC3" s="454" t="s">
        <v>12</v>
      </c>
      <c r="AD3" s="454" t="s">
        <v>102</v>
      </c>
      <c r="AE3" s="454" t="s">
        <v>103</v>
      </c>
      <c r="AF3" s="454" t="s">
        <v>12</v>
      </c>
    </row>
    <row r="4" spans="1:33" s="455" customFormat="1" ht="15" customHeight="1">
      <c r="A4" s="378">
        <v>1</v>
      </c>
      <c r="B4" s="378">
        <v>2</v>
      </c>
      <c r="C4" s="378">
        <v>3</v>
      </c>
      <c r="D4" s="378">
        <v>4</v>
      </c>
      <c r="E4" s="378">
        <v>5</v>
      </c>
      <c r="F4" s="378">
        <v>6</v>
      </c>
      <c r="G4" s="378">
        <v>7</v>
      </c>
      <c r="H4" s="378">
        <v>8</v>
      </c>
      <c r="I4" s="378">
        <v>9</v>
      </c>
      <c r="J4" s="378">
        <v>10</v>
      </c>
      <c r="K4" s="378">
        <v>11</v>
      </c>
      <c r="L4" s="378">
        <v>12</v>
      </c>
      <c r="M4" s="378">
        <v>13</v>
      </c>
      <c r="N4" s="378">
        <v>14</v>
      </c>
      <c r="O4" s="378">
        <v>15</v>
      </c>
      <c r="P4" s="378">
        <v>16</v>
      </c>
      <c r="Q4" s="378">
        <v>17</v>
      </c>
      <c r="R4" s="378">
        <v>18</v>
      </c>
      <c r="S4" s="378">
        <v>19</v>
      </c>
      <c r="T4" s="378">
        <v>20</v>
      </c>
      <c r="U4" s="378">
        <v>21</v>
      </c>
      <c r="V4" s="378">
        <v>22</v>
      </c>
      <c r="W4" s="378">
        <v>23</v>
      </c>
      <c r="X4" s="378">
        <v>24</v>
      </c>
      <c r="Y4" s="378">
        <v>25</v>
      </c>
      <c r="Z4" s="378">
        <v>26</v>
      </c>
      <c r="AA4" s="378">
        <v>27</v>
      </c>
      <c r="AB4" s="378">
        <v>28</v>
      </c>
      <c r="AC4" s="378">
        <v>29</v>
      </c>
      <c r="AD4" s="378">
        <v>30</v>
      </c>
      <c r="AE4" s="378">
        <v>31</v>
      </c>
      <c r="AF4" s="378">
        <v>32</v>
      </c>
    </row>
    <row r="5" spans="1:33" s="455" customFormat="1" ht="30.75" customHeight="1">
      <c r="A5" s="456">
        <v>1</v>
      </c>
      <c r="B5" s="457" t="s">
        <v>55</v>
      </c>
      <c r="C5" s="458">
        <v>4</v>
      </c>
      <c r="D5" s="458">
        <v>1</v>
      </c>
      <c r="E5" s="295">
        <v>5</v>
      </c>
      <c r="F5" s="458">
        <v>0</v>
      </c>
      <c r="G5" s="458">
        <v>0</v>
      </c>
      <c r="H5" s="295">
        <v>0</v>
      </c>
      <c r="I5" s="458">
        <v>0</v>
      </c>
      <c r="J5" s="458">
        <v>0</v>
      </c>
      <c r="K5" s="295">
        <v>0</v>
      </c>
      <c r="L5" s="458">
        <v>22</v>
      </c>
      <c r="M5" s="458">
        <v>78</v>
      </c>
      <c r="N5" s="295">
        <v>100</v>
      </c>
      <c r="O5" s="458">
        <v>0</v>
      </c>
      <c r="P5" s="458">
        <v>0</v>
      </c>
      <c r="Q5" s="295">
        <v>0</v>
      </c>
      <c r="R5" s="458">
        <v>118</v>
      </c>
      <c r="S5" s="458">
        <v>35</v>
      </c>
      <c r="T5" s="295">
        <v>153</v>
      </c>
      <c r="U5" s="458">
        <v>0</v>
      </c>
      <c r="V5" s="458">
        <v>0</v>
      </c>
      <c r="W5" s="295">
        <v>0</v>
      </c>
      <c r="X5" s="458">
        <v>5</v>
      </c>
      <c r="Y5" s="458">
        <v>24</v>
      </c>
      <c r="Z5" s="295">
        <v>29</v>
      </c>
      <c r="AA5" s="295">
        <v>149</v>
      </c>
      <c r="AB5" s="295">
        <v>138</v>
      </c>
      <c r="AC5" s="295">
        <v>287</v>
      </c>
      <c r="AD5" s="459">
        <v>116</v>
      </c>
      <c r="AE5" s="459">
        <v>118</v>
      </c>
      <c r="AF5" s="295">
        <v>234</v>
      </c>
      <c r="AG5" s="460">
        <v>81.533101045296164</v>
      </c>
    </row>
    <row r="6" spans="1:33" s="455" customFormat="1" ht="21.75" customHeight="1">
      <c r="A6" s="456">
        <v>2</v>
      </c>
      <c r="B6" s="461" t="s">
        <v>15</v>
      </c>
      <c r="C6" s="458">
        <v>926</v>
      </c>
      <c r="D6" s="458">
        <v>466</v>
      </c>
      <c r="E6" s="295">
        <v>1392</v>
      </c>
      <c r="F6" s="458">
        <v>286</v>
      </c>
      <c r="G6" s="458">
        <v>240</v>
      </c>
      <c r="H6" s="295">
        <v>526</v>
      </c>
      <c r="I6" s="458">
        <v>82509</v>
      </c>
      <c r="J6" s="458">
        <v>60611</v>
      </c>
      <c r="K6" s="295">
        <v>143120</v>
      </c>
      <c r="L6" s="458">
        <v>214902</v>
      </c>
      <c r="M6" s="458">
        <v>202275</v>
      </c>
      <c r="N6" s="295">
        <v>417177</v>
      </c>
      <c r="O6" s="458">
        <v>1425</v>
      </c>
      <c r="P6" s="458">
        <v>1084</v>
      </c>
      <c r="Q6" s="295">
        <v>2509</v>
      </c>
      <c r="R6" s="458">
        <v>11236</v>
      </c>
      <c r="S6" s="458">
        <v>29281</v>
      </c>
      <c r="T6" s="295">
        <v>40517</v>
      </c>
      <c r="U6" s="458">
        <v>252</v>
      </c>
      <c r="V6" s="458">
        <v>544</v>
      </c>
      <c r="W6" s="295">
        <v>796</v>
      </c>
      <c r="X6" s="458">
        <v>989</v>
      </c>
      <c r="Y6" s="458">
        <v>421</v>
      </c>
      <c r="Z6" s="295">
        <v>1410</v>
      </c>
      <c r="AA6" s="295">
        <v>312525</v>
      </c>
      <c r="AB6" s="295">
        <v>294922</v>
      </c>
      <c r="AC6" s="295">
        <v>607447</v>
      </c>
      <c r="AD6" s="459">
        <v>202665</v>
      </c>
      <c r="AE6" s="459">
        <v>201990</v>
      </c>
      <c r="AF6" s="295">
        <v>404655</v>
      </c>
      <c r="AG6" s="460">
        <v>66.615688282269886</v>
      </c>
    </row>
    <row r="7" spans="1:33" s="455" customFormat="1" ht="21.75" customHeight="1">
      <c r="A7" s="456">
        <v>3</v>
      </c>
      <c r="B7" s="461" t="s">
        <v>16</v>
      </c>
      <c r="C7" s="458">
        <v>23</v>
      </c>
      <c r="D7" s="458">
        <v>11</v>
      </c>
      <c r="E7" s="295">
        <v>34</v>
      </c>
      <c r="F7" s="458">
        <v>19</v>
      </c>
      <c r="G7" s="458">
        <v>14</v>
      </c>
      <c r="H7" s="295">
        <v>33</v>
      </c>
      <c r="I7" s="458">
        <v>207</v>
      </c>
      <c r="J7" s="458">
        <v>206</v>
      </c>
      <c r="K7" s="295">
        <v>413</v>
      </c>
      <c r="L7" s="458">
        <v>1346</v>
      </c>
      <c r="M7" s="458">
        <v>1325</v>
      </c>
      <c r="N7" s="295">
        <v>2671</v>
      </c>
      <c r="O7" s="458">
        <v>24</v>
      </c>
      <c r="P7" s="458">
        <v>16</v>
      </c>
      <c r="Q7" s="295">
        <v>40</v>
      </c>
      <c r="R7" s="458">
        <v>95</v>
      </c>
      <c r="S7" s="458">
        <v>37</v>
      </c>
      <c r="T7" s="295">
        <v>132</v>
      </c>
      <c r="U7" s="458">
        <v>91</v>
      </c>
      <c r="V7" s="458">
        <v>24</v>
      </c>
      <c r="W7" s="295">
        <v>115</v>
      </c>
      <c r="X7" s="458">
        <v>0</v>
      </c>
      <c r="Y7" s="458">
        <v>0</v>
      </c>
      <c r="Z7" s="295">
        <v>0</v>
      </c>
      <c r="AA7" s="295">
        <v>1805</v>
      </c>
      <c r="AB7" s="295">
        <v>1633</v>
      </c>
      <c r="AC7" s="295">
        <v>3438</v>
      </c>
      <c r="AD7" s="459">
        <v>658</v>
      </c>
      <c r="AE7" s="459">
        <v>489</v>
      </c>
      <c r="AF7" s="295">
        <v>1147</v>
      </c>
      <c r="AG7" s="460">
        <v>33.362420011634669</v>
      </c>
    </row>
    <row r="8" spans="1:33" s="455" customFormat="1" ht="21.75" customHeight="1">
      <c r="A8" s="456">
        <v>4</v>
      </c>
      <c r="B8" s="461" t="s">
        <v>17</v>
      </c>
      <c r="C8" s="458">
        <v>238</v>
      </c>
      <c r="D8" s="458">
        <v>160</v>
      </c>
      <c r="E8" s="295">
        <v>398</v>
      </c>
      <c r="F8" s="458">
        <v>23</v>
      </c>
      <c r="G8" s="458">
        <v>35</v>
      </c>
      <c r="H8" s="295">
        <v>58</v>
      </c>
      <c r="I8" s="458">
        <v>3115</v>
      </c>
      <c r="J8" s="458">
        <v>4433</v>
      </c>
      <c r="K8" s="295">
        <v>7548</v>
      </c>
      <c r="L8" s="458">
        <v>22842</v>
      </c>
      <c r="M8" s="458">
        <v>24476</v>
      </c>
      <c r="N8" s="295">
        <v>47318</v>
      </c>
      <c r="O8" s="458">
        <v>533</v>
      </c>
      <c r="P8" s="458">
        <v>669</v>
      </c>
      <c r="Q8" s="295">
        <v>1202</v>
      </c>
      <c r="R8" s="458">
        <v>1191</v>
      </c>
      <c r="S8" s="458">
        <v>671</v>
      </c>
      <c r="T8" s="295">
        <v>1862</v>
      </c>
      <c r="U8" s="458">
        <v>140</v>
      </c>
      <c r="V8" s="458">
        <v>220</v>
      </c>
      <c r="W8" s="295">
        <v>360</v>
      </c>
      <c r="X8" s="458">
        <v>796</v>
      </c>
      <c r="Y8" s="458">
        <v>193</v>
      </c>
      <c r="Z8" s="295">
        <v>989</v>
      </c>
      <c r="AA8" s="295">
        <v>28878</v>
      </c>
      <c r="AB8" s="295">
        <v>30857</v>
      </c>
      <c r="AC8" s="295">
        <v>59735</v>
      </c>
      <c r="AD8" s="459">
        <v>6903</v>
      </c>
      <c r="AE8" s="459">
        <v>6511</v>
      </c>
      <c r="AF8" s="295">
        <v>13414</v>
      </c>
      <c r="AG8" s="460">
        <v>22.455846656064281</v>
      </c>
    </row>
    <row r="9" spans="1:33" s="455" customFormat="1" ht="21.75" customHeight="1">
      <c r="A9" s="456">
        <v>5</v>
      </c>
      <c r="B9" s="461" t="s">
        <v>18</v>
      </c>
      <c r="C9" s="458">
        <v>1011</v>
      </c>
      <c r="D9" s="458">
        <v>349</v>
      </c>
      <c r="E9" s="295">
        <v>1360</v>
      </c>
      <c r="F9" s="458">
        <v>0</v>
      </c>
      <c r="G9" s="458">
        <v>0</v>
      </c>
      <c r="H9" s="295">
        <v>0</v>
      </c>
      <c r="I9" s="458">
        <v>16756</v>
      </c>
      <c r="J9" s="458">
        <v>10995</v>
      </c>
      <c r="K9" s="295">
        <v>27751</v>
      </c>
      <c r="L9" s="458">
        <v>188858</v>
      </c>
      <c r="M9" s="458">
        <v>122064</v>
      </c>
      <c r="N9" s="295">
        <v>310922</v>
      </c>
      <c r="O9" s="458">
        <v>131</v>
      </c>
      <c r="P9" s="458">
        <v>141</v>
      </c>
      <c r="Q9" s="295">
        <v>272</v>
      </c>
      <c r="R9" s="458">
        <v>2812</v>
      </c>
      <c r="S9" s="458">
        <v>1381</v>
      </c>
      <c r="T9" s="295">
        <v>4193</v>
      </c>
      <c r="U9" s="458">
        <v>1333</v>
      </c>
      <c r="V9" s="458">
        <v>415</v>
      </c>
      <c r="W9" s="295">
        <v>1748</v>
      </c>
      <c r="X9" s="458">
        <v>56</v>
      </c>
      <c r="Y9" s="458">
        <v>24</v>
      </c>
      <c r="Z9" s="295">
        <v>80</v>
      </c>
      <c r="AA9" s="295">
        <v>210957</v>
      </c>
      <c r="AB9" s="295">
        <v>135369</v>
      </c>
      <c r="AC9" s="295">
        <v>346326</v>
      </c>
      <c r="AD9" s="459">
        <v>58030</v>
      </c>
      <c r="AE9" s="459">
        <v>39036</v>
      </c>
      <c r="AF9" s="295">
        <v>97066</v>
      </c>
      <c r="AG9" s="460">
        <v>28.027349953512008</v>
      </c>
    </row>
    <row r="10" spans="1:33" s="455" customFormat="1" ht="21.75" customHeight="1">
      <c r="A10" s="456">
        <v>6</v>
      </c>
      <c r="B10" s="461" t="s">
        <v>19</v>
      </c>
      <c r="C10" s="458">
        <v>1</v>
      </c>
      <c r="D10" s="458">
        <v>1</v>
      </c>
      <c r="E10" s="295">
        <v>2</v>
      </c>
      <c r="F10" s="458">
        <v>29</v>
      </c>
      <c r="G10" s="458">
        <v>79</v>
      </c>
      <c r="H10" s="295">
        <v>108</v>
      </c>
      <c r="I10" s="458">
        <v>1873</v>
      </c>
      <c r="J10" s="458">
        <v>4240</v>
      </c>
      <c r="K10" s="295">
        <v>6113</v>
      </c>
      <c r="L10" s="458">
        <v>6129</v>
      </c>
      <c r="M10" s="458">
        <v>14971</v>
      </c>
      <c r="N10" s="295">
        <v>21100</v>
      </c>
      <c r="O10" s="458">
        <v>122</v>
      </c>
      <c r="P10" s="458">
        <v>387</v>
      </c>
      <c r="Q10" s="295">
        <v>509</v>
      </c>
      <c r="R10" s="458">
        <v>329</v>
      </c>
      <c r="S10" s="458">
        <v>311</v>
      </c>
      <c r="T10" s="295">
        <v>640</v>
      </c>
      <c r="U10" s="458">
        <v>54</v>
      </c>
      <c r="V10" s="458">
        <v>55</v>
      </c>
      <c r="W10" s="295">
        <v>109</v>
      </c>
      <c r="X10" s="458">
        <v>0</v>
      </c>
      <c r="Y10" s="458">
        <v>0</v>
      </c>
      <c r="Z10" s="295">
        <v>0</v>
      </c>
      <c r="AA10" s="295">
        <v>8537</v>
      </c>
      <c r="AB10" s="295">
        <v>20044</v>
      </c>
      <c r="AC10" s="295">
        <v>28581</v>
      </c>
      <c r="AD10" s="459">
        <v>3766</v>
      </c>
      <c r="AE10" s="459">
        <v>10353</v>
      </c>
      <c r="AF10" s="295">
        <v>14119</v>
      </c>
      <c r="AG10" s="460">
        <v>49.399951016409503</v>
      </c>
    </row>
    <row r="11" spans="1:33" s="455" customFormat="1" ht="21.75" customHeight="1">
      <c r="A11" s="456">
        <v>7</v>
      </c>
      <c r="B11" s="461" t="s">
        <v>56</v>
      </c>
      <c r="C11" s="458">
        <v>41</v>
      </c>
      <c r="D11" s="458">
        <v>56</v>
      </c>
      <c r="E11" s="295">
        <v>97</v>
      </c>
      <c r="F11" s="458">
        <v>145</v>
      </c>
      <c r="G11" s="458">
        <v>304</v>
      </c>
      <c r="H11" s="295">
        <v>449</v>
      </c>
      <c r="I11" s="458">
        <v>5900</v>
      </c>
      <c r="J11" s="458">
        <v>7617</v>
      </c>
      <c r="K11" s="295">
        <v>13517</v>
      </c>
      <c r="L11" s="458">
        <v>37255</v>
      </c>
      <c r="M11" s="458">
        <v>45808</v>
      </c>
      <c r="N11" s="295">
        <v>83063</v>
      </c>
      <c r="O11" s="458">
        <v>1972</v>
      </c>
      <c r="P11" s="458">
        <v>1818</v>
      </c>
      <c r="Q11" s="295">
        <v>3790</v>
      </c>
      <c r="R11" s="458">
        <v>3904</v>
      </c>
      <c r="S11" s="458">
        <v>3167</v>
      </c>
      <c r="T11" s="295">
        <v>7071</v>
      </c>
      <c r="U11" s="458">
        <v>102</v>
      </c>
      <c r="V11" s="458">
        <v>196</v>
      </c>
      <c r="W11" s="295">
        <v>298</v>
      </c>
      <c r="X11" s="458">
        <v>61</v>
      </c>
      <c r="Y11" s="458">
        <v>81</v>
      </c>
      <c r="Z11" s="295">
        <v>142</v>
      </c>
      <c r="AA11" s="295">
        <v>49380</v>
      </c>
      <c r="AB11" s="295">
        <v>59047</v>
      </c>
      <c r="AC11" s="295">
        <v>108427</v>
      </c>
      <c r="AD11" s="459">
        <v>19731</v>
      </c>
      <c r="AE11" s="459">
        <v>22439</v>
      </c>
      <c r="AF11" s="295">
        <v>42170</v>
      </c>
      <c r="AG11" s="460">
        <v>38.892526769162664</v>
      </c>
    </row>
    <row r="12" spans="1:33" s="455" customFormat="1" ht="21.75" customHeight="1">
      <c r="A12" s="456">
        <v>8</v>
      </c>
      <c r="B12" s="461" t="s">
        <v>21</v>
      </c>
      <c r="C12" s="458">
        <v>0</v>
      </c>
      <c r="D12" s="458">
        <v>0</v>
      </c>
      <c r="E12" s="295">
        <v>0</v>
      </c>
      <c r="F12" s="458">
        <v>0</v>
      </c>
      <c r="G12" s="458">
        <v>0</v>
      </c>
      <c r="H12" s="295">
        <v>0</v>
      </c>
      <c r="I12" s="458">
        <v>54</v>
      </c>
      <c r="J12" s="458">
        <v>11</v>
      </c>
      <c r="K12" s="295">
        <v>65</v>
      </c>
      <c r="L12" s="458">
        <v>284</v>
      </c>
      <c r="M12" s="458">
        <v>123</v>
      </c>
      <c r="N12" s="295">
        <v>407</v>
      </c>
      <c r="O12" s="458">
        <v>0</v>
      </c>
      <c r="P12" s="458">
        <v>0</v>
      </c>
      <c r="Q12" s="295">
        <v>0</v>
      </c>
      <c r="R12" s="458">
        <v>56</v>
      </c>
      <c r="S12" s="458">
        <v>14</v>
      </c>
      <c r="T12" s="295">
        <v>70</v>
      </c>
      <c r="U12" s="458">
        <v>0</v>
      </c>
      <c r="V12" s="458">
        <v>0</v>
      </c>
      <c r="W12" s="295">
        <v>0</v>
      </c>
      <c r="X12" s="458">
        <v>0</v>
      </c>
      <c r="Y12" s="458">
        <v>0</v>
      </c>
      <c r="Z12" s="295">
        <v>0</v>
      </c>
      <c r="AA12" s="295">
        <v>394</v>
      </c>
      <c r="AB12" s="295">
        <v>148</v>
      </c>
      <c r="AC12" s="295">
        <v>542</v>
      </c>
      <c r="AD12" s="459">
        <v>67</v>
      </c>
      <c r="AE12" s="459">
        <v>70</v>
      </c>
      <c r="AF12" s="295">
        <v>137</v>
      </c>
      <c r="AG12" s="460">
        <v>25.276752767527675</v>
      </c>
    </row>
    <row r="13" spans="1:33" s="455" customFormat="1" ht="21.75" customHeight="1">
      <c r="A13" s="456">
        <v>9</v>
      </c>
      <c r="B13" s="461" t="s">
        <v>22</v>
      </c>
      <c r="C13" s="458">
        <v>0</v>
      </c>
      <c r="D13" s="458">
        <v>0</v>
      </c>
      <c r="E13" s="295">
        <v>0</v>
      </c>
      <c r="F13" s="458">
        <v>0</v>
      </c>
      <c r="G13" s="458">
        <v>0</v>
      </c>
      <c r="H13" s="295">
        <v>0</v>
      </c>
      <c r="I13" s="458">
        <v>0</v>
      </c>
      <c r="J13" s="458">
        <v>0</v>
      </c>
      <c r="K13" s="295">
        <v>0</v>
      </c>
      <c r="L13" s="458">
        <v>49</v>
      </c>
      <c r="M13" s="458">
        <v>213</v>
      </c>
      <c r="N13" s="295">
        <v>262</v>
      </c>
      <c r="O13" s="458">
        <v>0</v>
      </c>
      <c r="P13" s="458">
        <v>0</v>
      </c>
      <c r="Q13" s="295">
        <v>0</v>
      </c>
      <c r="R13" s="458">
        <v>67</v>
      </c>
      <c r="S13" s="458">
        <v>19</v>
      </c>
      <c r="T13" s="295">
        <v>86</v>
      </c>
      <c r="U13" s="458">
        <v>0</v>
      </c>
      <c r="V13" s="458">
        <v>0</v>
      </c>
      <c r="W13" s="295">
        <v>0</v>
      </c>
      <c r="X13" s="458">
        <v>0</v>
      </c>
      <c r="Y13" s="458">
        <v>0</v>
      </c>
      <c r="Z13" s="295">
        <v>0</v>
      </c>
      <c r="AA13" s="295">
        <v>116</v>
      </c>
      <c r="AB13" s="295">
        <v>232</v>
      </c>
      <c r="AC13" s="295">
        <v>348</v>
      </c>
      <c r="AD13" s="459">
        <v>73</v>
      </c>
      <c r="AE13" s="459">
        <v>105</v>
      </c>
      <c r="AF13" s="295">
        <v>178</v>
      </c>
      <c r="AG13" s="460">
        <v>51.149425287356323</v>
      </c>
    </row>
    <row r="14" spans="1:33" s="455" customFormat="1" ht="21.75" customHeight="1">
      <c r="A14" s="456">
        <v>10</v>
      </c>
      <c r="B14" s="461" t="s">
        <v>23</v>
      </c>
      <c r="C14" s="458">
        <v>793</v>
      </c>
      <c r="D14" s="458">
        <v>506</v>
      </c>
      <c r="E14" s="295">
        <v>1299</v>
      </c>
      <c r="F14" s="458">
        <v>517</v>
      </c>
      <c r="G14" s="458">
        <v>489</v>
      </c>
      <c r="H14" s="295">
        <v>1006</v>
      </c>
      <c r="I14" s="458">
        <v>18640</v>
      </c>
      <c r="J14" s="458">
        <v>5732</v>
      </c>
      <c r="K14" s="295">
        <v>24372</v>
      </c>
      <c r="L14" s="458">
        <v>88207</v>
      </c>
      <c r="M14" s="458">
        <v>32955</v>
      </c>
      <c r="N14" s="295">
        <v>121162</v>
      </c>
      <c r="O14" s="458">
        <v>13572</v>
      </c>
      <c r="P14" s="458">
        <v>554</v>
      </c>
      <c r="Q14" s="295">
        <v>14126</v>
      </c>
      <c r="R14" s="458">
        <v>11149</v>
      </c>
      <c r="S14" s="458">
        <v>4032</v>
      </c>
      <c r="T14" s="295">
        <v>15181</v>
      </c>
      <c r="U14" s="458">
        <v>976</v>
      </c>
      <c r="V14" s="458">
        <v>445</v>
      </c>
      <c r="W14" s="295">
        <v>1421</v>
      </c>
      <c r="X14" s="458">
        <v>176</v>
      </c>
      <c r="Y14" s="458">
        <v>87</v>
      </c>
      <c r="Z14" s="295">
        <v>263</v>
      </c>
      <c r="AA14" s="295">
        <v>134030</v>
      </c>
      <c r="AB14" s="295">
        <v>44800</v>
      </c>
      <c r="AC14" s="295">
        <v>178830</v>
      </c>
      <c r="AD14" s="459">
        <v>48058</v>
      </c>
      <c r="AE14" s="459">
        <v>23169</v>
      </c>
      <c r="AF14" s="295">
        <v>71227</v>
      </c>
      <c r="AG14" s="460">
        <v>39.829446960800759</v>
      </c>
    </row>
    <row r="15" spans="1:33" s="455" customFormat="1" ht="21.75" customHeight="1">
      <c r="A15" s="456">
        <v>11</v>
      </c>
      <c r="B15" s="461" t="s">
        <v>24</v>
      </c>
      <c r="C15" s="458">
        <v>0</v>
      </c>
      <c r="D15" s="458">
        <v>0</v>
      </c>
      <c r="E15" s="295">
        <v>0</v>
      </c>
      <c r="F15" s="458">
        <v>0</v>
      </c>
      <c r="G15" s="458">
        <v>0</v>
      </c>
      <c r="H15" s="295">
        <v>0</v>
      </c>
      <c r="I15" s="458">
        <v>280</v>
      </c>
      <c r="J15" s="458">
        <v>707</v>
      </c>
      <c r="K15" s="295">
        <v>987</v>
      </c>
      <c r="L15" s="458">
        <v>2351</v>
      </c>
      <c r="M15" s="458">
        <v>4222</v>
      </c>
      <c r="N15" s="295">
        <v>6573</v>
      </c>
      <c r="O15" s="458">
        <v>24</v>
      </c>
      <c r="P15" s="458">
        <v>13</v>
      </c>
      <c r="Q15" s="295">
        <v>37</v>
      </c>
      <c r="R15" s="458">
        <v>20</v>
      </c>
      <c r="S15" s="458">
        <v>150</v>
      </c>
      <c r="T15" s="295">
        <v>170</v>
      </c>
      <c r="U15" s="458">
        <v>4</v>
      </c>
      <c r="V15" s="458">
        <v>13</v>
      </c>
      <c r="W15" s="295">
        <v>17</v>
      </c>
      <c r="X15" s="458">
        <v>0</v>
      </c>
      <c r="Y15" s="458">
        <v>0</v>
      </c>
      <c r="Z15" s="295">
        <v>0</v>
      </c>
      <c r="AA15" s="295">
        <v>2679</v>
      </c>
      <c r="AB15" s="295">
        <v>5105</v>
      </c>
      <c r="AC15" s="295">
        <v>7784</v>
      </c>
      <c r="AD15" s="459">
        <v>1408</v>
      </c>
      <c r="AE15" s="459">
        <v>2760</v>
      </c>
      <c r="AF15" s="295">
        <v>4168</v>
      </c>
      <c r="AG15" s="460">
        <v>53.54573484069887</v>
      </c>
    </row>
    <row r="16" spans="1:33" s="455" customFormat="1" ht="21.75" customHeight="1">
      <c r="A16" s="456">
        <v>12</v>
      </c>
      <c r="B16" s="461" t="s">
        <v>25</v>
      </c>
      <c r="C16" s="458">
        <v>351</v>
      </c>
      <c r="D16" s="458">
        <v>95</v>
      </c>
      <c r="E16" s="295">
        <v>446</v>
      </c>
      <c r="F16" s="458">
        <v>215</v>
      </c>
      <c r="G16" s="458">
        <v>210</v>
      </c>
      <c r="H16" s="295">
        <v>425</v>
      </c>
      <c r="I16" s="458">
        <v>24312</v>
      </c>
      <c r="J16" s="458">
        <v>21684</v>
      </c>
      <c r="K16" s="295">
        <v>45996</v>
      </c>
      <c r="L16" s="458">
        <v>179725</v>
      </c>
      <c r="M16" s="458">
        <v>169216</v>
      </c>
      <c r="N16" s="295">
        <v>348941</v>
      </c>
      <c r="O16" s="458">
        <v>2048</v>
      </c>
      <c r="P16" s="458">
        <v>1923</v>
      </c>
      <c r="Q16" s="295">
        <v>3971</v>
      </c>
      <c r="R16" s="458">
        <v>16938</v>
      </c>
      <c r="S16" s="458">
        <v>7933</v>
      </c>
      <c r="T16" s="295">
        <v>24871</v>
      </c>
      <c r="U16" s="458">
        <v>5997</v>
      </c>
      <c r="V16" s="458">
        <v>6919</v>
      </c>
      <c r="W16" s="295">
        <v>12916</v>
      </c>
      <c r="X16" s="458">
        <v>1628</v>
      </c>
      <c r="Y16" s="458">
        <v>2523</v>
      </c>
      <c r="Z16" s="295">
        <v>4151</v>
      </c>
      <c r="AA16" s="295">
        <v>231214</v>
      </c>
      <c r="AB16" s="295">
        <v>210503</v>
      </c>
      <c r="AC16" s="295">
        <v>441717</v>
      </c>
      <c r="AD16" s="459">
        <v>95907</v>
      </c>
      <c r="AE16" s="459">
        <v>98084</v>
      </c>
      <c r="AF16" s="295">
        <v>193991</v>
      </c>
      <c r="AG16" s="460">
        <v>43.917485629939527</v>
      </c>
    </row>
    <row r="17" spans="1:33" s="455" customFormat="1" ht="21.75" customHeight="1">
      <c r="A17" s="456">
        <v>13</v>
      </c>
      <c r="B17" s="461" t="s">
        <v>26</v>
      </c>
      <c r="C17" s="458">
        <v>196</v>
      </c>
      <c r="D17" s="458">
        <v>199</v>
      </c>
      <c r="E17" s="295">
        <v>395</v>
      </c>
      <c r="F17" s="458">
        <v>183</v>
      </c>
      <c r="G17" s="458">
        <v>198</v>
      </c>
      <c r="H17" s="295">
        <v>381</v>
      </c>
      <c r="I17" s="458">
        <v>8882</v>
      </c>
      <c r="J17" s="458">
        <v>13391</v>
      </c>
      <c r="K17" s="295">
        <v>22273</v>
      </c>
      <c r="L17" s="458">
        <v>44283</v>
      </c>
      <c r="M17" s="458">
        <v>72289</v>
      </c>
      <c r="N17" s="295">
        <v>116572</v>
      </c>
      <c r="O17" s="458">
        <v>320</v>
      </c>
      <c r="P17" s="458">
        <v>398</v>
      </c>
      <c r="Q17" s="295">
        <v>718</v>
      </c>
      <c r="R17" s="458">
        <v>10316</v>
      </c>
      <c r="S17" s="458">
        <v>5915</v>
      </c>
      <c r="T17" s="295">
        <v>16231</v>
      </c>
      <c r="U17" s="458">
        <v>591</v>
      </c>
      <c r="V17" s="458">
        <v>885</v>
      </c>
      <c r="W17" s="295">
        <v>1476</v>
      </c>
      <c r="X17" s="458">
        <v>318</v>
      </c>
      <c r="Y17" s="458">
        <v>310</v>
      </c>
      <c r="Z17" s="295">
        <v>628</v>
      </c>
      <c r="AA17" s="295">
        <v>65089</v>
      </c>
      <c r="AB17" s="295">
        <v>93585</v>
      </c>
      <c r="AC17" s="295">
        <v>158674</v>
      </c>
      <c r="AD17" s="459">
        <v>36362</v>
      </c>
      <c r="AE17" s="459">
        <v>49423</v>
      </c>
      <c r="AF17" s="295">
        <v>85785</v>
      </c>
      <c r="AG17" s="460">
        <v>54.063677729180583</v>
      </c>
    </row>
    <row r="18" spans="1:33" s="455" customFormat="1" ht="21.75" customHeight="1">
      <c r="A18" s="456">
        <v>14</v>
      </c>
      <c r="B18" s="461" t="s">
        <v>27</v>
      </c>
      <c r="C18" s="458">
        <v>59</v>
      </c>
      <c r="D18" s="458">
        <v>42</v>
      </c>
      <c r="E18" s="295">
        <v>101</v>
      </c>
      <c r="F18" s="458">
        <v>113</v>
      </c>
      <c r="G18" s="458">
        <v>125</v>
      </c>
      <c r="H18" s="295">
        <v>238</v>
      </c>
      <c r="I18" s="458">
        <v>1994</v>
      </c>
      <c r="J18" s="458">
        <v>2658</v>
      </c>
      <c r="K18" s="295">
        <v>4652</v>
      </c>
      <c r="L18" s="458">
        <v>27992</v>
      </c>
      <c r="M18" s="458">
        <v>34164</v>
      </c>
      <c r="N18" s="295">
        <v>62156</v>
      </c>
      <c r="O18" s="458">
        <v>258</v>
      </c>
      <c r="P18" s="458">
        <v>402</v>
      </c>
      <c r="Q18" s="295">
        <v>660</v>
      </c>
      <c r="R18" s="458">
        <v>1659</v>
      </c>
      <c r="S18" s="458">
        <v>1137</v>
      </c>
      <c r="T18" s="295">
        <v>2796</v>
      </c>
      <c r="U18" s="458">
        <v>196</v>
      </c>
      <c r="V18" s="458">
        <v>211</v>
      </c>
      <c r="W18" s="295">
        <v>407</v>
      </c>
      <c r="X18" s="458">
        <v>14</v>
      </c>
      <c r="Y18" s="458">
        <v>6</v>
      </c>
      <c r="Z18" s="295">
        <v>20</v>
      </c>
      <c r="AA18" s="295">
        <v>32285</v>
      </c>
      <c r="AB18" s="295">
        <v>38745</v>
      </c>
      <c r="AC18" s="295">
        <v>71030</v>
      </c>
      <c r="AD18" s="459">
        <v>9451</v>
      </c>
      <c r="AE18" s="459">
        <v>14703</v>
      </c>
      <c r="AF18" s="295">
        <v>24154</v>
      </c>
      <c r="AG18" s="460">
        <v>34.005349852175137</v>
      </c>
    </row>
    <row r="19" spans="1:33" s="455" customFormat="1" ht="21.75" customHeight="1">
      <c r="A19" s="456">
        <v>15</v>
      </c>
      <c r="B19" s="461" t="s">
        <v>57</v>
      </c>
      <c r="C19" s="458">
        <v>40</v>
      </c>
      <c r="D19" s="458">
        <v>35</v>
      </c>
      <c r="E19" s="295">
        <v>75</v>
      </c>
      <c r="F19" s="458">
        <v>44</v>
      </c>
      <c r="G19" s="458">
        <v>14</v>
      </c>
      <c r="H19" s="295">
        <v>58</v>
      </c>
      <c r="I19" s="458">
        <v>6834</v>
      </c>
      <c r="J19" s="458">
        <v>3544</v>
      </c>
      <c r="K19" s="295">
        <v>10378</v>
      </c>
      <c r="L19" s="458">
        <v>29002</v>
      </c>
      <c r="M19" s="458">
        <v>33804</v>
      </c>
      <c r="N19" s="295">
        <v>62806</v>
      </c>
      <c r="O19" s="458">
        <v>96</v>
      </c>
      <c r="P19" s="458">
        <v>80</v>
      </c>
      <c r="Q19" s="295">
        <v>176</v>
      </c>
      <c r="R19" s="458">
        <v>140</v>
      </c>
      <c r="S19" s="458">
        <v>71</v>
      </c>
      <c r="T19" s="295">
        <v>211</v>
      </c>
      <c r="U19" s="458">
        <v>0</v>
      </c>
      <c r="V19" s="458">
        <v>0</v>
      </c>
      <c r="W19" s="295">
        <v>0</v>
      </c>
      <c r="X19" s="458">
        <v>236</v>
      </c>
      <c r="Y19" s="458">
        <v>234</v>
      </c>
      <c r="Z19" s="295">
        <v>470</v>
      </c>
      <c r="AA19" s="295">
        <v>36392</v>
      </c>
      <c r="AB19" s="295">
        <v>37782</v>
      </c>
      <c r="AC19" s="295">
        <v>74174</v>
      </c>
      <c r="AD19" s="459">
        <v>13075</v>
      </c>
      <c r="AE19" s="459">
        <v>15094</v>
      </c>
      <c r="AF19" s="295">
        <v>28169</v>
      </c>
      <c r="AG19" s="460">
        <v>37.976919136085421</v>
      </c>
    </row>
    <row r="20" spans="1:33" s="455" customFormat="1" ht="21.75" customHeight="1">
      <c r="A20" s="456">
        <v>16</v>
      </c>
      <c r="B20" s="461" t="s">
        <v>29</v>
      </c>
      <c r="C20" s="458">
        <v>229</v>
      </c>
      <c r="D20" s="458">
        <v>244</v>
      </c>
      <c r="E20" s="295">
        <v>473</v>
      </c>
      <c r="F20" s="458">
        <v>5</v>
      </c>
      <c r="G20" s="458">
        <v>4</v>
      </c>
      <c r="H20" s="295">
        <v>9</v>
      </c>
      <c r="I20" s="458">
        <v>6007</v>
      </c>
      <c r="J20" s="458">
        <v>5443</v>
      </c>
      <c r="K20" s="295">
        <v>11450</v>
      </c>
      <c r="L20" s="458">
        <v>31589</v>
      </c>
      <c r="M20" s="458">
        <v>29578</v>
      </c>
      <c r="N20" s="295">
        <v>61167</v>
      </c>
      <c r="O20" s="458">
        <v>105</v>
      </c>
      <c r="P20" s="458">
        <v>139</v>
      </c>
      <c r="Q20" s="295">
        <v>244</v>
      </c>
      <c r="R20" s="458">
        <v>15</v>
      </c>
      <c r="S20" s="458">
        <v>54</v>
      </c>
      <c r="T20" s="295">
        <v>69</v>
      </c>
      <c r="U20" s="458">
        <v>74</v>
      </c>
      <c r="V20" s="458">
        <v>84</v>
      </c>
      <c r="W20" s="295">
        <v>158</v>
      </c>
      <c r="X20" s="458">
        <v>69</v>
      </c>
      <c r="Y20" s="458">
        <v>2</v>
      </c>
      <c r="Z20" s="295">
        <v>71</v>
      </c>
      <c r="AA20" s="295">
        <v>38093</v>
      </c>
      <c r="AB20" s="295">
        <v>35548</v>
      </c>
      <c r="AC20" s="295">
        <v>73641</v>
      </c>
      <c r="AD20" s="459">
        <v>12484</v>
      </c>
      <c r="AE20" s="459">
        <v>10172</v>
      </c>
      <c r="AF20" s="295">
        <v>22656</v>
      </c>
      <c r="AG20" s="460">
        <v>30.765470322238972</v>
      </c>
    </row>
    <row r="21" spans="1:33" s="455" customFormat="1" ht="21.75" customHeight="1">
      <c r="A21" s="456">
        <v>17</v>
      </c>
      <c r="B21" s="461" t="s">
        <v>30</v>
      </c>
      <c r="C21" s="458">
        <v>1376</v>
      </c>
      <c r="D21" s="458">
        <v>594</v>
      </c>
      <c r="E21" s="295">
        <v>1970</v>
      </c>
      <c r="F21" s="458">
        <v>269</v>
      </c>
      <c r="G21" s="458">
        <v>286</v>
      </c>
      <c r="H21" s="295">
        <v>555</v>
      </c>
      <c r="I21" s="458">
        <v>44111</v>
      </c>
      <c r="J21" s="458">
        <v>40056</v>
      </c>
      <c r="K21" s="295">
        <v>84167</v>
      </c>
      <c r="L21" s="458">
        <v>184442</v>
      </c>
      <c r="M21" s="458">
        <v>204370</v>
      </c>
      <c r="N21" s="295">
        <v>388812</v>
      </c>
      <c r="O21" s="458">
        <v>1934</v>
      </c>
      <c r="P21" s="458">
        <v>2000</v>
      </c>
      <c r="Q21" s="295">
        <v>3934</v>
      </c>
      <c r="R21" s="458">
        <v>44272</v>
      </c>
      <c r="S21" s="458">
        <v>50998</v>
      </c>
      <c r="T21" s="295">
        <v>95270</v>
      </c>
      <c r="U21" s="458">
        <v>944</v>
      </c>
      <c r="V21" s="458">
        <v>1512</v>
      </c>
      <c r="W21" s="295">
        <v>2456</v>
      </c>
      <c r="X21" s="458">
        <v>1009</v>
      </c>
      <c r="Y21" s="458">
        <v>477</v>
      </c>
      <c r="Z21" s="295">
        <v>1486</v>
      </c>
      <c r="AA21" s="295">
        <v>278357</v>
      </c>
      <c r="AB21" s="295">
        <v>300293</v>
      </c>
      <c r="AC21" s="295">
        <v>578650</v>
      </c>
      <c r="AD21" s="459">
        <v>187965</v>
      </c>
      <c r="AE21" s="459">
        <v>216113</v>
      </c>
      <c r="AF21" s="295">
        <v>404078</v>
      </c>
      <c r="AG21" s="460">
        <v>69.83115873153028</v>
      </c>
    </row>
    <row r="22" spans="1:33" s="455" customFormat="1" ht="21.75" customHeight="1">
      <c r="A22" s="456">
        <v>18</v>
      </c>
      <c r="B22" s="461" t="s">
        <v>31</v>
      </c>
      <c r="C22" s="458">
        <v>290</v>
      </c>
      <c r="D22" s="458">
        <v>318</v>
      </c>
      <c r="E22" s="295">
        <v>608</v>
      </c>
      <c r="F22" s="458">
        <v>180</v>
      </c>
      <c r="G22" s="458">
        <v>407</v>
      </c>
      <c r="H22" s="295">
        <v>587</v>
      </c>
      <c r="I22" s="458">
        <v>6471</v>
      </c>
      <c r="J22" s="458">
        <v>14561</v>
      </c>
      <c r="K22" s="295">
        <v>21032</v>
      </c>
      <c r="L22" s="458">
        <v>29785</v>
      </c>
      <c r="M22" s="458">
        <v>63228</v>
      </c>
      <c r="N22" s="295">
        <v>93013</v>
      </c>
      <c r="O22" s="458">
        <v>15</v>
      </c>
      <c r="P22" s="458">
        <v>95</v>
      </c>
      <c r="Q22" s="295">
        <v>110</v>
      </c>
      <c r="R22" s="458">
        <v>5355</v>
      </c>
      <c r="S22" s="458">
        <v>13372</v>
      </c>
      <c r="T22" s="295">
        <v>18727</v>
      </c>
      <c r="U22" s="458">
        <v>251</v>
      </c>
      <c r="V22" s="458">
        <v>1833</v>
      </c>
      <c r="W22" s="295">
        <v>2084</v>
      </c>
      <c r="X22" s="458">
        <v>176</v>
      </c>
      <c r="Y22" s="458">
        <v>149</v>
      </c>
      <c r="Z22" s="295">
        <v>325</v>
      </c>
      <c r="AA22" s="295">
        <v>42523</v>
      </c>
      <c r="AB22" s="295">
        <v>93963</v>
      </c>
      <c r="AC22" s="295">
        <v>136486</v>
      </c>
      <c r="AD22" s="459">
        <v>27467</v>
      </c>
      <c r="AE22" s="459">
        <v>67459</v>
      </c>
      <c r="AF22" s="295">
        <v>94926</v>
      </c>
      <c r="AG22" s="460">
        <v>69.549990475213576</v>
      </c>
    </row>
    <row r="23" spans="1:33" s="455" customFormat="1" ht="21.75" customHeight="1">
      <c r="A23" s="456">
        <v>19</v>
      </c>
      <c r="B23" s="461" t="s">
        <v>32</v>
      </c>
      <c r="C23" s="458">
        <v>0</v>
      </c>
      <c r="D23" s="458">
        <v>0</v>
      </c>
      <c r="E23" s="295">
        <v>0</v>
      </c>
      <c r="F23" s="458">
        <v>0</v>
      </c>
      <c r="G23" s="458">
        <v>0</v>
      </c>
      <c r="H23" s="295">
        <v>0</v>
      </c>
      <c r="I23" s="458">
        <v>0</v>
      </c>
      <c r="J23" s="458">
        <v>3</v>
      </c>
      <c r="K23" s="295">
        <v>3</v>
      </c>
      <c r="L23" s="458">
        <v>17</v>
      </c>
      <c r="M23" s="458">
        <v>67</v>
      </c>
      <c r="N23" s="295">
        <v>84</v>
      </c>
      <c r="O23" s="458">
        <v>0</v>
      </c>
      <c r="P23" s="458">
        <v>0</v>
      </c>
      <c r="Q23" s="295">
        <v>0</v>
      </c>
      <c r="R23" s="458">
        <v>0</v>
      </c>
      <c r="S23" s="458">
        <v>0</v>
      </c>
      <c r="T23" s="295">
        <v>0</v>
      </c>
      <c r="U23" s="458">
        <v>0</v>
      </c>
      <c r="V23" s="458">
        <v>0</v>
      </c>
      <c r="W23" s="295">
        <v>0</v>
      </c>
      <c r="X23" s="458">
        <v>0</v>
      </c>
      <c r="Y23" s="458">
        <v>0</v>
      </c>
      <c r="Z23" s="295">
        <v>0</v>
      </c>
      <c r="AA23" s="295">
        <v>17</v>
      </c>
      <c r="AB23" s="295">
        <v>70</v>
      </c>
      <c r="AC23" s="295">
        <v>87</v>
      </c>
      <c r="AD23" s="459">
        <v>17</v>
      </c>
      <c r="AE23" s="459">
        <v>57</v>
      </c>
      <c r="AF23" s="295">
        <v>74</v>
      </c>
      <c r="AG23" s="460">
        <v>85.05747126436782</v>
      </c>
    </row>
    <row r="24" spans="1:33" s="455" customFormat="1" ht="21.75" customHeight="1">
      <c r="A24" s="456">
        <v>20</v>
      </c>
      <c r="B24" s="461" t="s">
        <v>33</v>
      </c>
      <c r="C24" s="458">
        <v>392</v>
      </c>
      <c r="D24" s="458">
        <v>295</v>
      </c>
      <c r="E24" s="295">
        <v>687</v>
      </c>
      <c r="F24" s="458">
        <v>923</v>
      </c>
      <c r="G24" s="458">
        <v>524</v>
      </c>
      <c r="H24" s="295">
        <v>1447</v>
      </c>
      <c r="I24" s="458">
        <v>30975</v>
      </c>
      <c r="J24" s="458">
        <v>27878</v>
      </c>
      <c r="K24" s="295">
        <v>58853</v>
      </c>
      <c r="L24" s="458">
        <v>156734</v>
      </c>
      <c r="M24" s="458">
        <v>165507</v>
      </c>
      <c r="N24" s="295">
        <v>322241</v>
      </c>
      <c r="O24" s="458">
        <v>18058</v>
      </c>
      <c r="P24" s="458">
        <v>13788</v>
      </c>
      <c r="Q24" s="295">
        <v>31846</v>
      </c>
      <c r="R24" s="458">
        <v>14620</v>
      </c>
      <c r="S24" s="458">
        <v>6889</v>
      </c>
      <c r="T24" s="295">
        <v>21509</v>
      </c>
      <c r="U24" s="458">
        <v>116</v>
      </c>
      <c r="V24" s="458">
        <v>192</v>
      </c>
      <c r="W24" s="295">
        <v>308</v>
      </c>
      <c r="X24" s="458">
        <v>166</v>
      </c>
      <c r="Y24" s="458">
        <v>53</v>
      </c>
      <c r="Z24" s="295">
        <v>219</v>
      </c>
      <c r="AA24" s="295">
        <v>221984</v>
      </c>
      <c r="AB24" s="295">
        <v>215126</v>
      </c>
      <c r="AC24" s="295">
        <v>437110</v>
      </c>
      <c r="AD24" s="459">
        <v>133910</v>
      </c>
      <c r="AE24" s="459">
        <v>136071</v>
      </c>
      <c r="AF24" s="295">
        <v>269981</v>
      </c>
      <c r="AG24" s="460">
        <v>61.765001944590601</v>
      </c>
    </row>
    <row r="25" spans="1:33" s="455" customFormat="1" ht="21.75" customHeight="1">
      <c r="A25" s="456">
        <v>21</v>
      </c>
      <c r="B25" s="461" t="s">
        <v>34</v>
      </c>
      <c r="C25" s="458">
        <v>970</v>
      </c>
      <c r="D25" s="458">
        <v>333</v>
      </c>
      <c r="E25" s="295">
        <v>1303</v>
      </c>
      <c r="F25" s="458">
        <v>531</v>
      </c>
      <c r="G25" s="458">
        <v>324</v>
      </c>
      <c r="H25" s="295">
        <v>855</v>
      </c>
      <c r="I25" s="458">
        <v>49910</v>
      </c>
      <c r="J25" s="458">
        <v>42563</v>
      </c>
      <c r="K25" s="295">
        <v>92473</v>
      </c>
      <c r="L25" s="458">
        <v>252663</v>
      </c>
      <c r="M25" s="458">
        <v>222871</v>
      </c>
      <c r="N25" s="295">
        <v>475534</v>
      </c>
      <c r="O25" s="458">
        <v>3191</v>
      </c>
      <c r="P25" s="458">
        <v>2527</v>
      </c>
      <c r="Q25" s="295">
        <v>5718</v>
      </c>
      <c r="R25" s="458">
        <v>58118</v>
      </c>
      <c r="S25" s="458">
        <v>45088</v>
      </c>
      <c r="T25" s="295">
        <v>103206</v>
      </c>
      <c r="U25" s="458">
        <v>1788</v>
      </c>
      <c r="V25" s="458">
        <v>1615</v>
      </c>
      <c r="W25" s="295">
        <v>3403</v>
      </c>
      <c r="X25" s="458">
        <v>821</v>
      </c>
      <c r="Y25" s="458">
        <v>521</v>
      </c>
      <c r="Z25" s="295">
        <v>1342</v>
      </c>
      <c r="AA25" s="295">
        <v>367992</v>
      </c>
      <c r="AB25" s="295">
        <v>315842</v>
      </c>
      <c r="AC25" s="295">
        <v>683834</v>
      </c>
      <c r="AD25" s="459">
        <v>191674</v>
      </c>
      <c r="AE25" s="459">
        <v>178726</v>
      </c>
      <c r="AF25" s="295">
        <v>370400</v>
      </c>
      <c r="AG25" s="460">
        <v>54.165192137273081</v>
      </c>
    </row>
    <row r="26" spans="1:33" s="455" customFormat="1" ht="21.75" customHeight="1">
      <c r="A26" s="456">
        <v>22</v>
      </c>
      <c r="B26" s="461" t="s">
        <v>35</v>
      </c>
      <c r="C26" s="458">
        <v>50</v>
      </c>
      <c r="D26" s="458">
        <v>37</v>
      </c>
      <c r="E26" s="295">
        <v>87</v>
      </c>
      <c r="F26" s="458">
        <v>0</v>
      </c>
      <c r="G26" s="458">
        <v>5</v>
      </c>
      <c r="H26" s="295">
        <v>5</v>
      </c>
      <c r="I26" s="458">
        <v>401</v>
      </c>
      <c r="J26" s="458">
        <v>583</v>
      </c>
      <c r="K26" s="295">
        <v>984</v>
      </c>
      <c r="L26" s="458">
        <v>9594</v>
      </c>
      <c r="M26" s="458">
        <v>9728</v>
      </c>
      <c r="N26" s="295">
        <v>19322</v>
      </c>
      <c r="O26" s="458">
        <v>1</v>
      </c>
      <c r="P26" s="458">
        <v>5</v>
      </c>
      <c r="Q26" s="295">
        <v>6</v>
      </c>
      <c r="R26" s="458">
        <v>79</v>
      </c>
      <c r="S26" s="458">
        <v>31</v>
      </c>
      <c r="T26" s="295">
        <v>110</v>
      </c>
      <c r="U26" s="458">
        <v>49</v>
      </c>
      <c r="V26" s="458">
        <v>88</v>
      </c>
      <c r="W26" s="295">
        <v>137</v>
      </c>
      <c r="X26" s="458">
        <v>0</v>
      </c>
      <c r="Y26" s="458">
        <v>0</v>
      </c>
      <c r="Z26" s="295">
        <v>0</v>
      </c>
      <c r="AA26" s="295">
        <v>10174</v>
      </c>
      <c r="AB26" s="295">
        <v>10477</v>
      </c>
      <c r="AC26" s="295">
        <v>20651</v>
      </c>
      <c r="AD26" s="459">
        <v>5106</v>
      </c>
      <c r="AE26" s="459">
        <v>5475</v>
      </c>
      <c r="AF26" s="295">
        <v>10581</v>
      </c>
      <c r="AG26" s="460">
        <v>51.237228221393636</v>
      </c>
    </row>
    <row r="27" spans="1:33" s="455" customFormat="1" ht="21.75" customHeight="1">
      <c r="A27" s="456">
        <v>23</v>
      </c>
      <c r="B27" s="461" t="s">
        <v>36</v>
      </c>
      <c r="C27" s="458">
        <v>28</v>
      </c>
      <c r="D27" s="458">
        <v>32</v>
      </c>
      <c r="E27" s="295">
        <v>60</v>
      </c>
      <c r="F27" s="458">
        <v>2</v>
      </c>
      <c r="G27" s="458">
        <v>4</v>
      </c>
      <c r="H27" s="295">
        <v>6</v>
      </c>
      <c r="I27" s="458">
        <v>445</v>
      </c>
      <c r="J27" s="458">
        <v>680</v>
      </c>
      <c r="K27" s="295">
        <v>1125</v>
      </c>
      <c r="L27" s="458">
        <v>3918</v>
      </c>
      <c r="M27" s="458">
        <v>3311</v>
      </c>
      <c r="N27" s="295">
        <v>7229</v>
      </c>
      <c r="O27" s="458">
        <v>34</v>
      </c>
      <c r="P27" s="458">
        <v>31</v>
      </c>
      <c r="Q27" s="295">
        <v>65</v>
      </c>
      <c r="R27" s="458">
        <v>0</v>
      </c>
      <c r="S27" s="458">
        <v>186</v>
      </c>
      <c r="T27" s="295">
        <v>186</v>
      </c>
      <c r="U27" s="458">
        <v>0</v>
      </c>
      <c r="V27" s="458">
        <v>1</v>
      </c>
      <c r="W27" s="295">
        <v>1</v>
      </c>
      <c r="X27" s="458">
        <v>0</v>
      </c>
      <c r="Y27" s="458">
        <v>0</v>
      </c>
      <c r="Z27" s="295">
        <v>0</v>
      </c>
      <c r="AA27" s="295">
        <v>4427</v>
      </c>
      <c r="AB27" s="295">
        <v>4245</v>
      </c>
      <c r="AC27" s="295">
        <v>8672</v>
      </c>
      <c r="AD27" s="459">
        <v>198</v>
      </c>
      <c r="AE27" s="459">
        <v>496</v>
      </c>
      <c r="AF27" s="295">
        <v>694</v>
      </c>
      <c r="AG27" s="460">
        <v>8.0027675276752763</v>
      </c>
    </row>
    <row r="28" spans="1:33" s="455" customFormat="1" ht="21.75" customHeight="1">
      <c r="A28" s="456">
        <v>24</v>
      </c>
      <c r="B28" s="461" t="s">
        <v>37</v>
      </c>
      <c r="C28" s="458">
        <v>24</v>
      </c>
      <c r="D28" s="458">
        <v>11</v>
      </c>
      <c r="E28" s="295">
        <v>35</v>
      </c>
      <c r="F28" s="458">
        <v>9</v>
      </c>
      <c r="G28" s="458">
        <v>10</v>
      </c>
      <c r="H28" s="295">
        <v>19</v>
      </c>
      <c r="I28" s="458">
        <v>251</v>
      </c>
      <c r="J28" s="458">
        <v>156</v>
      </c>
      <c r="K28" s="295">
        <v>407</v>
      </c>
      <c r="L28" s="458">
        <v>1259</v>
      </c>
      <c r="M28" s="458">
        <v>1227</v>
      </c>
      <c r="N28" s="295">
        <v>2486</v>
      </c>
      <c r="O28" s="458">
        <v>0</v>
      </c>
      <c r="P28" s="458">
        <v>0</v>
      </c>
      <c r="Q28" s="295">
        <v>0</v>
      </c>
      <c r="R28" s="458">
        <v>300</v>
      </c>
      <c r="S28" s="458">
        <v>380</v>
      </c>
      <c r="T28" s="295">
        <v>680</v>
      </c>
      <c r="U28" s="458">
        <v>2</v>
      </c>
      <c r="V28" s="458">
        <v>4</v>
      </c>
      <c r="W28" s="295">
        <v>6</v>
      </c>
      <c r="X28" s="458">
        <v>0</v>
      </c>
      <c r="Y28" s="458">
        <v>0</v>
      </c>
      <c r="Z28" s="295">
        <v>0</v>
      </c>
      <c r="AA28" s="295">
        <v>1845</v>
      </c>
      <c r="AB28" s="295">
        <v>1788</v>
      </c>
      <c r="AC28" s="295">
        <v>3633</v>
      </c>
      <c r="AD28" s="459">
        <v>419</v>
      </c>
      <c r="AE28" s="459">
        <v>619</v>
      </c>
      <c r="AF28" s="295">
        <v>1038</v>
      </c>
      <c r="AG28" s="460">
        <v>28.571428571428573</v>
      </c>
    </row>
    <row r="29" spans="1:33" s="455" customFormat="1" ht="21.75" customHeight="1">
      <c r="A29" s="456">
        <v>25</v>
      </c>
      <c r="B29" s="461" t="s">
        <v>38</v>
      </c>
      <c r="C29" s="458">
        <v>0</v>
      </c>
      <c r="D29" s="458">
        <v>0</v>
      </c>
      <c r="E29" s="295">
        <v>0</v>
      </c>
      <c r="F29" s="458">
        <v>0</v>
      </c>
      <c r="G29" s="458">
        <v>0</v>
      </c>
      <c r="H29" s="295">
        <v>0</v>
      </c>
      <c r="I29" s="458">
        <v>3520</v>
      </c>
      <c r="J29" s="458">
        <v>1904</v>
      </c>
      <c r="K29" s="295">
        <v>5424</v>
      </c>
      <c r="L29" s="458">
        <v>4244</v>
      </c>
      <c r="M29" s="458">
        <v>3667</v>
      </c>
      <c r="N29" s="295">
        <v>7911</v>
      </c>
      <c r="O29" s="458">
        <v>0</v>
      </c>
      <c r="P29" s="458">
        <v>0</v>
      </c>
      <c r="Q29" s="295">
        <v>0</v>
      </c>
      <c r="R29" s="458">
        <v>41</v>
      </c>
      <c r="S29" s="458">
        <v>153</v>
      </c>
      <c r="T29" s="295">
        <v>194</v>
      </c>
      <c r="U29" s="458">
        <v>0</v>
      </c>
      <c r="V29" s="458">
        <v>0</v>
      </c>
      <c r="W29" s="295">
        <v>0</v>
      </c>
      <c r="X29" s="458">
        <v>0</v>
      </c>
      <c r="Y29" s="458">
        <v>0</v>
      </c>
      <c r="Z29" s="295">
        <v>0</v>
      </c>
      <c r="AA29" s="295">
        <v>7805</v>
      </c>
      <c r="AB29" s="295">
        <v>5724</v>
      </c>
      <c r="AC29" s="295">
        <v>13529</v>
      </c>
      <c r="AD29" s="459">
        <v>455</v>
      </c>
      <c r="AE29" s="459">
        <v>380</v>
      </c>
      <c r="AF29" s="295">
        <v>835</v>
      </c>
      <c r="AG29" s="460">
        <v>6.1719269716904428</v>
      </c>
    </row>
    <row r="30" spans="1:33" s="455" customFormat="1" ht="21.75" customHeight="1">
      <c r="A30" s="456">
        <v>26</v>
      </c>
      <c r="B30" s="461" t="s">
        <v>39</v>
      </c>
      <c r="C30" s="458">
        <v>217</v>
      </c>
      <c r="D30" s="458">
        <v>86</v>
      </c>
      <c r="E30" s="295">
        <v>303</v>
      </c>
      <c r="F30" s="458">
        <v>325</v>
      </c>
      <c r="G30" s="458">
        <v>413</v>
      </c>
      <c r="H30" s="295">
        <v>738</v>
      </c>
      <c r="I30" s="458">
        <v>6306</v>
      </c>
      <c r="J30" s="458">
        <v>4659</v>
      </c>
      <c r="K30" s="295">
        <v>10965</v>
      </c>
      <c r="L30" s="458">
        <v>23115</v>
      </c>
      <c r="M30" s="458">
        <v>21906</v>
      </c>
      <c r="N30" s="295">
        <v>45021</v>
      </c>
      <c r="O30" s="458">
        <v>220</v>
      </c>
      <c r="P30" s="458">
        <v>88</v>
      </c>
      <c r="Q30" s="295">
        <v>308</v>
      </c>
      <c r="R30" s="458">
        <v>7943</v>
      </c>
      <c r="S30" s="458">
        <v>2306</v>
      </c>
      <c r="T30" s="295">
        <v>10249</v>
      </c>
      <c r="U30" s="458">
        <v>2956</v>
      </c>
      <c r="V30" s="458">
        <v>2576</v>
      </c>
      <c r="W30" s="295">
        <v>5532</v>
      </c>
      <c r="X30" s="458">
        <v>0</v>
      </c>
      <c r="Y30" s="458">
        <v>0</v>
      </c>
      <c r="Z30" s="295">
        <v>0</v>
      </c>
      <c r="AA30" s="295">
        <v>41082</v>
      </c>
      <c r="AB30" s="295">
        <v>32034</v>
      </c>
      <c r="AC30" s="295">
        <v>73116</v>
      </c>
      <c r="AD30" s="459">
        <v>27207</v>
      </c>
      <c r="AE30" s="459">
        <v>17950</v>
      </c>
      <c r="AF30" s="295">
        <v>45157</v>
      </c>
      <c r="AG30" s="460">
        <v>61.760763717927681</v>
      </c>
    </row>
    <row r="31" spans="1:33" s="455" customFormat="1" ht="21.75" customHeight="1">
      <c r="A31" s="456">
        <v>27</v>
      </c>
      <c r="B31" s="461" t="s">
        <v>40</v>
      </c>
      <c r="C31" s="458">
        <v>49</v>
      </c>
      <c r="D31" s="458">
        <v>31</v>
      </c>
      <c r="E31" s="295">
        <v>80</v>
      </c>
      <c r="F31" s="458">
        <v>77</v>
      </c>
      <c r="G31" s="458">
        <v>61</v>
      </c>
      <c r="H31" s="295">
        <v>138</v>
      </c>
      <c r="I31" s="458">
        <v>3621</v>
      </c>
      <c r="J31" s="458">
        <v>1751</v>
      </c>
      <c r="K31" s="295">
        <v>5372</v>
      </c>
      <c r="L31" s="458">
        <v>2131</v>
      </c>
      <c r="M31" s="458">
        <v>3176</v>
      </c>
      <c r="N31" s="295">
        <v>5307</v>
      </c>
      <c r="O31" s="458">
        <v>9</v>
      </c>
      <c r="P31" s="458">
        <v>6</v>
      </c>
      <c r="Q31" s="295">
        <v>15</v>
      </c>
      <c r="R31" s="458">
        <v>213</v>
      </c>
      <c r="S31" s="458">
        <v>261</v>
      </c>
      <c r="T31" s="295">
        <v>474</v>
      </c>
      <c r="U31" s="458">
        <v>0</v>
      </c>
      <c r="V31" s="458">
        <v>0</v>
      </c>
      <c r="W31" s="295">
        <v>0</v>
      </c>
      <c r="X31" s="458">
        <v>12</v>
      </c>
      <c r="Y31" s="458">
        <v>12</v>
      </c>
      <c r="Z31" s="295">
        <v>24</v>
      </c>
      <c r="AA31" s="295">
        <v>6112</v>
      </c>
      <c r="AB31" s="295">
        <v>5298</v>
      </c>
      <c r="AC31" s="295">
        <v>11410</v>
      </c>
      <c r="AD31" s="459">
        <v>1963</v>
      </c>
      <c r="AE31" s="459">
        <v>3186</v>
      </c>
      <c r="AF31" s="295">
        <v>5149</v>
      </c>
      <c r="AG31" s="460">
        <v>45.12708150744961</v>
      </c>
    </row>
    <row r="32" spans="1:33" s="455" customFormat="1" ht="21.75" customHeight="1">
      <c r="A32" s="456">
        <v>28</v>
      </c>
      <c r="B32" s="461" t="s">
        <v>41</v>
      </c>
      <c r="C32" s="458">
        <v>131</v>
      </c>
      <c r="D32" s="458">
        <v>83</v>
      </c>
      <c r="E32" s="295">
        <v>214</v>
      </c>
      <c r="F32" s="458">
        <v>145</v>
      </c>
      <c r="G32" s="458">
        <v>295</v>
      </c>
      <c r="H32" s="295">
        <v>440</v>
      </c>
      <c r="I32" s="458">
        <v>12327</v>
      </c>
      <c r="J32" s="458">
        <v>13724</v>
      </c>
      <c r="K32" s="295">
        <v>26051</v>
      </c>
      <c r="L32" s="458">
        <v>36302</v>
      </c>
      <c r="M32" s="458">
        <v>54532</v>
      </c>
      <c r="N32" s="295">
        <v>90834</v>
      </c>
      <c r="O32" s="458">
        <v>441</v>
      </c>
      <c r="P32" s="458">
        <v>1203</v>
      </c>
      <c r="Q32" s="295">
        <v>1644</v>
      </c>
      <c r="R32" s="458">
        <v>14400</v>
      </c>
      <c r="S32" s="458">
        <v>5050</v>
      </c>
      <c r="T32" s="295">
        <v>19450</v>
      </c>
      <c r="U32" s="458">
        <v>300</v>
      </c>
      <c r="V32" s="458">
        <v>255</v>
      </c>
      <c r="W32" s="295">
        <v>555</v>
      </c>
      <c r="X32" s="458">
        <v>243</v>
      </c>
      <c r="Y32" s="458">
        <v>208</v>
      </c>
      <c r="Z32" s="295">
        <v>451</v>
      </c>
      <c r="AA32" s="295">
        <v>64289</v>
      </c>
      <c r="AB32" s="295">
        <v>75350</v>
      </c>
      <c r="AC32" s="295">
        <v>139639</v>
      </c>
      <c r="AD32" s="459">
        <v>29042</v>
      </c>
      <c r="AE32" s="459">
        <v>42228</v>
      </c>
      <c r="AF32" s="295">
        <v>71270</v>
      </c>
      <c r="AG32" s="460">
        <v>51.038749919435112</v>
      </c>
    </row>
    <row r="33" spans="1:33" s="455" customFormat="1" ht="21.75" customHeight="1">
      <c r="A33" s="456">
        <v>29</v>
      </c>
      <c r="B33" s="461" t="s">
        <v>42</v>
      </c>
      <c r="C33" s="458">
        <v>842</v>
      </c>
      <c r="D33" s="458">
        <v>682</v>
      </c>
      <c r="E33" s="295">
        <v>1524</v>
      </c>
      <c r="F33" s="458">
        <v>593</v>
      </c>
      <c r="G33" s="458">
        <v>395</v>
      </c>
      <c r="H33" s="295">
        <v>988</v>
      </c>
      <c r="I33" s="458">
        <v>25558</v>
      </c>
      <c r="J33" s="458">
        <v>21659</v>
      </c>
      <c r="K33" s="295">
        <v>47217</v>
      </c>
      <c r="L33" s="458">
        <v>184842</v>
      </c>
      <c r="M33" s="458">
        <v>142038</v>
      </c>
      <c r="N33" s="295">
        <v>326880</v>
      </c>
      <c r="O33" s="458">
        <v>2642</v>
      </c>
      <c r="P33" s="458">
        <v>791</v>
      </c>
      <c r="Q33" s="295">
        <v>3433</v>
      </c>
      <c r="R33" s="458">
        <v>8373</v>
      </c>
      <c r="S33" s="458">
        <v>1990</v>
      </c>
      <c r="T33" s="295">
        <v>10363</v>
      </c>
      <c r="U33" s="458">
        <v>1240</v>
      </c>
      <c r="V33" s="458">
        <v>1619</v>
      </c>
      <c r="W33" s="295">
        <v>2859</v>
      </c>
      <c r="X33" s="458">
        <v>1179</v>
      </c>
      <c r="Y33" s="458">
        <v>975</v>
      </c>
      <c r="Z33" s="295">
        <v>2154</v>
      </c>
      <c r="AA33" s="295">
        <v>225269</v>
      </c>
      <c r="AB33" s="295">
        <v>170149</v>
      </c>
      <c r="AC33" s="295">
        <v>395418</v>
      </c>
      <c r="AD33" s="459">
        <v>80087</v>
      </c>
      <c r="AE33" s="459">
        <v>82051</v>
      </c>
      <c r="AF33" s="295">
        <v>162138</v>
      </c>
      <c r="AG33" s="460">
        <v>41.004203147049452</v>
      </c>
    </row>
    <row r="34" spans="1:33" s="455" customFormat="1" ht="21.75" customHeight="1">
      <c r="A34" s="456">
        <v>30</v>
      </c>
      <c r="B34" s="461" t="s">
        <v>43</v>
      </c>
      <c r="C34" s="458">
        <v>0</v>
      </c>
      <c r="D34" s="458">
        <v>0</v>
      </c>
      <c r="E34" s="295">
        <v>0</v>
      </c>
      <c r="F34" s="458">
        <v>0</v>
      </c>
      <c r="G34" s="458">
        <v>0</v>
      </c>
      <c r="H34" s="295">
        <v>0</v>
      </c>
      <c r="I34" s="458">
        <v>1721</v>
      </c>
      <c r="J34" s="458">
        <v>126</v>
      </c>
      <c r="K34" s="295">
        <v>1847</v>
      </c>
      <c r="L34" s="458">
        <v>1794</v>
      </c>
      <c r="M34" s="458">
        <v>1816</v>
      </c>
      <c r="N34" s="295">
        <v>3610</v>
      </c>
      <c r="O34" s="458">
        <v>0</v>
      </c>
      <c r="P34" s="458">
        <v>0</v>
      </c>
      <c r="Q34" s="295">
        <v>0</v>
      </c>
      <c r="R34" s="458">
        <v>249</v>
      </c>
      <c r="S34" s="458">
        <v>78</v>
      </c>
      <c r="T34" s="295">
        <v>327</v>
      </c>
      <c r="U34" s="458">
        <v>0</v>
      </c>
      <c r="V34" s="458">
        <v>0</v>
      </c>
      <c r="W34" s="295">
        <v>0</v>
      </c>
      <c r="X34" s="458">
        <v>14</v>
      </c>
      <c r="Y34" s="458">
        <v>23</v>
      </c>
      <c r="Z34" s="295">
        <v>37</v>
      </c>
      <c r="AA34" s="295">
        <v>3778</v>
      </c>
      <c r="AB34" s="295">
        <v>2043</v>
      </c>
      <c r="AC34" s="295">
        <v>5821</v>
      </c>
      <c r="AD34" s="459">
        <v>959</v>
      </c>
      <c r="AE34" s="459">
        <v>766</v>
      </c>
      <c r="AF34" s="295">
        <v>1725</v>
      </c>
      <c r="AG34" s="460">
        <v>29.63408349080914</v>
      </c>
    </row>
    <row r="35" spans="1:33" s="455" customFormat="1" ht="21.75" customHeight="1">
      <c r="A35" s="456">
        <v>31</v>
      </c>
      <c r="B35" s="461" t="s">
        <v>44</v>
      </c>
      <c r="C35" s="458">
        <v>1810</v>
      </c>
      <c r="D35" s="458">
        <v>1214</v>
      </c>
      <c r="E35" s="295">
        <v>3024</v>
      </c>
      <c r="F35" s="458">
        <v>4387</v>
      </c>
      <c r="G35" s="458">
        <v>6078</v>
      </c>
      <c r="H35" s="295">
        <v>10465</v>
      </c>
      <c r="I35" s="458">
        <v>104543</v>
      </c>
      <c r="J35" s="458">
        <v>105068</v>
      </c>
      <c r="K35" s="295">
        <v>209611</v>
      </c>
      <c r="L35" s="458">
        <v>261569</v>
      </c>
      <c r="M35" s="458">
        <v>312148</v>
      </c>
      <c r="N35" s="295">
        <v>573717</v>
      </c>
      <c r="O35" s="458">
        <v>3565</v>
      </c>
      <c r="P35" s="458">
        <v>2030</v>
      </c>
      <c r="Q35" s="295">
        <v>5595</v>
      </c>
      <c r="R35" s="458">
        <v>87335</v>
      </c>
      <c r="S35" s="458">
        <v>37790</v>
      </c>
      <c r="T35" s="295">
        <v>125125</v>
      </c>
      <c r="U35" s="458">
        <v>2377</v>
      </c>
      <c r="V35" s="458">
        <v>5111</v>
      </c>
      <c r="W35" s="295">
        <v>7488</v>
      </c>
      <c r="X35" s="458">
        <v>1092</v>
      </c>
      <c r="Y35" s="458">
        <v>1030</v>
      </c>
      <c r="Z35" s="295">
        <v>2122</v>
      </c>
      <c r="AA35" s="295">
        <v>466678</v>
      </c>
      <c r="AB35" s="295">
        <v>470469</v>
      </c>
      <c r="AC35" s="295">
        <v>937147</v>
      </c>
      <c r="AD35" s="459">
        <v>332258</v>
      </c>
      <c r="AE35" s="459">
        <v>342379</v>
      </c>
      <c r="AF35" s="295">
        <v>674637</v>
      </c>
      <c r="AG35" s="460">
        <v>71.988386026952014</v>
      </c>
    </row>
    <row r="36" spans="1:33" s="455" customFormat="1" ht="21.75" customHeight="1">
      <c r="A36" s="456">
        <v>32</v>
      </c>
      <c r="B36" s="461" t="s">
        <v>45</v>
      </c>
      <c r="C36" s="458">
        <v>12</v>
      </c>
      <c r="D36" s="458">
        <v>5</v>
      </c>
      <c r="E36" s="295">
        <v>17</v>
      </c>
      <c r="F36" s="458">
        <v>0</v>
      </c>
      <c r="G36" s="458">
        <v>0</v>
      </c>
      <c r="H36" s="295">
        <v>0</v>
      </c>
      <c r="I36" s="458">
        <v>599</v>
      </c>
      <c r="J36" s="458">
        <v>526</v>
      </c>
      <c r="K36" s="295">
        <v>1125</v>
      </c>
      <c r="L36" s="458">
        <v>5224</v>
      </c>
      <c r="M36" s="458">
        <v>6212</v>
      </c>
      <c r="N36" s="295">
        <v>11436</v>
      </c>
      <c r="O36" s="458">
        <v>49</v>
      </c>
      <c r="P36" s="458">
        <v>35</v>
      </c>
      <c r="Q36" s="295">
        <v>84</v>
      </c>
      <c r="R36" s="458">
        <v>303</v>
      </c>
      <c r="S36" s="458">
        <v>295</v>
      </c>
      <c r="T36" s="295">
        <v>598</v>
      </c>
      <c r="U36" s="458">
        <v>0</v>
      </c>
      <c r="V36" s="458">
        <v>0</v>
      </c>
      <c r="W36" s="295">
        <v>0</v>
      </c>
      <c r="X36" s="458">
        <v>0</v>
      </c>
      <c r="Y36" s="458">
        <v>0</v>
      </c>
      <c r="Z36" s="295">
        <v>0</v>
      </c>
      <c r="AA36" s="295">
        <v>6187</v>
      </c>
      <c r="AB36" s="295">
        <v>7073</v>
      </c>
      <c r="AC36" s="295">
        <v>13260</v>
      </c>
      <c r="AD36" s="459">
        <v>1089</v>
      </c>
      <c r="AE36" s="459">
        <v>1123</v>
      </c>
      <c r="AF36" s="295">
        <v>2212</v>
      </c>
      <c r="AG36" s="460">
        <v>16.681749622926095</v>
      </c>
    </row>
    <row r="37" spans="1:33" s="455" customFormat="1" ht="21.75" customHeight="1">
      <c r="A37" s="456">
        <v>33</v>
      </c>
      <c r="B37" s="461" t="s">
        <v>47</v>
      </c>
      <c r="C37" s="458">
        <v>2302</v>
      </c>
      <c r="D37" s="458">
        <v>1039</v>
      </c>
      <c r="E37" s="295">
        <v>3341</v>
      </c>
      <c r="F37" s="458">
        <v>412</v>
      </c>
      <c r="G37" s="458">
        <v>386</v>
      </c>
      <c r="H37" s="295">
        <v>798</v>
      </c>
      <c r="I37" s="458">
        <v>67370</v>
      </c>
      <c r="J37" s="458">
        <v>71063</v>
      </c>
      <c r="K37" s="295">
        <v>138433</v>
      </c>
      <c r="L37" s="458">
        <v>475857</v>
      </c>
      <c r="M37" s="458">
        <v>472252</v>
      </c>
      <c r="N37" s="295">
        <v>948109</v>
      </c>
      <c r="O37" s="458">
        <v>3952</v>
      </c>
      <c r="P37" s="458">
        <v>1769</v>
      </c>
      <c r="Q37" s="295">
        <v>5721</v>
      </c>
      <c r="R37" s="458">
        <v>4005</v>
      </c>
      <c r="S37" s="458">
        <v>6877</v>
      </c>
      <c r="T37" s="295">
        <v>10882</v>
      </c>
      <c r="U37" s="458">
        <v>11065</v>
      </c>
      <c r="V37" s="458">
        <v>9988</v>
      </c>
      <c r="W37" s="295">
        <v>21053</v>
      </c>
      <c r="X37" s="458">
        <v>1908</v>
      </c>
      <c r="Y37" s="458">
        <v>513</v>
      </c>
      <c r="Z37" s="295">
        <v>2421</v>
      </c>
      <c r="AA37" s="295">
        <v>566871</v>
      </c>
      <c r="AB37" s="295">
        <v>563887</v>
      </c>
      <c r="AC37" s="295">
        <v>1130758</v>
      </c>
      <c r="AD37" s="459">
        <v>175924</v>
      </c>
      <c r="AE37" s="459">
        <v>167209</v>
      </c>
      <c r="AF37" s="295">
        <v>343133</v>
      </c>
      <c r="AG37" s="460">
        <v>30.345396627748819</v>
      </c>
    </row>
    <row r="38" spans="1:33" s="455" customFormat="1" ht="21.75" customHeight="1">
      <c r="A38" s="456">
        <v>34</v>
      </c>
      <c r="B38" s="461" t="s">
        <v>58</v>
      </c>
      <c r="C38" s="458">
        <v>887</v>
      </c>
      <c r="D38" s="458">
        <v>702</v>
      </c>
      <c r="E38" s="295">
        <v>1589</v>
      </c>
      <c r="F38" s="458">
        <v>7</v>
      </c>
      <c r="G38" s="458">
        <v>7</v>
      </c>
      <c r="H38" s="295">
        <v>14</v>
      </c>
      <c r="I38" s="458">
        <v>9770</v>
      </c>
      <c r="J38" s="458">
        <v>11463</v>
      </c>
      <c r="K38" s="295">
        <v>21233</v>
      </c>
      <c r="L38" s="458">
        <v>57766</v>
      </c>
      <c r="M38" s="458">
        <v>83163</v>
      </c>
      <c r="N38" s="295">
        <v>140929</v>
      </c>
      <c r="O38" s="458">
        <v>383</v>
      </c>
      <c r="P38" s="458">
        <v>435</v>
      </c>
      <c r="Q38" s="295">
        <v>818</v>
      </c>
      <c r="R38" s="458">
        <v>5076</v>
      </c>
      <c r="S38" s="458">
        <v>1856</v>
      </c>
      <c r="T38" s="295">
        <v>6932</v>
      </c>
      <c r="U38" s="458">
        <v>485</v>
      </c>
      <c r="V38" s="458">
        <v>457</v>
      </c>
      <c r="W38" s="295">
        <v>942</v>
      </c>
      <c r="X38" s="458">
        <v>156</v>
      </c>
      <c r="Y38" s="458">
        <v>46</v>
      </c>
      <c r="Z38" s="295">
        <v>202</v>
      </c>
      <c r="AA38" s="295">
        <v>74530</v>
      </c>
      <c r="AB38" s="295">
        <v>98129</v>
      </c>
      <c r="AC38" s="295">
        <v>172659</v>
      </c>
      <c r="AD38" s="459">
        <v>18358</v>
      </c>
      <c r="AE38" s="459">
        <v>14117</v>
      </c>
      <c r="AF38" s="295">
        <v>32475</v>
      </c>
      <c r="AG38" s="460">
        <v>18.808750195472001</v>
      </c>
    </row>
    <row r="39" spans="1:33" s="455" customFormat="1" ht="21.75" customHeight="1">
      <c r="A39" s="456">
        <v>35</v>
      </c>
      <c r="B39" s="461" t="s">
        <v>48</v>
      </c>
      <c r="C39" s="458">
        <v>404</v>
      </c>
      <c r="D39" s="458">
        <v>136</v>
      </c>
      <c r="E39" s="295">
        <v>540</v>
      </c>
      <c r="F39" s="458">
        <v>142</v>
      </c>
      <c r="G39" s="458">
        <v>129</v>
      </c>
      <c r="H39" s="295">
        <v>271</v>
      </c>
      <c r="I39" s="458">
        <v>33189</v>
      </c>
      <c r="J39" s="458">
        <v>35880</v>
      </c>
      <c r="K39" s="295">
        <v>69069</v>
      </c>
      <c r="L39" s="458">
        <v>191320</v>
      </c>
      <c r="M39" s="458">
        <v>153138</v>
      </c>
      <c r="N39" s="295">
        <v>344458</v>
      </c>
      <c r="O39" s="458">
        <v>962</v>
      </c>
      <c r="P39" s="458">
        <v>272</v>
      </c>
      <c r="Q39" s="295">
        <v>1234</v>
      </c>
      <c r="R39" s="458">
        <v>14253</v>
      </c>
      <c r="S39" s="458">
        <v>4927</v>
      </c>
      <c r="T39" s="295">
        <v>19180</v>
      </c>
      <c r="U39" s="458">
        <v>1510</v>
      </c>
      <c r="V39" s="458">
        <v>832</v>
      </c>
      <c r="W39" s="295">
        <v>2342</v>
      </c>
      <c r="X39" s="458">
        <v>702</v>
      </c>
      <c r="Y39" s="458">
        <v>393</v>
      </c>
      <c r="Z39" s="295">
        <v>1095</v>
      </c>
      <c r="AA39" s="295">
        <v>242482</v>
      </c>
      <c r="AB39" s="295">
        <v>195707</v>
      </c>
      <c r="AC39" s="295">
        <v>438189</v>
      </c>
      <c r="AD39" s="459">
        <v>73511</v>
      </c>
      <c r="AE39" s="459">
        <v>40337</v>
      </c>
      <c r="AF39" s="295">
        <v>113848</v>
      </c>
      <c r="AG39" s="460">
        <v>25.981482876110533</v>
      </c>
    </row>
    <row r="40" spans="1:33" s="462" customFormat="1" ht="21.75" customHeight="1">
      <c r="A40" s="647" t="s">
        <v>49</v>
      </c>
      <c r="B40" s="647"/>
      <c r="C40" s="461">
        <v>13696</v>
      </c>
      <c r="D40" s="461">
        <v>7763</v>
      </c>
      <c r="E40" s="461">
        <v>21459</v>
      </c>
      <c r="F40" s="461">
        <v>9581</v>
      </c>
      <c r="G40" s="461">
        <v>11036</v>
      </c>
      <c r="H40" s="461">
        <v>20617</v>
      </c>
      <c r="I40" s="461">
        <v>578451</v>
      </c>
      <c r="J40" s="461">
        <v>535575</v>
      </c>
      <c r="K40" s="461">
        <v>1114026</v>
      </c>
      <c r="L40" s="461">
        <v>2757412</v>
      </c>
      <c r="M40" s="461">
        <v>2711918</v>
      </c>
      <c r="N40" s="461">
        <v>5469330</v>
      </c>
      <c r="O40" s="461">
        <v>56086</v>
      </c>
      <c r="P40" s="461">
        <v>32699</v>
      </c>
      <c r="Q40" s="461">
        <v>88785</v>
      </c>
      <c r="R40" s="461">
        <v>324980</v>
      </c>
      <c r="S40" s="461">
        <v>232735</v>
      </c>
      <c r="T40" s="461">
        <v>557715</v>
      </c>
      <c r="U40" s="461">
        <v>32893</v>
      </c>
      <c r="V40" s="461">
        <v>36094</v>
      </c>
      <c r="W40" s="461">
        <v>68987</v>
      </c>
      <c r="X40" s="461">
        <v>11826</v>
      </c>
      <c r="Y40" s="461">
        <v>8305</v>
      </c>
      <c r="Z40" s="461">
        <v>20131</v>
      </c>
      <c r="AA40" s="461">
        <v>3784925</v>
      </c>
      <c r="AB40" s="461">
        <v>3576125</v>
      </c>
      <c r="AC40" s="461">
        <v>7361050</v>
      </c>
      <c r="AD40" s="461">
        <v>1796363</v>
      </c>
      <c r="AE40" s="461">
        <v>1811258</v>
      </c>
      <c r="AF40" s="461">
        <v>3607621</v>
      </c>
      <c r="AG40" s="460">
        <v>49.009597815529034</v>
      </c>
    </row>
    <row r="41" spans="1:33">
      <c r="C41" s="463">
        <v>63.824036534787268</v>
      </c>
      <c r="D41" s="463">
        <v>36.175963465212732</v>
      </c>
      <c r="E41" s="463">
        <v>0.29152091073963632</v>
      </c>
      <c r="F41" s="463">
        <v>46.471358587573363</v>
      </c>
      <c r="G41" s="463">
        <v>53.528641412426644</v>
      </c>
      <c r="H41" s="463">
        <v>0.28008232521175647</v>
      </c>
      <c r="I41" s="463">
        <v>51.924371603535285</v>
      </c>
      <c r="J41" s="463">
        <v>48.075628396464715</v>
      </c>
      <c r="K41" s="463">
        <v>15.134063754491546</v>
      </c>
      <c r="L41" s="463">
        <v>50.415901033581804</v>
      </c>
      <c r="M41" s="463">
        <v>49.584098966418189</v>
      </c>
      <c r="N41" s="463">
        <v>74.30094891353815</v>
      </c>
      <c r="O41" s="463">
        <v>63.170580616095059</v>
      </c>
      <c r="P41" s="463">
        <v>36.829419383904941</v>
      </c>
      <c r="Q41" s="463">
        <v>1.2061458623430081</v>
      </c>
      <c r="R41" s="463">
        <v>58.269904879732486</v>
      </c>
      <c r="S41" s="463">
        <v>41.730095120267521</v>
      </c>
      <c r="T41" s="463">
        <v>7.5765685601918209</v>
      </c>
      <c r="U41" s="463">
        <v>47.679997680722458</v>
      </c>
      <c r="V41" s="463">
        <v>52.320002319277542</v>
      </c>
      <c r="W41" s="463">
        <v>0.93718966723497332</v>
      </c>
      <c r="X41" s="463">
        <v>58.745218816750288</v>
      </c>
      <c r="Y41" s="463">
        <v>41.254781183249712</v>
      </c>
      <c r="Z41" s="463">
        <v>0.27348000624910851</v>
      </c>
      <c r="AA41" s="463">
        <v>51.418275925309565</v>
      </c>
      <c r="AB41" s="463">
        <v>48.581724074690435</v>
      </c>
      <c r="AC41" s="463">
        <v>100</v>
      </c>
      <c r="AD41" s="459">
        <v>0</v>
      </c>
      <c r="AE41" s="459">
        <v>0</v>
      </c>
      <c r="AF41" s="463"/>
    </row>
    <row r="44" spans="1:33">
      <c r="B44" s="104" t="s">
        <v>1428</v>
      </c>
      <c r="C44" s="105" t="s">
        <v>102</v>
      </c>
      <c r="D44" s="105" t="s">
        <v>103</v>
      </c>
      <c r="E44" s="105" t="s">
        <v>12</v>
      </c>
    </row>
    <row r="45" spans="1:33">
      <c r="B45" s="104" t="s">
        <v>104</v>
      </c>
      <c r="C45" s="105">
        <f>C40</f>
        <v>13696</v>
      </c>
      <c r="D45" s="105">
        <f t="shared" ref="D45:E45" si="0">D40</f>
        <v>7763</v>
      </c>
      <c r="E45" s="105">
        <f t="shared" si="0"/>
        <v>21459</v>
      </c>
    </row>
    <row r="46" spans="1:33">
      <c r="B46" s="104" t="s">
        <v>105</v>
      </c>
      <c r="C46" s="105">
        <f>F40</f>
        <v>9581</v>
      </c>
      <c r="D46" s="105">
        <f t="shared" ref="D46:E46" si="1">G40</f>
        <v>11036</v>
      </c>
      <c r="E46" s="105">
        <f t="shared" si="1"/>
        <v>20617</v>
      </c>
    </row>
    <row r="47" spans="1:33">
      <c r="B47" s="104" t="s">
        <v>100</v>
      </c>
      <c r="C47" s="105">
        <f>I40</f>
        <v>578451</v>
      </c>
      <c r="D47" s="105">
        <f t="shared" ref="D47:E47" si="2">J40</f>
        <v>535575</v>
      </c>
      <c r="E47" s="105">
        <f t="shared" si="2"/>
        <v>1114026</v>
      </c>
    </row>
    <row r="48" spans="1:33">
      <c r="B48" s="104" t="s">
        <v>101</v>
      </c>
      <c r="C48" s="105">
        <f>L40</f>
        <v>2757412</v>
      </c>
      <c r="D48" s="105">
        <f t="shared" ref="D48:E48" si="3">M40</f>
        <v>2711918</v>
      </c>
      <c r="E48" s="105">
        <f t="shared" si="3"/>
        <v>5469330</v>
      </c>
    </row>
    <row r="49" spans="2:5">
      <c r="B49" s="104" t="s">
        <v>106</v>
      </c>
      <c r="C49" s="105">
        <f>O40</f>
        <v>56086</v>
      </c>
      <c r="D49" s="105">
        <f t="shared" ref="D49:E49" si="4">P40</f>
        <v>32699</v>
      </c>
      <c r="E49" s="105">
        <f t="shared" si="4"/>
        <v>88785</v>
      </c>
    </row>
    <row r="50" spans="2:5">
      <c r="B50" s="104" t="s">
        <v>107</v>
      </c>
      <c r="C50" s="105">
        <f>R40</f>
        <v>324980</v>
      </c>
      <c r="D50" s="105">
        <f t="shared" ref="D50:E50" si="5">S40</f>
        <v>232735</v>
      </c>
      <c r="E50" s="105">
        <f t="shared" si="5"/>
        <v>557715</v>
      </c>
    </row>
    <row r="51" spans="2:5">
      <c r="B51" s="104" t="s">
        <v>108</v>
      </c>
      <c r="C51" s="105">
        <f>U40</f>
        <v>32893</v>
      </c>
      <c r="D51" s="105">
        <f t="shared" ref="D51:E51" si="6">V40</f>
        <v>36094</v>
      </c>
      <c r="E51" s="105">
        <f t="shared" si="6"/>
        <v>68987</v>
      </c>
    </row>
    <row r="52" spans="2:5">
      <c r="B52" s="104" t="s">
        <v>109</v>
      </c>
      <c r="C52" s="105">
        <f>X40</f>
        <v>11826</v>
      </c>
      <c r="D52" s="105">
        <f t="shared" ref="D52:E52" si="7">Y40</f>
        <v>8305</v>
      </c>
      <c r="E52" s="105">
        <f t="shared" si="7"/>
        <v>20131</v>
      </c>
    </row>
  </sheetData>
  <mergeCells count="13">
    <mergeCell ref="A40:B40"/>
    <mergeCell ref="O2:Q2"/>
    <mergeCell ref="R2:T2"/>
    <mergeCell ref="U2:W2"/>
    <mergeCell ref="X2:Z2"/>
    <mergeCell ref="AA2:AC2"/>
    <mergeCell ref="AD2:AF2"/>
    <mergeCell ref="A2:A3"/>
    <mergeCell ref="B2:B3"/>
    <mergeCell ref="C2:E2"/>
    <mergeCell ref="F2:H2"/>
    <mergeCell ref="I2:K2"/>
    <mergeCell ref="L2:N2"/>
  </mergeCells>
  <printOptions horizontalCentered="1"/>
  <pageMargins left="0.56000000000000005" right="0.15" top="0.52" bottom="0.38" header="0.2" footer="0.16"/>
  <pageSetup paperSize="9" scale="89" firstPageNumber="114" orientation="portrait" useFirstPageNumber="1" r:id="rId1"/>
  <headerFooter>
    <oddFooter>&amp;L&amp;"Arial,Italic"&amp;9AISHE 2011-12&amp;CT-&amp;P</oddFooter>
  </headerFooter>
  <colBreaks count="2" manualBreakCount="2">
    <brk id="11" max="38" man="1"/>
    <brk id="20" max="1048575" man="1"/>
  </colBreaks>
  <drawing r:id="rId2"/>
</worksheet>
</file>

<file path=xl/worksheets/sheet42.xml><?xml version="1.0" encoding="utf-8"?>
<worksheet xmlns="http://schemas.openxmlformats.org/spreadsheetml/2006/main" xmlns:r="http://schemas.openxmlformats.org/officeDocument/2006/relationships">
  <sheetPr>
    <tabColor theme="7" tint="-0.499984740745262"/>
  </sheetPr>
  <dimension ref="A1:H179"/>
  <sheetViews>
    <sheetView view="pageBreakPreview" zoomScaleSheetLayoutView="100" workbookViewId="0">
      <selection activeCell="A111" sqref="A111"/>
    </sheetView>
  </sheetViews>
  <sheetFormatPr defaultRowHeight="15"/>
  <cols>
    <col min="1" max="1" width="54.85546875" style="467" customWidth="1"/>
    <col min="2" max="4" width="12.85546875" style="474" customWidth="1"/>
    <col min="5" max="7" width="10" style="474" customWidth="1"/>
    <col min="8" max="16384" width="9.140625" style="474"/>
  </cols>
  <sheetData>
    <row r="1" spans="1:8" s="464" customFormat="1" ht="24.75" customHeight="1">
      <c r="A1" s="648" t="s">
        <v>1420</v>
      </c>
      <c r="B1" s="648"/>
      <c r="C1" s="648"/>
      <c r="D1" s="648"/>
      <c r="E1" s="649" t="s">
        <v>628</v>
      </c>
      <c r="F1" s="649"/>
      <c r="G1" s="649"/>
    </row>
    <row r="2" spans="1:8" s="467" customFormat="1" ht="18" customHeight="1">
      <c r="A2" s="465" t="s">
        <v>111</v>
      </c>
      <c r="B2" s="466" t="s">
        <v>102</v>
      </c>
      <c r="C2" s="466" t="s">
        <v>103</v>
      </c>
      <c r="D2" s="466" t="s">
        <v>12</v>
      </c>
      <c r="E2" s="466" t="s">
        <v>102</v>
      </c>
      <c r="F2" s="466" t="s">
        <v>103</v>
      </c>
      <c r="G2" s="466" t="s">
        <v>12</v>
      </c>
    </row>
    <row r="3" spans="1:8" s="470" customFormat="1" ht="12">
      <c r="A3" s="468">
        <v>1</v>
      </c>
      <c r="B3" s="468">
        <v>2</v>
      </c>
      <c r="C3" s="469">
        <v>3</v>
      </c>
      <c r="D3" s="468">
        <v>4</v>
      </c>
      <c r="E3" s="469">
        <v>2</v>
      </c>
      <c r="F3" s="468">
        <v>3</v>
      </c>
      <c r="G3" s="469">
        <v>4</v>
      </c>
    </row>
    <row r="4" spans="1:8">
      <c r="A4" s="471" t="s">
        <v>116</v>
      </c>
      <c r="B4" s="472">
        <f>SUMIF('[2]Report 55B'!$B:$B,$A4,'[2]Report 55B'!E:E)</f>
        <v>13314</v>
      </c>
      <c r="C4" s="472">
        <f>SUMIF('[2]Report 55B'!$B:$B,$A4,'[2]Report 55B'!F:F)</f>
        <v>7647</v>
      </c>
      <c r="D4" s="472">
        <f>B4+C4</f>
        <v>20961</v>
      </c>
      <c r="E4" s="472">
        <v>47247</v>
      </c>
      <c r="F4" s="472">
        <v>31280</v>
      </c>
      <c r="G4" s="472">
        <f>E4+F4</f>
        <v>78527</v>
      </c>
      <c r="H4" s="473">
        <f>D4/G4%</f>
        <v>26.692729889082738</v>
      </c>
    </row>
    <row r="5" spans="1:8">
      <c r="A5" s="471" t="s">
        <v>118</v>
      </c>
      <c r="B5" s="472">
        <f>SUMIF('[2]Report 55B'!$B:$B,$A5,'[2]Report 55B'!E:E)</f>
        <v>115</v>
      </c>
      <c r="C5" s="472">
        <f>SUMIF('[2]Report 55B'!$B:$B,$A5,'[2]Report 55B'!F:F)</f>
        <v>61</v>
      </c>
      <c r="D5" s="472">
        <f t="shared" ref="D5:D68" si="0">B5+C5</f>
        <v>176</v>
      </c>
      <c r="E5" s="472">
        <v>804</v>
      </c>
      <c r="F5" s="472">
        <v>409</v>
      </c>
      <c r="G5" s="472">
        <f t="shared" ref="G5:G68" si="1">E5+F5</f>
        <v>1213</v>
      </c>
      <c r="H5" s="473">
        <f t="shared" ref="H5:H68" si="2">D5/G5%</f>
        <v>14.509480626545754</v>
      </c>
    </row>
    <row r="6" spans="1:8">
      <c r="A6" s="471" t="s">
        <v>598</v>
      </c>
      <c r="B6" s="472">
        <f>SUMIF('[2]Report 55B'!$B:$B,$A6,'[2]Report 55B'!E:E)</f>
        <v>72</v>
      </c>
      <c r="C6" s="472">
        <f>SUMIF('[2]Report 55B'!$B:$B,$A6,'[2]Report 55B'!F:F)</f>
        <v>14</v>
      </c>
      <c r="D6" s="472">
        <f t="shared" si="0"/>
        <v>86</v>
      </c>
      <c r="E6" s="472">
        <v>429</v>
      </c>
      <c r="F6" s="472">
        <v>22</v>
      </c>
      <c r="G6" s="472">
        <f t="shared" si="1"/>
        <v>451</v>
      </c>
      <c r="H6" s="473">
        <f t="shared" si="2"/>
        <v>19.068736141906875</v>
      </c>
    </row>
    <row r="7" spans="1:8">
      <c r="A7" s="471" t="s">
        <v>119</v>
      </c>
      <c r="B7" s="472">
        <f>SUMIF('[2]Report 55B'!$B:$B,$A7,'[2]Report 55B'!E:E)</f>
        <v>94</v>
      </c>
      <c r="C7" s="472">
        <f>SUMIF('[2]Report 55B'!$B:$B,$A7,'[2]Report 55B'!F:F)</f>
        <v>11</v>
      </c>
      <c r="D7" s="472">
        <f t="shared" si="0"/>
        <v>105</v>
      </c>
      <c r="E7" s="472">
        <v>209</v>
      </c>
      <c r="F7" s="472">
        <v>29</v>
      </c>
      <c r="G7" s="472">
        <f t="shared" si="1"/>
        <v>238</v>
      </c>
      <c r="H7" s="473">
        <f t="shared" si="2"/>
        <v>44.117647058823529</v>
      </c>
    </row>
    <row r="8" spans="1:8">
      <c r="A8" s="471" t="s">
        <v>122</v>
      </c>
      <c r="B8" s="472">
        <f>SUMIF('[2]Report 55B'!$B:$B,$A8,'[2]Report 55B'!E:E)</f>
        <v>110</v>
      </c>
      <c r="C8" s="472">
        <f>SUMIF('[2]Report 55B'!$B:$B,$A8,'[2]Report 55B'!F:F)</f>
        <v>24</v>
      </c>
      <c r="D8" s="472">
        <f t="shared" si="0"/>
        <v>134</v>
      </c>
      <c r="E8" s="472">
        <v>189</v>
      </c>
      <c r="F8" s="472">
        <v>26</v>
      </c>
      <c r="G8" s="472">
        <f t="shared" si="1"/>
        <v>215</v>
      </c>
      <c r="H8" s="473">
        <f t="shared" si="2"/>
        <v>62.325581395348841</v>
      </c>
    </row>
    <row r="9" spans="1:8">
      <c r="A9" s="471" t="s">
        <v>117</v>
      </c>
      <c r="B9" s="472">
        <f>SUMIF('[2]Report 55B'!$B:$B,$A9,'[2]Report 55B'!E:E)</f>
        <v>39</v>
      </c>
      <c r="C9" s="472">
        <f>SUMIF('[2]Report 55B'!$B:$B,$A9,'[2]Report 55B'!F:F)</f>
        <v>14</v>
      </c>
      <c r="D9" s="472">
        <f t="shared" si="0"/>
        <v>53</v>
      </c>
      <c r="E9" s="472">
        <v>101</v>
      </c>
      <c r="F9" s="472">
        <v>54</v>
      </c>
      <c r="G9" s="472">
        <f t="shared" si="1"/>
        <v>155</v>
      </c>
      <c r="H9" s="473">
        <f t="shared" si="2"/>
        <v>34.193548387096776</v>
      </c>
    </row>
    <row r="10" spans="1:8">
      <c r="A10" s="471" t="s">
        <v>123</v>
      </c>
      <c r="B10" s="472">
        <f>SUMIF('[2]Report 55B'!$B:$B,$A10,'[2]Report 55B'!E:E)</f>
        <v>0</v>
      </c>
      <c r="C10" s="472">
        <f>SUMIF('[2]Report 55B'!$B:$B,$A10,'[2]Report 55B'!F:F)</f>
        <v>1</v>
      </c>
      <c r="D10" s="472">
        <f t="shared" si="0"/>
        <v>1</v>
      </c>
      <c r="E10" s="472">
        <v>23</v>
      </c>
      <c r="F10" s="472">
        <v>12</v>
      </c>
      <c r="G10" s="472">
        <f t="shared" si="1"/>
        <v>35</v>
      </c>
      <c r="H10" s="473">
        <f t="shared" si="2"/>
        <v>2.8571428571428572</v>
      </c>
    </row>
    <row r="11" spans="1:8">
      <c r="A11" s="471" t="s">
        <v>121</v>
      </c>
      <c r="B11" s="472">
        <f>SUMIF('[2]Report 55B'!$B:$B,$A11,'[2]Report 55B'!E:E)</f>
        <v>11</v>
      </c>
      <c r="C11" s="472">
        <f>SUMIF('[2]Report 55B'!$B:$B,$A11,'[2]Report 55B'!F:F)</f>
        <v>1</v>
      </c>
      <c r="D11" s="472">
        <f t="shared" si="0"/>
        <v>12</v>
      </c>
      <c r="E11" s="472">
        <v>11</v>
      </c>
      <c r="F11" s="472">
        <v>7</v>
      </c>
      <c r="G11" s="472">
        <f t="shared" si="1"/>
        <v>18</v>
      </c>
      <c r="H11" s="473">
        <f t="shared" si="2"/>
        <v>66.666666666666671</v>
      </c>
    </row>
    <row r="12" spans="1:8">
      <c r="A12" s="471" t="s">
        <v>125</v>
      </c>
      <c r="B12" s="472">
        <f>SUMIF('[2]Report 55B'!$B:$B,$A12,'[2]Report 55B'!E:E)</f>
        <v>9581</v>
      </c>
      <c r="C12" s="472">
        <f>SUMIF('[2]Report 55B'!$B:$B,$A12,'[2]Report 55B'!F:F)</f>
        <v>11036</v>
      </c>
      <c r="D12" s="472">
        <f t="shared" si="0"/>
        <v>20617</v>
      </c>
      <c r="E12" s="472">
        <v>15256</v>
      </c>
      <c r="F12" s="472">
        <v>17935</v>
      </c>
      <c r="G12" s="472">
        <f t="shared" si="1"/>
        <v>33191</v>
      </c>
      <c r="H12" s="473">
        <f t="shared" si="2"/>
        <v>62.116236329125364</v>
      </c>
    </row>
    <row r="13" spans="1:8">
      <c r="A13" s="471" t="s">
        <v>126</v>
      </c>
      <c r="B13" s="472">
        <f>SUMIF('[2]Report 55B'!$B:$B,$A13,'[2]Report 55B'!E:E)</f>
        <v>179443</v>
      </c>
      <c r="C13" s="472">
        <f>SUMIF('[2]Report 55B'!$B:$B,$A13,'[2]Report 55B'!F:F)</f>
        <v>221226</v>
      </c>
      <c r="D13" s="472">
        <f t="shared" si="0"/>
        <v>400669</v>
      </c>
      <c r="E13" s="475">
        <v>462582</v>
      </c>
      <c r="F13" s="475">
        <v>571059</v>
      </c>
      <c r="G13" s="472">
        <f t="shared" si="1"/>
        <v>1033641</v>
      </c>
      <c r="H13" s="473">
        <f t="shared" si="2"/>
        <v>38.762878020511955</v>
      </c>
    </row>
    <row r="14" spans="1:8">
      <c r="A14" s="471" t="s">
        <v>127</v>
      </c>
      <c r="B14" s="472">
        <f>SUMIF('[2]Report 55B'!$B:$B,$A14,'[2]Report 55B'!E:E)</f>
        <v>135783</v>
      </c>
      <c r="C14" s="472">
        <f>SUMIF('[2]Report 55B'!$B:$B,$A14,'[2]Report 55B'!F:F)</f>
        <v>68999</v>
      </c>
      <c r="D14" s="472">
        <f t="shared" si="0"/>
        <v>204782</v>
      </c>
      <c r="E14" s="472">
        <v>324255</v>
      </c>
      <c r="F14" s="472">
        <v>164656</v>
      </c>
      <c r="G14" s="472">
        <f t="shared" si="1"/>
        <v>488911</v>
      </c>
      <c r="H14" s="473">
        <f t="shared" si="2"/>
        <v>41.885332913352329</v>
      </c>
    </row>
    <row r="15" spans="1:8">
      <c r="A15" s="471" t="s">
        <v>128</v>
      </c>
      <c r="B15" s="472">
        <f>SUMIF('[2]Report 55B'!$B:$B,$A15,'[2]Report 55B'!E:E)</f>
        <v>88368</v>
      </c>
      <c r="C15" s="472">
        <f>SUMIF('[2]Report 55B'!$B:$B,$A15,'[2]Report 55B'!F:F)</f>
        <v>100640</v>
      </c>
      <c r="D15" s="472">
        <f t="shared" si="0"/>
        <v>189008</v>
      </c>
      <c r="E15" s="472">
        <v>209174</v>
      </c>
      <c r="F15" s="472">
        <v>234753</v>
      </c>
      <c r="G15" s="472">
        <f t="shared" si="1"/>
        <v>443927</v>
      </c>
      <c r="H15" s="473">
        <f t="shared" si="2"/>
        <v>42.576369538234886</v>
      </c>
    </row>
    <row r="16" spans="1:8">
      <c r="A16" s="471" t="s">
        <v>130</v>
      </c>
      <c r="B16" s="472">
        <f>SUMIF('[2]Report 55B'!$B:$B,$A16,'[2]Report 55B'!E:E)</f>
        <v>32561</v>
      </c>
      <c r="C16" s="472">
        <f>SUMIF('[2]Report 55B'!$B:$B,$A16,'[2]Report 55B'!F:F)</f>
        <v>41035</v>
      </c>
      <c r="D16" s="472">
        <f t="shared" si="0"/>
        <v>73596</v>
      </c>
      <c r="E16" s="472">
        <v>100291</v>
      </c>
      <c r="F16" s="472">
        <v>111498</v>
      </c>
      <c r="G16" s="472">
        <f t="shared" si="1"/>
        <v>211789</v>
      </c>
      <c r="H16" s="473">
        <f t="shared" si="2"/>
        <v>34.74968010614338</v>
      </c>
    </row>
    <row r="17" spans="1:8">
      <c r="A17" s="471" t="s">
        <v>129</v>
      </c>
      <c r="B17" s="472">
        <f>SUMIF('[2]Report 55B'!$B:$B,$A17,'[2]Report 55B'!E:E)</f>
        <v>39797</v>
      </c>
      <c r="C17" s="472">
        <f>SUMIF('[2]Report 55B'!$B:$B,$A17,'[2]Report 55B'!F:F)</f>
        <v>27398</v>
      </c>
      <c r="D17" s="472">
        <f t="shared" si="0"/>
        <v>67195</v>
      </c>
      <c r="E17" s="472">
        <v>123380</v>
      </c>
      <c r="F17" s="472">
        <v>82504</v>
      </c>
      <c r="G17" s="472">
        <f t="shared" si="1"/>
        <v>205884</v>
      </c>
      <c r="H17" s="473">
        <f t="shared" si="2"/>
        <v>32.637310330088788</v>
      </c>
    </row>
    <row r="18" spans="1:8">
      <c r="A18" s="471" t="s">
        <v>131</v>
      </c>
      <c r="B18" s="472">
        <f>SUMIF('[2]Report 55B'!$B:$B,$A18,'[2]Report 55B'!E:E)</f>
        <v>24445</v>
      </c>
      <c r="C18" s="472">
        <f>SUMIF('[2]Report 55B'!$B:$B,$A18,'[2]Report 55B'!F:F)</f>
        <v>12078</v>
      </c>
      <c r="D18" s="472">
        <f t="shared" si="0"/>
        <v>36523</v>
      </c>
      <c r="E18" s="472">
        <v>67893</v>
      </c>
      <c r="F18" s="472">
        <v>34217</v>
      </c>
      <c r="G18" s="472">
        <f t="shared" si="1"/>
        <v>102110</v>
      </c>
      <c r="H18" s="473">
        <f t="shared" si="2"/>
        <v>35.768289099990206</v>
      </c>
    </row>
    <row r="19" spans="1:8">
      <c r="A19" s="471" t="s">
        <v>133</v>
      </c>
      <c r="B19" s="472">
        <f>SUMIF('[2]Report 55B'!$B:$B,$A19,'[2]Report 55B'!E:E)</f>
        <v>9659</v>
      </c>
      <c r="C19" s="472">
        <f>SUMIF('[2]Report 55B'!$B:$B,$A19,'[2]Report 55B'!F:F)</f>
        <v>6115</v>
      </c>
      <c r="D19" s="472">
        <f t="shared" si="0"/>
        <v>15774</v>
      </c>
      <c r="E19" s="472">
        <v>26299</v>
      </c>
      <c r="F19" s="472">
        <v>17038</v>
      </c>
      <c r="G19" s="472">
        <f t="shared" si="1"/>
        <v>43337</v>
      </c>
      <c r="H19" s="473">
        <f t="shared" si="2"/>
        <v>36.398458591965294</v>
      </c>
    </row>
    <row r="20" spans="1:8">
      <c r="A20" s="471" t="s">
        <v>132</v>
      </c>
      <c r="B20" s="472">
        <f>SUMIF('[2]Report 55B'!$B:$B,$A20,'[2]Report 55B'!E:E)</f>
        <v>11254</v>
      </c>
      <c r="C20" s="472">
        <f>SUMIF('[2]Report 55B'!$B:$B,$A20,'[2]Report 55B'!F:F)</f>
        <v>6756</v>
      </c>
      <c r="D20" s="472">
        <f t="shared" si="0"/>
        <v>18010</v>
      </c>
      <c r="E20" s="472">
        <v>21524</v>
      </c>
      <c r="F20" s="472">
        <v>14322</v>
      </c>
      <c r="G20" s="472">
        <f t="shared" si="1"/>
        <v>35846</v>
      </c>
      <c r="H20" s="473">
        <f t="shared" si="2"/>
        <v>50.242704904312895</v>
      </c>
    </row>
    <row r="21" spans="1:8">
      <c r="A21" s="471" t="s">
        <v>525</v>
      </c>
      <c r="B21" s="472">
        <f>SUMIF('[2]Report 55B'!$B:$B,$A21,'[2]Report 55B'!E:E)</f>
        <v>7978</v>
      </c>
      <c r="C21" s="472">
        <f>SUMIF('[2]Report 55B'!$B:$B,$A21,'[2]Report 55B'!F:F)</f>
        <v>12829</v>
      </c>
      <c r="D21" s="472">
        <f t="shared" si="0"/>
        <v>20807</v>
      </c>
      <c r="E21" s="472">
        <v>14776</v>
      </c>
      <c r="F21" s="472">
        <v>15597</v>
      </c>
      <c r="G21" s="472">
        <f t="shared" si="1"/>
        <v>30373</v>
      </c>
      <c r="H21" s="473">
        <f t="shared" si="2"/>
        <v>68.50492213479076</v>
      </c>
    </row>
    <row r="22" spans="1:8">
      <c r="A22" s="471" t="s">
        <v>134</v>
      </c>
      <c r="B22" s="472">
        <f>SUMIF('[2]Report 55B'!$B:$B,$A22,'[2]Report 55B'!E:E)</f>
        <v>8808</v>
      </c>
      <c r="C22" s="472">
        <f>SUMIF('[2]Report 55B'!$B:$B,$A22,'[2]Report 55B'!F:F)</f>
        <v>6176</v>
      </c>
      <c r="D22" s="472">
        <f t="shared" si="0"/>
        <v>14984</v>
      </c>
      <c r="E22" s="472">
        <v>16620</v>
      </c>
      <c r="F22" s="472">
        <v>11928</v>
      </c>
      <c r="G22" s="472">
        <f t="shared" si="1"/>
        <v>28548</v>
      </c>
      <c r="H22" s="473">
        <f t="shared" si="2"/>
        <v>52.487039372285274</v>
      </c>
    </row>
    <row r="23" spans="1:8">
      <c r="A23" s="471" t="s">
        <v>136</v>
      </c>
      <c r="B23" s="472">
        <f>SUMIF('[2]Report 55B'!$B:$B,$A23,'[2]Report 55B'!E:E)</f>
        <v>3631</v>
      </c>
      <c r="C23" s="472">
        <f>SUMIF('[2]Report 55B'!$B:$B,$A23,'[2]Report 55B'!F:F)</f>
        <v>2641</v>
      </c>
      <c r="D23" s="472">
        <f t="shared" si="0"/>
        <v>6272</v>
      </c>
      <c r="E23" s="472">
        <v>13715</v>
      </c>
      <c r="F23" s="472">
        <v>7456</v>
      </c>
      <c r="G23" s="472">
        <f t="shared" si="1"/>
        <v>21171</v>
      </c>
      <c r="H23" s="473">
        <f t="shared" si="2"/>
        <v>29.625431014123091</v>
      </c>
    </row>
    <row r="24" spans="1:8">
      <c r="A24" s="471" t="s">
        <v>520</v>
      </c>
      <c r="B24" s="472">
        <f>SUMIF('[2]Report 55B'!$B:$B,$A24,'[2]Report 55B'!E:E)</f>
        <v>2988</v>
      </c>
      <c r="C24" s="472">
        <f>SUMIF('[2]Report 55B'!$B:$B,$A24,'[2]Report 55B'!F:F)</f>
        <v>1825</v>
      </c>
      <c r="D24" s="472">
        <f t="shared" si="0"/>
        <v>4813</v>
      </c>
      <c r="E24" s="472">
        <v>12184</v>
      </c>
      <c r="F24" s="472">
        <v>7727</v>
      </c>
      <c r="G24" s="472">
        <f t="shared" si="1"/>
        <v>19911</v>
      </c>
      <c r="H24" s="473">
        <f t="shared" si="2"/>
        <v>24.172567927276379</v>
      </c>
    </row>
    <row r="25" spans="1:8">
      <c r="A25" s="471" t="s">
        <v>135</v>
      </c>
      <c r="B25" s="472">
        <f>SUMIF('[2]Report 55B'!$B:$B,$A25,'[2]Report 55B'!E:E)</f>
        <v>6984</v>
      </c>
      <c r="C25" s="472">
        <f>SUMIF('[2]Report 55B'!$B:$B,$A25,'[2]Report 55B'!F:F)</f>
        <v>7161</v>
      </c>
      <c r="D25" s="472">
        <f t="shared" si="0"/>
        <v>14145</v>
      </c>
      <c r="E25" s="472">
        <v>10660</v>
      </c>
      <c r="F25" s="472">
        <v>8081</v>
      </c>
      <c r="G25" s="472">
        <f t="shared" si="1"/>
        <v>18741</v>
      </c>
      <c r="H25" s="473">
        <f t="shared" si="2"/>
        <v>75.476228589723064</v>
      </c>
    </row>
    <row r="26" spans="1:8">
      <c r="A26" s="471" t="s">
        <v>140</v>
      </c>
      <c r="B26" s="472">
        <f>SUMIF('[2]Report 55B'!$B:$B,$A26,'[2]Report 55B'!E:E)</f>
        <v>1080</v>
      </c>
      <c r="C26" s="472">
        <f>SUMIF('[2]Report 55B'!$B:$B,$A26,'[2]Report 55B'!F:F)</f>
        <v>3610</v>
      </c>
      <c r="D26" s="472">
        <f t="shared" si="0"/>
        <v>4690</v>
      </c>
      <c r="E26" s="472">
        <v>2385</v>
      </c>
      <c r="F26" s="472">
        <v>7120</v>
      </c>
      <c r="G26" s="472">
        <f t="shared" si="1"/>
        <v>9505</v>
      </c>
      <c r="H26" s="473">
        <f t="shared" si="2"/>
        <v>49.342451341399268</v>
      </c>
    </row>
    <row r="27" spans="1:8">
      <c r="A27" s="471" t="s">
        <v>143</v>
      </c>
      <c r="B27" s="472">
        <f>SUMIF('[2]Report 55B'!$B:$B,$A27,'[2]Report 55B'!E:E)</f>
        <v>1150</v>
      </c>
      <c r="C27" s="472">
        <f>SUMIF('[2]Report 55B'!$B:$B,$A27,'[2]Report 55B'!F:F)</f>
        <v>1374</v>
      </c>
      <c r="D27" s="472">
        <f t="shared" si="0"/>
        <v>2524</v>
      </c>
      <c r="E27" s="472">
        <v>3640</v>
      </c>
      <c r="F27" s="472">
        <v>3500</v>
      </c>
      <c r="G27" s="472">
        <f t="shared" si="1"/>
        <v>7140</v>
      </c>
      <c r="H27" s="473">
        <f t="shared" si="2"/>
        <v>35.350140056022404</v>
      </c>
    </row>
    <row r="28" spans="1:8">
      <c r="A28" s="471" t="s">
        <v>599</v>
      </c>
      <c r="B28" s="472">
        <f>SUMIF('[2]Report 55B'!$B:$B,$A28,'[2]Report 55B'!E:E)</f>
        <v>2218</v>
      </c>
      <c r="C28" s="472">
        <f>SUMIF('[2]Report 55B'!$B:$B,$A28,'[2]Report 55B'!F:F)</f>
        <v>731</v>
      </c>
      <c r="D28" s="472">
        <f t="shared" si="0"/>
        <v>2949</v>
      </c>
      <c r="E28" s="472">
        <v>4840</v>
      </c>
      <c r="F28" s="472">
        <v>1591</v>
      </c>
      <c r="G28" s="472">
        <f t="shared" si="1"/>
        <v>6431</v>
      </c>
      <c r="H28" s="473">
        <f t="shared" si="2"/>
        <v>45.85600995179599</v>
      </c>
    </row>
    <row r="29" spans="1:8">
      <c r="A29" s="471" t="s">
        <v>137</v>
      </c>
      <c r="B29" s="472">
        <f>SUMIF('[2]Report 55B'!$B:$B,$A29,'[2]Report 55B'!E:E)</f>
        <v>1786</v>
      </c>
      <c r="C29" s="472">
        <f>SUMIF('[2]Report 55B'!$B:$B,$A29,'[2]Report 55B'!F:F)</f>
        <v>927</v>
      </c>
      <c r="D29" s="472">
        <f t="shared" si="0"/>
        <v>2713</v>
      </c>
      <c r="E29" s="472">
        <v>3974</v>
      </c>
      <c r="F29" s="472">
        <v>2215</v>
      </c>
      <c r="G29" s="472">
        <f t="shared" si="1"/>
        <v>6189</v>
      </c>
      <c r="H29" s="473">
        <f t="shared" si="2"/>
        <v>43.8358377767006</v>
      </c>
    </row>
    <row r="30" spans="1:8">
      <c r="A30" s="471" t="s">
        <v>138</v>
      </c>
      <c r="B30" s="472">
        <f>SUMIF('[2]Report 55B'!$B:$B,$A30,'[2]Report 55B'!E:E)</f>
        <v>2318</v>
      </c>
      <c r="C30" s="472">
        <f>SUMIF('[2]Report 55B'!$B:$B,$A30,'[2]Report 55B'!F:F)</f>
        <v>1268</v>
      </c>
      <c r="D30" s="472">
        <f t="shared" si="0"/>
        <v>3586</v>
      </c>
      <c r="E30" s="472">
        <v>3557</v>
      </c>
      <c r="F30" s="472">
        <v>2082</v>
      </c>
      <c r="G30" s="472">
        <f t="shared" si="1"/>
        <v>5639</v>
      </c>
      <c r="H30" s="473">
        <f t="shared" si="2"/>
        <v>63.592835609150555</v>
      </c>
    </row>
    <row r="31" spans="1:8">
      <c r="A31" s="471" t="s">
        <v>145</v>
      </c>
      <c r="B31" s="472">
        <f>SUMIF('[2]Report 55B'!$B:$B,$A31,'[2]Report 55B'!E:E)</f>
        <v>1887</v>
      </c>
      <c r="C31" s="472">
        <f>SUMIF('[2]Report 55B'!$B:$B,$A31,'[2]Report 55B'!F:F)</f>
        <v>689</v>
      </c>
      <c r="D31" s="472">
        <f t="shared" si="0"/>
        <v>2576</v>
      </c>
      <c r="E31" s="472">
        <v>4075</v>
      </c>
      <c r="F31" s="472">
        <v>1390</v>
      </c>
      <c r="G31" s="472">
        <f t="shared" si="1"/>
        <v>5465</v>
      </c>
      <c r="H31" s="473">
        <f t="shared" si="2"/>
        <v>47.136322049405308</v>
      </c>
    </row>
    <row r="32" spans="1:8">
      <c r="A32" s="471" t="s">
        <v>141</v>
      </c>
      <c r="B32" s="472">
        <f>SUMIF('[2]Report 55B'!$B:$B,$A32,'[2]Report 55B'!E:E)</f>
        <v>2487</v>
      </c>
      <c r="C32" s="472">
        <f>SUMIF('[2]Report 55B'!$B:$B,$A32,'[2]Report 55B'!F:F)</f>
        <v>2421</v>
      </c>
      <c r="D32" s="472">
        <f t="shared" si="0"/>
        <v>4908</v>
      </c>
      <c r="E32" s="472">
        <v>2477</v>
      </c>
      <c r="F32" s="472">
        <v>2956</v>
      </c>
      <c r="G32" s="472">
        <f t="shared" si="1"/>
        <v>5433</v>
      </c>
      <c r="H32" s="473">
        <f t="shared" si="2"/>
        <v>90.336830480397566</v>
      </c>
    </row>
    <row r="33" spans="1:8">
      <c r="A33" s="471" t="s">
        <v>146</v>
      </c>
      <c r="B33" s="472">
        <f>SUMIF('[2]Report 55B'!$B:$B,$A33,'[2]Report 55B'!E:E)</f>
        <v>750</v>
      </c>
      <c r="C33" s="472">
        <f>SUMIF('[2]Report 55B'!$B:$B,$A33,'[2]Report 55B'!F:F)</f>
        <v>315</v>
      </c>
      <c r="D33" s="472">
        <f t="shared" si="0"/>
        <v>1065</v>
      </c>
      <c r="E33" s="472">
        <v>3400</v>
      </c>
      <c r="F33" s="472">
        <v>1444</v>
      </c>
      <c r="G33" s="472">
        <f t="shared" si="1"/>
        <v>4844</v>
      </c>
      <c r="H33" s="473">
        <f t="shared" si="2"/>
        <v>21.985962014863748</v>
      </c>
    </row>
    <row r="34" spans="1:8" ht="30">
      <c r="A34" s="471" t="s">
        <v>139</v>
      </c>
      <c r="B34" s="472">
        <f>SUMIF('[2]Report 55B'!$B:$B,$A34,'[2]Report 55B'!E:E)</f>
        <v>1155</v>
      </c>
      <c r="C34" s="472">
        <f>SUMIF('[2]Report 55B'!$B:$B,$A34,'[2]Report 55B'!F:F)</f>
        <v>743</v>
      </c>
      <c r="D34" s="472">
        <f t="shared" si="0"/>
        <v>1898</v>
      </c>
      <c r="E34" s="472">
        <v>2905</v>
      </c>
      <c r="F34" s="472">
        <v>1547</v>
      </c>
      <c r="G34" s="472">
        <f t="shared" si="1"/>
        <v>4452</v>
      </c>
      <c r="H34" s="473">
        <f t="shared" si="2"/>
        <v>42.632524707996403</v>
      </c>
    </row>
    <row r="35" spans="1:8">
      <c r="A35" s="471" t="s">
        <v>142</v>
      </c>
      <c r="B35" s="472">
        <f>SUMIF('[2]Report 55B'!$B:$B,$A35,'[2]Report 55B'!E:E)</f>
        <v>1009</v>
      </c>
      <c r="C35" s="472">
        <f>SUMIF('[2]Report 55B'!$B:$B,$A35,'[2]Report 55B'!F:F)</f>
        <v>845</v>
      </c>
      <c r="D35" s="472">
        <f t="shared" si="0"/>
        <v>1854</v>
      </c>
      <c r="E35" s="472">
        <v>2399</v>
      </c>
      <c r="F35" s="472">
        <v>2027</v>
      </c>
      <c r="G35" s="472">
        <f t="shared" si="1"/>
        <v>4426</v>
      </c>
      <c r="H35" s="473">
        <f t="shared" si="2"/>
        <v>41.888838680524174</v>
      </c>
    </row>
    <row r="36" spans="1:8">
      <c r="A36" s="471" t="s">
        <v>600</v>
      </c>
      <c r="B36" s="472">
        <f>SUMIF('[2]Report 55B'!$B:$B,$A36,'[2]Report 55B'!E:E)</f>
        <v>1367</v>
      </c>
      <c r="C36" s="472">
        <f>SUMIF('[2]Report 55B'!$B:$B,$A36,'[2]Report 55B'!F:F)</f>
        <v>330</v>
      </c>
      <c r="D36" s="472">
        <f t="shared" si="0"/>
        <v>1697</v>
      </c>
      <c r="E36" s="472">
        <v>3378</v>
      </c>
      <c r="F36" s="472">
        <v>972</v>
      </c>
      <c r="G36" s="472">
        <f t="shared" si="1"/>
        <v>4350</v>
      </c>
      <c r="H36" s="473">
        <f t="shared" si="2"/>
        <v>39.011494252873561</v>
      </c>
    </row>
    <row r="37" spans="1:8">
      <c r="A37" s="471" t="s">
        <v>150</v>
      </c>
      <c r="B37" s="472">
        <f>SUMIF('[2]Report 55B'!$B:$B,$A37,'[2]Report 55B'!E:E)</f>
        <v>730</v>
      </c>
      <c r="C37" s="472">
        <f>SUMIF('[2]Report 55B'!$B:$B,$A37,'[2]Report 55B'!F:F)</f>
        <v>919</v>
      </c>
      <c r="D37" s="472">
        <f t="shared" si="0"/>
        <v>1649</v>
      </c>
      <c r="E37" s="472">
        <v>1379</v>
      </c>
      <c r="F37" s="472">
        <v>2006</v>
      </c>
      <c r="G37" s="472">
        <f t="shared" si="1"/>
        <v>3385</v>
      </c>
      <c r="H37" s="473">
        <f t="shared" si="2"/>
        <v>48.714918759231907</v>
      </c>
    </row>
    <row r="38" spans="1:8">
      <c r="A38" s="471" t="s">
        <v>151</v>
      </c>
      <c r="B38" s="472">
        <f>SUMIF('[2]Report 55B'!$B:$B,$A38,'[2]Report 55B'!E:E)</f>
        <v>646</v>
      </c>
      <c r="C38" s="472">
        <f>SUMIF('[2]Report 55B'!$B:$B,$A38,'[2]Report 55B'!F:F)</f>
        <v>539</v>
      </c>
      <c r="D38" s="472">
        <f t="shared" si="0"/>
        <v>1185</v>
      </c>
      <c r="E38" s="472">
        <v>1835</v>
      </c>
      <c r="F38" s="472">
        <v>1242</v>
      </c>
      <c r="G38" s="472">
        <f t="shared" si="1"/>
        <v>3077</v>
      </c>
      <c r="H38" s="473">
        <f t="shared" si="2"/>
        <v>38.51153721156971</v>
      </c>
    </row>
    <row r="39" spans="1:8">
      <c r="A39" s="471" t="s">
        <v>147</v>
      </c>
      <c r="B39" s="472">
        <f>SUMIF('[2]Report 55B'!$B:$B,$A39,'[2]Report 55B'!E:E)</f>
        <v>932</v>
      </c>
      <c r="C39" s="472">
        <f>SUMIF('[2]Report 55B'!$B:$B,$A39,'[2]Report 55B'!F:F)</f>
        <v>594</v>
      </c>
      <c r="D39" s="472">
        <f t="shared" si="0"/>
        <v>1526</v>
      </c>
      <c r="E39" s="472">
        <v>1622</v>
      </c>
      <c r="F39" s="472">
        <v>1193</v>
      </c>
      <c r="G39" s="472">
        <f t="shared" si="1"/>
        <v>2815</v>
      </c>
      <c r="H39" s="473">
        <f t="shared" si="2"/>
        <v>54.209591474245116</v>
      </c>
    </row>
    <row r="40" spans="1:8">
      <c r="A40" s="471" t="s">
        <v>144</v>
      </c>
      <c r="B40" s="472">
        <f>SUMIF('[2]Report 55B'!$B:$B,$A40,'[2]Report 55B'!E:E)</f>
        <v>732</v>
      </c>
      <c r="C40" s="472">
        <f>SUMIF('[2]Report 55B'!$B:$B,$A40,'[2]Report 55B'!F:F)</f>
        <v>590</v>
      </c>
      <c r="D40" s="472">
        <f t="shared" si="0"/>
        <v>1322</v>
      </c>
      <c r="E40" s="472">
        <v>1614</v>
      </c>
      <c r="F40" s="472">
        <v>1143</v>
      </c>
      <c r="G40" s="472">
        <f t="shared" si="1"/>
        <v>2757</v>
      </c>
      <c r="H40" s="473">
        <f t="shared" si="2"/>
        <v>47.95067101922379</v>
      </c>
    </row>
    <row r="41" spans="1:8">
      <c r="A41" s="471" t="s">
        <v>148</v>
      </c>
      <c r="B41" s="472">
        <f>SUMIF('[2]Report 55B'!$B:$B,$A41,'[2]Report 55B'!E:E)</f>
        <v>552</v>
      </c>
      <c r="C41" s="472">
        <f>SUMIF('[2]Report 55B'!$B:$B,$A41,'[2]Report 55B'!F:F)</f>
        <v>417</v>
      </c>
      <c r="D41" s="472">
        <f t="shared" si="0"/>
        <v>969</v>
      </c>
      <c r="E41" s="472">
        <v>1331</v>
      </c>
      <c r="F41" s="472">
        <v>1084</v>
      </c>
      <c r="G41" s="472">
        <f t="shared" si="1"/>
        <v>2415</v>
      </c>
      <c r="H41" s="473">
        <f t="shared" si="2"/>
        <v>40.124223602484477</v>
      </c>
    </row>
    <row r="42" spans="1:8">
      <c r="A42" s="471" t="s">
        <v>152</v>
      </c>
      <c r="B42" s="472">
        <f>SUMIF('[2]Report 55B'!$B:$B,$A42,'[2]Report 55B'!E:E)</f>
        <v>659</v>
      </c>
      <c r="C42" s="472">
        <f>SUMIF('[2]Report 55B'!$B:$B,$A42,'[2]Report 55B'!F:F)</f>
        <v>259</v>
      </c>
      <c r="D42" s="472">
        <f t="shared" si="0"/>
        <v>918</v>
      </c>
      <c r="E42" s="472">
        <v>1415</v>
      </c>
      <c r="F42" s="472">
        <v>680</v>
      </c>
      <c r="G42" s="472">
        <f t="shared" si="1"/>
        <v>2095</v>
      </c>
      <c r="H42" s="473">
        <f t="shared" si="2"/>
        <v>43.818615751789977</v>
      </c>
    </row>
    <row r="43" spans="1:8">
      <c r="A43" s="471" t="s">
        <v>156</v>
      </c>
      <c r="B43" s="472">
        <f>SUMIF('[2]Report 55B'!$B:$B,$A43,'[2]Report 55B'!E:E)</f>
        <v>314</v>
      </c>
      <c r="C43" s="472">
        <f>SUMIF('[2]Report 55B'!$B:$B,$A43,'[2]Report 55B'!F:F)</f>
        <v>314</v>
      </c>
      <c r="D43" s="472">
        <f t="shared" si="0"/>
        <v>628</v>
      </c>
      <c r="E43" s="472">
        <v>1124</v>
      </c>
      <c r="F43" s="472">
        <v>834</v>
      </c>
      <c r="G43" s="472">
        <f t="shared" si="1"/>
        <v>1958</v>
      </c>
      <c r="H43" s="473">
        <f t="shared" si="2"/>
        <v>32.073544433094995</v>
      </c>
    </row>
    <row r="44" spans="1:8">
      <c r="A44" s="471" t="s">
        <v>149</v>
      </c>
      <c r="B44" s="472">
        <f>SUMIF('[2]Report 55B'!$B:$B,$A44,'[2]Report 55B'!E:E)</f>
        <v>363</v>
      </c>
      <c r="C44" s="472">
        <f>SUMIF('[2]Report 55B'!$B:$B,$A44,'[2]Report 55B'!F:F)</f>
        <v>271</v>
      </c>
      <c r="D44" s="472">
        <f t="shared" si="0"/>
        <v>634</v>
      </c>
      <c r="E44" s="472">
        <v>1027</v>
      </c>
      <c r="F44" s="472">
        <v>891</v>
      </c>
      <c r="G44" s="472">
        <f t="shared" si="1"/>
        <v>1918</v>
      </c>
      <c r="H44" s="473">
        <f t="shared" si="2"/>
        <v>33.05526590198123</v>
      </c>
    </row>
    <row r="45" spans="1:8">
      <c r="A45" s="471" t="s">
        <v>601</v>
      </c>
      <c r="B45" s="472">
        <f>SUMIF('[2]Report 55B'!$B:$B,$A45,'[2]Report 55B'!E:E)</f>
        <v>181</v>
      </c>
      <c r="C45" s="472">
        <f>SUMIF('[2]Report 55B'!$B:$B,$A45,'[2]Report 55B'!F:F)</f>
        <v>233</v>
      </c>
      <c r="D45" s="472">
        <f t="shared" si="0"/>
        <v>414</v>
      </c>
      <c r="E45" s="472">
        <v>783</v>
      </c>
      <c r="F45" s="472">
        <v>1064</v>
      </c>
      <c r="G45" s="472">
        <f t="shared" si="1"/>
        <v>1847</v>
      </c>
      <c r="H45" s="473">
        <f t="shared" si="2"/>
        <v>22.414726583649163</v>
      </c>
    </row>
    <row r="46" spans="1:8">
      <c r="A46" s="471" t="s">
        <v>155</v>
      </c>
      <c r="B46" s="472">
        <f>SUMIF('[2]Report 55B'!$B:$B,$A46,'[2]Report 55B'!E:E)</f>
        <v>207</v>
      </c>
      <c r="C46" s="472">
        <f>SUMIF('[2]Report 55B'!$B:$B,$A46,'[2]Report 55B'!F:F)</f>
        <v>231</v>
      </c>
      <c r="D46" s="472">
        <f t="shared" si="0"/>
        <v>438</v>
      </c>
      <c r="E46" s="472">
        <v>978</v>
      </c>
      <c r="F46" s="472">
        <v>736</v>
      </c>
      <c r="G46" s="472">
        <f t="shared" si="1"/>
        <v>1714</v>
      </c>
      <c r="H46" s="473">
        <f t="shared" si="2"/>
        <v>25.554259043173861</v>
      </c>
    </row>
    <row r="47" spans="1:8">
      <c r="A47" s="471" t="s">
        <v>159</v>
      </c>
      <c r="B47" s="472">
        <f>SUMIF('[2]Report 55B'!$B:$B,$A47,'[2]Report 55B'!E:E)</f>
        <v>396</v>
      </c>
      <c r="C47" s="472">
        <f>SUMIF('[2]Report 55B'!$B:$B,$A47,'[2]Report 55B'!F:F)</f>
        <v>333</v>
      </c>
      <c r="D47" s="472">
        <f t="shared" si="0"/>
        <v>729</v>
      </c>
      <c r="E47" s="472">
        <v>957</v>
      </c>
      <c r="F47" s="472">
        <v>658</v>
      </c>
      <c r="G47" s="472">
        <f t="shared" si="1"/>
        <v>1615</v>
      </c>
      <c r="H47" s="473">
        <f t="shared" si="2"/>
        <v>45.139318885448922</v>
      </c>
    </row>
    <row r="48" spans="1:8">
      <c r="A48" s="471" t="s">
        <v>160</v>
      </c>
      <c r="B48" s="472">
        <f>SUMIF('[2]Report 55B'!$B:$B,$A48,'[2]Report 55B'!E:E)</f>
        <v>188</v>
      </c>
      <c r="C48" s="472">
        <f>SUMIF('[2]Report 55B'!$B:$B,$A48,'[2]Report 55B'!F:F)</f>
        <v>54</v>
      </c>
      <c r="D48" s="472">
        <f t="shared" si="0"/>
        <v>242</v>
      </c>
      <c r="E48" s="472">
        <v>1072</v>
      </c>
      <c r="F48" s="472">
        <v>426</v>
      </c>
      <c r="G48" s="472">
        <f t="shared" si="1"/>
        <v>1498</v>
      </c>
      <c r="H48" s="473">
        <f t="shared" si="2"/>
        <v>16.154873164218959</v>
      </c>
    </row>
    <row r="49" spans="1:8">
      <c r="A49" s="471" t="s">
        <v>154</v>
      </c>
      <c r="B49" s="472">
        <f>SUMIF('[2]Report 55B'!$B:$B,$A49,'[2]Report 55B'!E:E)</f>
        <v>481</v>
      </c>
      <c r="C49" s="472">
        <f>SUMIF('[2]Report 55B'!$B:$B,$A49,'[2]Report 55B'!F:F)</f>
        <v>213</v>
      </c>
      <c r="D49" s="472">
        <f t="shared" si="0"/>
        <v>694</v>
      </c>
      <c r="E49" s="472">
        <v>1123</v>
      </c>
      <c r="F49" s="472">
        <v>367</v>
      </c>
      <c r="G49" s="472">
        <f t="shared" si="1"/>
        <v>1490</v>
      </c>
      <c r="H49" s="473">
        <f t="shared" si="2"/>
        <v>46.577181208053688</v>
      </c>
    </row>
    <row r="50" spans="1:8">
      <c r="A50" s="471" t="s">
        <v>153</v>
      </c>
      <c r="B50" s="472">
        <f>SUMIF('[2]Report 55B'!$B:$B,$A50,'[2]Report 55B'!E:E)</f>
        <v>331</v>
      </c>
      <c r="C50" s="472">
        <f>SUMIF('[2]Report 55B'!$B:$B,$A50,'[2]Report 55B'!F:F)</f>
        <v>92</v>
      </c>
      <c r="D50" s="472">
        <f t="shared" si="0"/>
        <v>423</v>
      </c>
      <c r="E50" s="472">
        <v>811</v>
      </c>
      <c r="F50" s="472">
        <v>276</v>
      </c>
      <c r="G50" s="472">
        <f t="shared" si="1"/>
        <v>1087</v>
      </c>
      <c r="H50" s="473">
        <f t="shared" si="2"/>
        <v>38.914443422263112</v>
      </c>
    </row>
    <row r="51" spans="1:8">
      <c r="A51" s="471" t="s">
        <v>162</v>
      </c>
      <c r="B51" s="472">
        <f>SUMIF('[2]Report 55B'!$B:$B,$A51,'[2]Report 55B'!E:E)</f>
        <v>186</v>
      </c>
      <c r="C51" s="472">
        <f>SUMIF('[2]Report 55B'!$B:$B,$A51,'[2]Report 55B'!F:F)</f>
        <v>236</v>
      </c>
      <c r="D51" s="472">
        <f t="shared" si="0"/>
        <v>422</v>
      </c>
      <c r="E51" s="472">
        <v>536</v>
      </c>
      <c r="F51" s="472">
        <v>540</v>
      </c>
      <c r="G51" s="472">
        <f t="shared" si="1"/>
        <v>1076</v>
      </c>
      <c r="H51" s="473">
        <f t="shared" si="2"/>
        <v>39.21933085501859</v>
      </c>
    </row>
    <row r="52" spans="1:8">
      <c r="A52" s="471" t="s">
        <v>527</v>
      </c>
      <c r="B52" s="472">
        <f>SUMIF('[2]Report 55B'!$B:$B,$A52,'[2]Report 55B'!E:E)</f>
        <v>167</v>
      </c>
      <c r="C52" s="472">
        <f>SUMIF('[2]Report 55B'!$B:$B,$A52,'[2]Report 55B'!F:F)</f>
        <v>298</v>
      </c>
      <c r="D52" s="472">
        <f t="shared" si="0"/>
        <v>465</v>
      </c>
      <c r="E52" s="472">
        <v>347</v>
      </c>
      <c r="F52" s="472">
        <v>700</v>
      </c>
      <c r="G52" s="472">
        <f t="shared" si="1"/>
        <v>1047</v>
      </c>
      <c r="H52" s="473">
        <f t="shared" si="2"/>
        <v>44.412607449856729</v>
      </c>
    </row>
    <row r="53" spans="1:8">
      <c r="A53" s="471" t="s">
        <v>175</v>
      </c>
      <c r="B53" s="472">
        <f>SUMIF('[2]Report 55B'!$B:$B,$A53,'[2]Report 55B'!E:E)</f>
        <v>384</v>
      </c>
      <c r="C53" s="472">
        <f>SUMIF('[2]Report 55B'!$B:$B,$A53,'[2]Report 55B'!F:F)</f>
        <v>445</v>
      </c>
      <c r="D53" s="472">
        <f t="shared" si="0"/>
        <v>829</v>
      </c>
      <c r="E53" s="472">
        <v>435</v>
      </c>
      <c r="F53" s="472">
        <v>524</v>
      </c>
      <c r="G53" s="472">
        <f t="shared" si="1"/>
        <v>959</v>
      </c>
      <c r="H53" s="473">
        <f t="shared" si="2"/>
        <v>86.444212721584989</v>
      </c>
    </row>
    <row r="54" spans="1:8">
      <c r="A54" s="471" t="s">
        <v>176</v>
      </c>
      <c r="B54" s="472">
        <f>SUMIF('[2]Report 55B'!$B:$B,$A54,'[2]Report 55B'!E:E)</f>
        <v>141</v>
      </c>
      <c r="C54" s="472">
        <f>SUMIF('[2]Report 55B'!$B:$B,$A54,'[2]Report 55B'!F:F)</f>
        <v>111</v>
      </c>
      <c r="D54" s="472">
        <f t="shared" si="0"/>
        <v>252</v>
      </c>
      <c r="E54" s="472">
        <v>575</v>
      </c>
      <c r="F54" s="472">
        <v>384</v>
      </c>
      <c r="G54" s="472">
        <f t="shared" si="1"/>
        <v>959</v>
      </c>
      <c r="H54" s="473">
        <f t="shared" si="2"/>
        <v>26.277372262773724</v>
      </c>
    </row>
    <row r="55" spans="1:8" ht="30">
      <c r="A55" s="471" t="s">
        <v>158</v>
      </c>
      <c r="B55" s="472">
        <f>SUMIF('[2]Report 55B'!$B:$B,$A55,'[2]Report 55B'!E:E)</f>
        <v>200</v>
      </c>
      <c r="C55" s="472">
        <f>SUMIF('[2]Report 55B'!$B:$B,$A55,'[2]Report 55B'!F:F)</f>
        <v>82</v>
      </c>
      <c r="D55" s="472">
        <f t="shared" si="0"/>
        <v>282</v>
      </c>
      <c r="E55" s="472">
        <v>362</v>
      </c>
      <c r="F55" s="472">
        <v>253</v>
      </c>
      <c r="G55" s="472">
        <f t="shared" si="1"/>
        <v>615</v>
      </c>
      <c r="H55" s="473">
        <f t="shared" si="2"/>
        <v>45.853658536585364</v>
      </c>
    </row>
    <row r="56" spans="1:8">
      <c r="A56" s="471" t="s">
        <v>165</v>
      </c>
      <c r="B56" s="472">
        <f>SUMIF('[2]Report 55B'!$B:$B,$A56,'[2]Report 55B'!E:E)</f>
        <v>148</v>
      </c>
      <c r="C56" s="472">
        <f>SUMIF('[2]Report 55B'!$B:$B,$A56,'[2]Report 55B'!F:F)</f>
        <v>153</v>
      </c>
      <c r="D56" s="472">
        <f t="shared" si="0"/>
        <v>301</v>
      </c>
      <c r="E56" s="472">
        <v>321</v>
      </c>
      <c r="F56" s="472">
        <v>265</v>
      </c>
      <c r="G56" s="472">
        <f t="shared" si="1"/>
        <v>586</v>
      </c>
      <c r="H56" s="473">
        <f t="shared" si="2"/>
        <v>51.365187713310576</v>
      </c>
    </row>
    <row r="57" spans="1:8">
      <c r="A57" s="471" t="s">
        <v>166</v>
      </c>
      <c r="B57" s="472">
        <f>SUMIF('[2]Report 55B'!$B:$B,$A57,'[2]Report 55B'!E:E)</f>
        <v>128</v>
      </c>
      <c r="C57" s="472">
        <f>SUMIF('[2]Report 55B'!$B:$B,$A57,'[2]Report 55B'!F:F)</f>
        <v>118</v>
      </c>
      <c r="D57" s="472">
        <f t="shared" si="0"/>
        <v>246</v>
      </c>
      <c r="E57" s="472">
        <v>298</v>
      </c>
      <c r="F57" s="472">
        <v>253</v>
      </c>
      <c r="G57" s="472">
        <f t="shared" si="1"/>
        <v>551</v>
      </c>
      <c r="H57" s="473">
        <f t="shared" si="2"/>
        <v>44.646098003629767</v>
      </c>
    </row>
    <row r="58" spans="1:8">
      <c r="A58" s="471" t="s">
        <v>169</v>
      </c>
      <c r="B58" s="472">
        <f>SUMIF('[2]Report 55B'!$B:$B,$A58,'[2]Report 55B'!E:E)</f>
        <v>157</v>
      </c>
      <c r="C58" s="472">
        <f>SUMIF('[2]Report 55B'!$B:$B,$A58,'[2]Report 55B'!F:F)</f>
        <v>61</v>
      </c>
      <c r="D58" s="472">
        <f t="shared" si="0"/>
        <v>218</v>
      </c>
      <c r="E58" s="472">
        <v>398</v>
      </c>
      <c r="F58" s="472">
        <v>133</v>
      </c>
      <c r="G58" s="472">
        <f t="shared" si="1"/>
        <v>531</v>
      </c>
      <c r="H58" s="473">
        <f t="shared" si="2"/>
        <v>41.054613935969869</v>
      </c>
    </row>
    <row r="59" spans="1:8">
      <c r="A59" s="471" t="s">
        <v>171</v>
      </c>
      <c r="B59" s="472">
        <f>SUMIF('[2]Report 55B'!$B:$B,$A59,'[2]Report 55B'!E:E)</f>
        <v>60</v>
      </c>
      <c r="C59" s="472">
        <f>SUMIF('[2]Report 55B'!$B:$B,$A59,'[2]Report 55B'!F:F)</f>
        <v>66</v>
      </c>
      <c r="D59" s="472">
        <f t="shared" si="0"/>
        <v>126</v>
      </c>
      <c r="E59" s="472">
        <v>251</v>
      </c>
      <c r="F59" s="472">
        <v>221</v>
      </c>
      <c r="G59" s="472">
        <f t="shared" si="1"/>
        <v>472</v>
      </c>
      <c r="H59" s="473">
        <f t="shared" si="2"/>
        <v>26.694915254237291</v>
      </c>
    </row>
    <row r="60" spans="1:8">
      <c r="A60" s="471" t="s">
        <v>526</v>
      </c>
      <c r="B60" s="472">
        <f>SUMIF('[2]Report 55B'!$B:$B,$A60,'[2]Report 55B'!E:E)</f>
        <v>76</v>
      </c>
      <c r="C60" s="472">
        <f>SUMIF('[2]Report 55B'!$B:$B,$A60,'[2]Report 55B'!F:F)</f>
        <v>45</v>
      </c>
      <c r="D60" s="472">
        <f t="shared" si="0"/>
        <v>121</v>
      </c>
      <c r="E60" s="472">
        <v>291</v>
      </c>
      <c r="F60" s="472">
        <v>163</v>
      </c>
      <c r="G60" s="472">
        <f t="shared" si="1"/>
        <v>454</v>
      </c>
      <c r="H60" s="473">
        <f t="shared" si="2"/>
        <v>26.651982378854626</v>
      </c>
    </row>
    <row r="61" spans="1:8">
      <c r="A61" s="471" t="s">
        <v>167</v>
      </c>
      <c r="B61" s="472">
        <f>SUMIF('[2]Report 55B'!$B:$B,$A61,'[2]Report 55B'!E:E)</f>
        <v>101</v>
      </c>
      <c r="C61" s="472">
        <f>SUMIF('[2]Report 55B'!$B:$B,$A61,'[2]Report 55B'!F:F)</f>
        <v>34</v>
      </c>
      <c r="D61" s="472">
        <f t="shared" si="0"/>
        <v>135</v>
      </c>
      <c r="E61" s="472">
        <v>269</v>
      </c>
      <c r="F61" s="472">
        <v>175</v>
      </c>
      <c r="G61" s="472">
        <f t="shared" si="1"/>
        <v>444</v>
      </c>
      <c r="H61" s="473">
        <f t="shared" si="2"/>
        <v>30.405405405405403</v>
      </c>
    </row>
    <row r="62" spans="1:8" ht="30">
      <c r="A62" s="471" t="s">
        <v>530</v>
      </c>
      <c r="B62" s="472">
        <f>SUMIF('[2]Report 55B'!$B:$B,$A62,'[2]Report 55B'!E:E)</f>
        <v>82</v>
      </c>
      <c r="C62" s="472">
        <f>SUMIF('[2]Report 55B'!$B:$B,$A62,'[2]Report 55B'!F:F)</f>
        <v>106</v>
      </c>
      <c r="D62" s="472">
        <f t="shared" si="0"/>
        <v>188</v>
      </c>
      <c r="E62" s="472">
        <v>184</v>
      </c>
      <c r="F62" s="472">
        <v>236</v>
      </c>
      <c r="G62" s="472">
        <f t="shared" si="1"/>
        <v>420</v>
      </c>
      <c r="H62" s="473">
        <f t="shared" si="2"/>
        <v>44.761904761904759</v>
      </c>
    </row>
    <row r="63" spans="1:8" ht="30">
      <c r="A63" s="471" t="s">
        <v>164</v>
      </c>
      <c r="B63" s="472">
        <f>SUMIF('[2]Report 55B'!$B:$B,$A63,'[2]Report 55B'!E:E)</f>
        <v>45</v>
      </c>
      <c r="C63" s="472">
        <f>SUMIF('[2]Report 55B'!$B:$B,$A63,'[2]Report 55B'!F:F)</f>
        <v>119</v>
      </c>
      <c r="D63" s="472">
        <f t="shared" si="0"/>
        <v>164</v>
      </c>
      <c r="E63" s="472">
        <v>155</v>
      </c>
      <c r="F63" s="472">
        <v>237</v>
      </c>
      <c r="G63" s="472">
        <f t="shared" si="1"/>
        <v>392</v>
      </c>
      <c r="H63" s="473">
        <f t="shared" si="2"/>
        <v>41.836734693877553</v>
      </c>
    </row>
    <row r="64" spans="1:8">
      <c r="A64" s="471" t="s">
        <v>168</v>
      </c>
      <c r="B64" s="472">
        <f>SUMIF('[2]Report 55B'!$B:$B,$A64,'[2]Report 55B'!E:E)</f>
        <v>85</v>
      </c>
      <c r="C64" s="472">
        <f>SUMIF('[2]Report 55B'!$B:$B,$A64,'[2]Report 55B'!F:F)</f>
        <v>25</v>
      </c>
      <c r="D64" s="472">
        <f t="shared" si="0"/>
        <v>110</v>
      </c>
      <c r="E64" s="472">
        <v>173</v>
      </c>
      <c r="F64" s="472">
        <v>108</v>
      </c>
      <c r="G64" s="472">
        <f t="shared" si="1"/>
        <v>281</v>
      </c>
      <c r="H64" s="473">
        <f t="shared" si="2"/>
        <v>39.145907473309606</v>
      </c>
    </row>
    <row r="65" spans="1:8">
      <c r="A65" s="471" t="s">
        <v>161</v>
      </c>
      <c r="B65" s="472">
        <f>SUMIF('[2]Report 55B'!$B:$B,$A65,'[2]Report 55B'!E:E)</f>
        <v>128</v>
      </c>
      <c r="C65" s="472">
        <f>SUMIF('[2]Report 55B'!$B:$B,$A65,'[2]Report 55B'!F:F)</f>
        <v>142</v>
      </c>
      <c r="D65" s="472">
        <f t="shared" si="0"/>
        <v>270</v>
      </c>
      <c r="E65" s="472">
        <v>114</v>
      </c>
      <c r="F65" s="472">
        <v>156</v>
      </c>
      <c r="G65" s="472">
        <f t="shared" si="1"/>
        <v>270</v>
      </c>
      <c r="H65" s="473">
        <f t="shared" si="2"/>
        <v>100</v>
      </c>
    </row>
    <row r="66" spans="1:8">
      <c r="A66" s="471" t="s">
        <v>602</v>
      </c>
      <c r="B66" s="472">
        <f>SUMIF('[2]Report 55B'!$B:$B,$A66,'[2]Report 55B'!E:E)</f>
        <v>150</v>
      </c>
      <c r="C66" s="472">
        <f>SUMIF('[2]Report 55B'!$B:$B,$A66,'[2]Report 55B'!F:F)</f>
        <v>42</v>
      </c>
      <c r="D66" s="472">
        <f t="shared" si="0"/>
        <v>192</v>
      </c>
      <c r="E66" s="472">
        <v>182</v>
      </c>
      <c r="F66" s="472">
        <v>61</v>
      </c>
      <c r="G66" s="472">
        <f t="shared" si="1"/>
        <v>243</v>
      </c>
      <c r="H66" s="473">
        <f t="shared" si="2"/>
        <v>79.012345679012341</v>
      </c>
    </row>
    <row r="67" spans="1:8" ht="30">
      <c r="A67" s="471" t="s">
        <v>174</v>
      </c>
      <c r="B67" s="472">
        <f>SUMIF('[2]Report 55B'!$B:$B,$A67,'[2]Report 55B'!E:E)</f>
        <v>25</v>
      </c>
      <c r="C67" s="472">
        <f>SUMIF('[2]Report 55B'!$B:$B,$A67,'[2]Report 55B'!F:F)</f>
        <v>18</v>
      </c>
      <c r="D67" s="472">
        <f t="shared" si="0"/>
        <v>43</v>
      </c>
      <c r="E67" s="472">
        <v>156</v>
      </c>
      <c r="F67" s="472">
        <v>82</v>
      </c>
      <c r="G67" s="472">
        <f t="shared" si="1"/>
        <v>238</v>
      </c>
      <c r="H67" s="473">
        <f t="shared" si="2"/>
        <v>18.067226890756302</v>
      </c>
    </row>
    <row r="68" spans="1:8">
      <c r="A68" s="471" t="s">
        <v>157</v>
      </c>
      <c r="B68" s="472">
        <f>SUMIF('[2]Report 55B'!$B:$B,$A68,'[2]Report 55B'!E:E)</f>
        <v>12</v>
      </c>
      <c r="C68" s="472">
        <f>SUMIF('[2]Report 55B'!$B:$B,$A68,'[2]Report 55B'!F:F)</f>
        <v>37</v>
      </c>
      <c r="D68" s="472">
        <f t="shared" si="0"/>
        <v>49</v>
      </c>
      <c r="E68" s="472">
        <v>47</v>
      </c>
      <c r="F68" s="472">
        <v>183</v>
      </c>
      <c r="G68" s="472">
        <f t="shared" si="1"/>
        <v>230</v>
      </c>
      <c r="H68" s="473">
        <f t="shared" si="2"/>
        <v>21.304347826086957</v>
      </c>
    </row>
    <row r="69" spans="1:8" ht="30">
      <c r="A69" s="471" t="s">
        <v>529</v>
      </c>
      <c r="B69" s="472">
        <f>SUMIF('[2]Report 55B'!$B:$B,$A69,'[2]Report 55B'!E:E)</f>
        <v>41</v>
      </c>
      <c r="C69" s="472">
        <f>SUMIF('[2]Report 55B'!$B:$B,$A69,'[2]Report 55B'!F:F)</f>
        <v>16</v>
      </c>
      <c r="D69" s="472">
        <f t="shared" ref="D69:D132" si="3">B69+C69</f>
        <v>57</v>
      </c>
      <c r="E69" s="472">
        <v>156</v>
      </c>
      <c r="F69" s="472">
        <v>15</v>
      </c>
      <c r="G69" s="472">
        <f t="shared" ref="G69:G132" si="4">E69+F69</f>
        <v>171</v>
      </c>
      <c r="H69" s="473">
        <f t="shared" ref="H69:H132" si="5">D69/G69%</f>
        <v>33.333333333333336</v>
      </c>
    </row>
    <row r="70" spans="1:8">
      <c r="A70" s="471" t="s">
        <v>179</v>
      </c>
      <c r="B70" s="472">
        <f>SUMIF('[2]Report 55B'!$B:$B,$A70,'[2]Report 55B'!E:E)</f>
        <v>56</v>
      </c>
      <c r="C70" s="472">
        <f>SUMIF('[2]Report 55B'!$B:$B,$A70,'[2]Report 55B'!F:F)</f>
        <v>39</v>
      </c>
      <c r="D70" s="472">
        <f t="shared" si="3"/>
        <v>95</v>
      </c>
      <c r="E70" s="472">
        <v>80</v>
      </c>
      <c r="F70" s="472">
        <v>88</v>
      </c>
      <c r="G70" s="472">
        <f t="shared" si="4"/>
        <v>168</v>
      </c>
      <c r="H70" s="473">
        <f t="shared" si="5"/>
        <v>56.547619047619051</v>
      </c>
    </row>
    <row r="71" spans="1:8">
      <c r="A71" s="471" t="s">
        <v>170</v>
      </c>
      <c r="B71" s="472">
        <f>SUMIF('[2]Report 55B'!$B:$B,$A71,'[2]Report 55B'!E:E)</f>
        <v>91</v>
      </c>
      <c r="C71" s="472">
        <f>SUMIF('[2]Report 55B'!$B:$B,$A71,'[2]Report 55B'!F:F)</f>
        <v>46</v>
      </c>
      <c r="D71" s="472">
        <f t="shared" si="3"/>
        <v>137</v>
      </c>
      <c r="E71" s="472">
        <v>83</v>
      </c>
      <c r="F71" s="472">
        <v>77</v>
      </c>
      <c r="G71" s="472">
        <f t="shared" si="4"/>
        <v>160</v>
      </c>
      <c r="H71" s="473">
        <f t="shared" si="5"/>
        <v>85.625</v>
      </c>
    </row>
    <row r="72" spans="1:8">
      <c r="A72" s="471" t="s">
        <v>173</v>
      </c>
      <c r="B72" s="472">
        <f>SUMIF('[2]Report 55B'!$B:$B,$A72,'[2]Report 55B'!E:E)</f>
        <v>37</v>
      </c>
      <c r="C72" s="472">
        <f>SUMIF('[2]Report 55B'!$B:$B,$A72,'[2]Report 55B'!F:F)</f>
        <v>4</v>
      </c>
      <c r="D72" s="472">
        <f t="shared" si="3"/>
        <v>41</v>
      </c>
      <c r="E72" s="472">
        <v>42</v>
      </c>
      <c r="F72" s="472">
        <v>106</v>
      </c>
      <c r="G72" s="472">
        <f t="shared" si="4"/>
        <v>148</v>
      </c>
      <c r="H72" s="473">
        <f t="shared" si="5"/>
        <v>27.702702702702702</v>
      </c>
    </row>
    <row r="73" spans="1:8">
      <c r="A73" s="471" t="s">
        <v>603</v>
      </c>
      <c r="B73" s="472">
        <f>SUMIF('[2]Report 55B'!$B:$B,$A73,'[2]Report 55B'!E:E)</f>
        <v>22</v>
      </c>
      <c r="C73" s="472">
        <f>SUMIF('[2]Report 55B'!$B:$B,$A73,'[2]Report 55B'!F:F)</f>
        <v>11</v>
      </c>
      <c r="D73" s="472">
        <f t="shared" si="3"/>
        <v>33</v>
      </c>
      <c r="E73" s="472">
        <v>44</v>
      </c>
      <c r="F73" s="472">
        <v>87</v>
      </c>
      <c r="G73" s="472">
        <f t="shared" si="4"/>
        <v>131</v>
      </c>
      <c r="H73" s="473">
        <f t="shared" si="5"/>
        <v>25.190839694656489</v>
      </c>
    </row>
    <row r="74" spans="1:8">
      <c r="A74" s="471" t="s">
        <v>181</v>
      </c>
      <c r="B74" s="472">
        <f>SUMIF('[2]Report 55B'!$B:$B,$A74,'[2]Report 55B'!E:E)</f>
        <v>37</v>
      </c>
      <c r="C74" s="472">
        <f>SUMIF('[2]Report 55B'!$B:$B,$A74,'[2]Report 55B'!F:F)</f>
        <v>5</v>
      </c>
      <c r="D74" s="472">
        <f t="shared" si="3"/>
        <v>42</v>
      </c>
      <c r="E74" s="472">
        <v>98</v>
      </c>
      <c r="F74" s="472">
        <v>31</v>
      </c>
      <c r="G74" s="472">
        <f t="shared" si="4"/>
        <v>129</v>
      </c>
      <c r="H74" s="473">
        <f t="shared" si="5"/>
        <v>32.558139534883722</v>
      </c>
    </row>
    <row r="75" spans="1:8">
      <c r="A75" s="471" t="s">
        <v>180</v>
      </c>
      <c r="B75" s="472">
        <f>SUMIF('[2]Report 55B'!$B:$B,$A75,'[2]Report 55B'!E:E)</f>
        <v>44</v>
      </c>
      <c r="C75" s="472">
        <f>SUMIF('[2]Report 55B'!$B:$B,$A75,'[2]Report 55B'!F:F)</f>
        <v>7</v>
      </c>
      <c r="D75" s="472">
        <f t="shared" si="3"/>
        <v>51</v>
      </c>
      <c r="E75" s="472">
        <v>90</v>
      </c>
      <c r="F75" s="472">
        <v>21</v>
      </c>
      <c r="G75" s="472">
        <f t="shared" si="4"/>
        <v>111</v>
      </c>
      <c r="H75" s="473">
        <f t="shared" si="5"/>
        <v>45.945945945945944</v>
      </c>
    </row>
    <row r="76" spans="1:8" ht="30">
      <c r="A76" s="471" t="s">
        <v>177</v>
      </c>
      <c r="B76" s="472">
        <f>SUMIF('[2]Report 55B'!$B:$B,$A76,'[2]Report 55B'!E:E)</f>
        <v>3</v>
      </c>
      <c r="C76" s="472">
        <f>SUMIF('[2]Report 55B'!$B:$B,$A76,'[2]Report 55B'!F:F)</f>
        <v>18</v>
      </c>
      <c r="D76" s="472">
        <f t="shared" si="3"/>
        <v>21</v>
      </c>
      <c r="E76" s="472">
        <v>30</v>
      </c>
      <c r="F76" s="472">
        <v>56</v>
      </c>
      <c r="G76" s="472">
        <f t="shared" si="4"/>
        <v>86</v>
      </c>
      <c r="H76" s="473">
        <f t="shared" si="5"/>
        <v>24.418604651162791</v>
      </c>
    </row>
    <row r="77" spans="1:8">
      <c r="A77" s="471" t="s">
        <v>182</v>
      </c>
      <c r="B77" s="472">
        <f>SUMIF('[2]Report 55B'!$B:$B,$A77,'[2]Report 55B'!E:E)</f>
        <v>19</v>
      </c>
      <c r="C77" s="472">
        <f>SUMIF('[2]Report 55B'!$B:$B,$A77,'[2]Report 55B'!F:F)</f>
        <v>9</v>
      </c>
      <c r="D77" s="472">
        <f t="shared" si="3"/>
        <v>28</v>
      </c>
      <c r="E77" s="472">
        <v>70</v>
      </c>
      <c r="F77" s="472">
        <v>13</v>
      </c>
      <c r="G77" s="472">
        <f t="shared" si="4"/>
        <v>83</v>
      </c>
      <c r="H77" s="473">
        <f t="shared" si="5"/>
        <v>33.734939759036145</v>
      </c>
    </row>
    <row r="78" spans="1:8">
      <c r="A78" s="471" t="s">
        <v>163</v>
      </c>
      <c r="B78" s="472">
        <f>SUMIF('[2]Report 55B'!$B:$B,$A78,'[2]Report 55B'!E:E)</f>
        <v>58</v>
      </c>
      <c r="C78" s="472">
        <f>SUMIF('[2]Report 55B'!$B:$B,$A78,'[2]Report 55B'!F:F)</f>
        <v>22</v>
      </c>
      <c r="D78" s="472">
        <f t="shared" si="3"/>
        <v>80</v>
      </c>
      <c r="E78" s="472">
        <v>36</v>
      </c>
      <c r="F78" s="472">
        <v>28</v>
      </c>
      <c r="G78" s="472">
        <f t="shared" si="4"/>
        <v>64</v>
      </c>
      <c r="H78" s="473">
        <f t="shared" si="5"/>
        <v>125</v>
      </c>
    </row>
    <row r="79" spans="1:8">
      <c r="A79" s="471" t="s">
        <v>604</v>
      </c>
      <c r="B79" s="472">
        <f>SUMIF('[2]Report 55B'!$B:$B,$A79,'[2]Report 55B'!E:E)</f>
        <v>19</v>
      </c>
      <c r="C79" s="472">
        <f>SUMIF('[2]Report 55B'!$B:$B,$A79,'[2]Report 55B'!F:F)</f>
        <v>9</v>
      </c>
      <c r="D79" s="472">
        <f t="shared" si="3"/>
        <v>28</v>
      </c>
      <c r="E79" s="472">
        <v>27</v>
      </c>
      <c r="F79" s="472">
        <v>31</v>
      </c>
      <c r="G79" s="472">
        <f t="shared" si="4"/>
        <v>58</v>
      </c>
      <c r="H79" s="473">
        <f t="shared" si="5"/>
        <v>48.275862068965523</v>
      </c>
    </row>
    <row r="80" spans="1:8">
      <c r="A80" s="471" t="s">
        <v>183</v>
      </c>
      <c r="B80" s="472">
        <f>SUMIF('[2]Report 55B'!$B:$B,$A80,'[2]Report 55B'!E:E)</f>
        <v>10</v>
      </c>
      <c r="C80" s="472">
        <f>SUMIF('[2]Report 55B'!$B:$B,$A80,'[2]Report 55B'!F:F)</f>
        <v>6</v>
      </c>
      <c r="D80" s="472">
        <f t="shared" si="3"/>
        <v>16</v>
      </c>
      <c r="E80" s="472">
        <v>26</v>
      </c>
      <c r="F80" s="472">
        <v>25</v>
      </c>
      <c r="G80" s="472">
        <f t="shared" si="4"/>
        <v>51</v>
      </c>
      <c r="H80" s="473">
        <f t="shared" si="5"/>
        <v>31.372549019607842</v>
      </c>
    </row>
    <row r="81" spans="1:8">
      <c r="A81" s="471" t="s">
        <v>606</v>
      </c>
      <c r="B81" s="472">
        <f>SUMIF('[2]Report 55B'!$B:$B,$A81,'[2]Report 55B'!E:E)</f>
        <v>2</v>
      </c>
      <c r="C81" s="472">
        <f>SUMIF('[2]Report 55B'!$B:$B,$A81,'[2]Report 55B'!F:F)</f>
        <v>28</v>
      </c>
      <c r="D81" s="472">
        <f t="shared" si="3"/>
        <v>30</v>
      </c>
      <c r="E81" s="472">
        <v>25</v>
      </c>
      <c r="F81" s="472">
        <v>17</v>
      </c>
      <c r="G81" s="472">
        <f t="shared" si="4"/>
        <v>42</v>
      </c>
      <c r="H81" s="473">
        <f t="shared" si="5"/>
        <v>71.428571428571431</v>
      </c>
    </row>
    <row r="82" spans="1:8" ht="30">
      <c r="A82" s="471" t="s">
        <v>178</v>
      </c>
      <c r="B82" s="472">
        <f>SUMIF('[2]Report 55B'!$B:$B,$A82,'[2]Report 55B'!E:E)</f>
        <v>6</v>
      </c>
      <c r="C82" s="472">
        <f>SUMIF('[2]Report 55B'!$B:$B,$A82,'[2]Report 55B'!F:F)</f>
        <v>3</v>
      </c>
      <c r="D82" s="472">
        <f t="shared" si="3"/>
        <v>9</v>
      </c>
      <c r="E82" s="472">
        <v>26</v>
      </c>
      <c r="F82" s="472">
        <v>14</v>
      </c>
      <c r="G82" s="472">
        <f t="shared" si="4"/>
        <v>40</v>
      </c>
      <c r="H82" s="473">
        <f t="shared" si="5"/>
        <v>22.5</v>
      </c>
    </row>
    <row r="83" spans="1:8">
      <c r="A83" s="471" t="s">
        <v>172</v>
      </c>
      <c r="B83" s="472">
        <f>SUMIF('[2]Report 55B'!$B:$B,$A83,'[2]Report 55B'!E:E)</f>
        <v>29</v>
      </c>
      <c r="C83" s="472">
        <f>SUMIF('[2]Report 55B'!$B:$B,$A83,'[2]Report 55B'!F:F)</f>
        <v>9</v>
      </c>
      <c r="D83" s="472">
        <f t="shared" si="3"/>
        <v>38</v>
      </c>
      <c r="E83" s="472">
        <v>29</v>
      </c>
      <c r="F83" s="472">
        <v>9</v>
      </c>
      <c r="G83" s="472">
        <f t="shared" si="4"/>
        <v>38</v>
      </c>
      <c r="H83" s="473">
        <f t="shared" si="5"/>
        <v>100</v>
      </c>
    </row>
    <row r="84" spans="1:8">
      <c r="A84" s="471" t="s">
        <v>517</v>
      </c>
      <c r="B84" s="472">
        <f>SUMIF('[2]Report 55B'!$B:$B,$A84,'[2]Report 55B'!E:E)</f>
        <v>961501</v>
      </c>
      <c r="C84" s="472">
        <f>SUMIF('[2]Report 55B'!$B:$B,$A84,'[2]Report 55B'!F:F)</f>
        <v>1115235</v>
      </c>
      <c r="D84" s="472">
        <f t="shared" si="3"/>
        <v>2076736</v>
      </c>
      <c r="E84" s="472">
        <v>2957427</v>
      </c>
      <c r="F84" s="472">
        <v>3088841</v>
      </c>
      <c r="G84" s="472">
        <f t="shared" si="4"/>
        <v>6046268</v>
      </c>
      <c r="H84" s="473">
        <f t="shared" si="5"/>
        <v>34.347402397644302</v>
      </c>
    </row>
    <row r="85" spans="1:8">
      <c r="A85" s="471" t="s">
        <v>184</v>
      </c>
      <c r="B85" s="472">
        <f>SUMIF('[2]Report 55B'!$B:$B,$A85,'[2]Report 55B'!E:E)</f>
        <v>437249</v>
      </c>
      <c r="C85" s="472">
        <f>SUMIF('[2]Report 55B'!$B:$B,$A85,'[2]Report 55B'!F:F)</f>
        <v>366318</v>
      </c>
      <c r="D85" s="472">
        <f t="shared" si="3"/>
        <v>803567</v>
      </c>
      <c r="E85" s="472">
        <v>1377705</v>
      </c>
      <c r="F85" s="472">
        <v>1087425</v>
      </c>
      <c r="G85" s="472">
        <f t="shared" si="4"/>
        <v>2465130</v>
      </c>
      <c r="H85" s="473">
        <f t="shared" si="5"/>
        <v>32.597347807215037</v>
      </c>
    </row>
    <row r="86" spans="1:8">
      <c r="A86" s="471" t="s">
        <v>185</v>
      </c>
      <c r="B86" s="472">
        <f>SUMIF('[2]Report 55B'!$B:$B,$A86,'[2]Report 55B'!E:E)</f>
        <v>327033</v>
      </c>
      <c r="C86" s="472">
        <f>SUMIF('[2]Report 55B'!$B:$B,$A86,'[2]Report 55B'!F:F)</f>
        <v>348386</v>
      </c>
      <c r="D86" s="472">
        <f t="shared" si="3"/>
        <v>675419</v>
      </c>
      <c r="E86" s="472">
        <v>1063777</v>
      </c>
      <c r="F86" s="472">
        <v>1039132</v>
      </c>
      <c r="G86" s="472">
        <f t="shared" si="4"/>
        <v>2102909</v>
      </c>
      <c r="H86" s="473">
        <f t="shared" si="5"/>
        <v>32.118318006152428</v>
      </c>
    </row>
    <row r="87" spans="1:8">
      <c r="A87" s="471" t="s">
        <v>186</v>
      </c>
      <c r="B87" s="472">
        <f>SUMIF('[2]Report 55B'!$B:$B,$A87,'[2]Report 55B'!E:E)</f>
        <v>224475</v>
      </c>
      <c r="C87" s="472">
        <f>SUMIF('[2]Report 55B'!$B:$B,$A87,'[2]Report 55B'!F:F)</f>
        <v>108437</v>
      </c>
      <c r="D87" s="472">
        <f t="shared" si="3"/>
        <v>332912</v>
      </c>
      <c r="E87" s="472">
        <v>1130851</v>
      </c>
      <c r="F87" s="472">
        <v>476146</v>
      </c>
      <c r="G87" s="472">
        <f t="shared" si="4"/>
        <v>1606997</v>
      </c>
      <c r="H87" s="473">
        <f t="shared" si="5"/>
        <v>20.716404573250603</v>
      </c>
    </row>
    <row r="88" spans="1:8">
      <c r="A88" s="471" t="s">
        <v>187</v>
      </c>
      <c r="B88" s="472">
        <f>SUMIF('[2]Report 55B'!$B:$B,$A88,'[2]Report 55B'!E:E)</f>
        <v>187934</v>
      </c>
      <c r="C88" s="472">
        <f>SUMIF('[2]Report 55B'!$B:$B,$A88,'[2]Report 55B'!F:F)</f>
        <v>86759</v>
      </c>
      <c r="D88" s="472">
        <f t="shared" si="3"/>
        <v>274693</v>
      </c>
      <c r="E88" s="472">
        <v>970212</v>
      </c>
      <c r="F88" s="472">
        <v>405128</v>
      </c>
      <c r="G88" s="472">
        <f t="shared" si="4"/>
        <v>1375340</v>
      </c>
      <c r="H88" s="473">
        <f t="shared" si="5"/>
        <v>19.972734014861778</v>
      </c>
    </row>
    <row r="89" spans="1:8">
      <c r="A89" s="471" t="s">
        <v>607</v>
      </c>
      <c r="B89" s="472">
        <f>SUMIF('[2]Report 55B'!$B:$B,$A89,'[2]Report 55B'!E:E)</f>
        <v>108715</v>
      </c>
      <c r="C89" s="472">
        <f>SUMIF('[2]Report 55B'!$B:$B,$A89,'[2]Report 55B'!F:F)</f>
        <v>107716</v>
      </c>
      <c r="D89" s="472">
        <f t="shared" si="3"/>
        <v>216431</v>
      </c>
      <c r="E89" s="472">
        <v>325682</v>
      </c>
      <c r="F89" s="472">
        <v>340154</v>
      </c>
      <c r="G89" s="472">
        <f t="shared" si="4"/>
        <v>665836</v>
      </c>
      <c r="H89" s="473">
        <f t="shared" si="5"/>
        <v>32.505151418667658</v>
      </c>
    </row>
    <row r="90" spans="1:8">
      <c r="A90" s="471" t="s">
        <v>188</v>
      </c>
      <c r="B90" s="472">
        <f>SUMIF('[2]Report 55B'!$B:$B,$A90,'[2]Report 55B'!E:E)</f>
        <v>132747</v>
      </c>
      <c r="C90" s="472">
        <f>SUMIF('[2]Report 55B'!$B:$B,$A90,'[2]Report 55B'!F:F)</f>
        <v>234774</v>
      </c>
      <c r="D90" s="472">
        <f t="shared" si="3"/>
        <v>367521</v>
      </c>
      <c r="E90" s="472">
        <v>170906</v>
      </c>
      <c r="F90" s="472">
        <v>284681</v>
      </c>
      <c r="G90" s="472">
        <f t="shared" si="4"/>
        <v>455587</v>
      </c>
      <c r="H90" s="473">
        <f t="shared" si="5"/>
        <v>80.669773281502771</v>
      </c>
    </row>
    <row r="91" spans="1:8">
      <c r="A91" s="471" t="s">
        <v>189</v>
      </c>
      <c r="B91" s="472">
        <f>SUMIF('[2]Report 55B'!$B:$B,$A91,'[2]Report 55B'!E:E)</f>
        <v>79730</v>
      </c>
      <c r="C91" s="472">
        <f>SUMIF('[2]Report 55B'!$B:$B,$A91,'[2]Report 55B'!F:F)</f>
        <v>64267</v>
      </c>
      <c r="D91" s="472">
        <f t="shared" si="3"/>
        <v>143997</v>
      </c>
      <c r="E91" s="472">
        <v>275268</v>
      </c>
      <c r="F91" s="472">
        <v>140839</v>
      </c>
      <c r="G91" s="472">
        <f t="shared" si="4"/>
        <v>416107</v>
      </c>
      <c r="H91" s="473">
        <f t="shared" si="5"/>
        <v>34.605762460136461</v>
      </c>
    </row>
    <row r="92" spans="1:8">
      <c r="A92" s="471" t="s">
        <v>190</v>
      </c>
      <c r="B92" s="472">
        <f>SUMIF('[2]Report 55B'!$B:$B,$A92,'[2]Report 55B'!E:E)</f>
        <v>61676</v>
      </c>
      <c r="C92" s="472">
        <f>SUMIF('[2]Report 55B'!$B:$B,$A92,'[2]Report 55B'!F:F)</f>
        <v>40312</v>
      </c>
      <c r="D92" s="472">
        <f t="shared" si="3"/>
        <v>101988</v>
      </c>
      <c r="E92" s="472">
        <v>197318</v>
      </c>
      <c r="F92" s="472">
        <v>107756</v>
      </c>
      <c r="G92" s="472">
        <f t="shared" si="4"/>
        <v>305074</v>
      </c>
      <c r="H92" s="473">
        <f t="shared" si="5"/>
        <v>33.430577499229699</v>
      </c>
    </row>
    <row r="93" spans="1:8">
      <c r="A93" s="471" t="s">
        <v>608</v>
      </c>
      <c r="B93" s="472">
        <f>SUMIF('[2]Report 55B'!$B:$B,$A93,'[2]Report 55B'!E:E)</f>
        <v>31221</v>
      </c>
      <c r="C93" s="472">
        <f>SUMIF('[2]Report 55B'!$B:$B,$A93,'[2]Report 55B'!F:F)</f>
        <v>27738</v>
      </c>
      <c r="D93" s="472">
        <f t="shared" si="3"/>
        <v>58959</v>
      </c>
      <c r="E93" s="472">
        <v>117981</v>
      </c>
      <c r="F93" s="472">
        <v>97924</v>
      </c>
      <c r="G93" s="472">
        <f t="shared" si="4"/>
        <v>215905</v>
      </c>
      <c r="H93" s="473">
        <f t="shared" si="5"/>
        <v>27.307843727565363</v>
      </c>
    </row>
    <row r="94" spans="1:8">
      <c r="A94" s="471" t="s">
        <v>191</v>
      </c>
      <c r="B94" s="472">
        <f>SUMIF('[2]Report 55B'!$B:$B,$A94,'[2]Report 55B'!E:E)</f>
        <v>39962</v>
      </c>
      <c r="C94" s="472">
        <f>SUMIF('[2]Report 55B'!$B:$B,$A94,'[2]Report 55B'!F:F)</f>
        <v>17028</v>
      </c>
      <c r="D94" s="472">
        <f t="shared" si="3"/>
        <v>56990</v>
      </c>
      <c r="E94" s="472">
        <v>98836</v>
      </c>
      <c r="F94" s="472">
        <v>45056</v>
      </c>
      <c r="G94" s="472">
        <f t="shared" si="4"/>
        <v>143892</v>
      </c>
      <c r="H94" s="473">
        <f t="shared" si="5"/>
        <v>39.606093458983125</v>
      </c>
    </row>
    <row r="95" spans="1:8">
      <c r="A95" s="471" t="s">
        <v>193</v>
      </c>
      <c r="B95" s="472">
        <f>SUMIF('[2]Report 55B'!$B:$B,$A95,'[2]Report 55B'!E:E)</f>
        <v>6510</v>
      </c>
      <c r="C95" s="472">
        <f>SUMIF('[2]Report 55B'!$B:$B,$A95,'[2]Report 55B'!F:F)</f>
        <v>43744</v>
      </c>
      <c r="D95" s="472">
        <f t="shared" si="3"/>
        <v>50254</v>
      </c>
      <c r="E95" s="472">
        <v>17516</v>
      </c>
      <c r="F95" s="472">
        <v>99901</v>
      </c>
      <c r="G95" s="472">
        <f t="shared" si="4"/>
        <v>117417</v>
      </c>
      <c r="H95" s="473">
        <f t="shared" si="5"/>
        <v>42.799594607254484</v>
      </c>
    </row>
    <row r="96" spans="1:8">
      <c r="A96" s="471" t="s">
        <v>192</v>
      </c>
      <c r="B96" s="472">
        <f>SUMIF('[2]Report 55B'!$B:$B,$A96,'[2]Report 55B'!E:E)</f>
        <v>24762</v>
      </c>
      <c r="C96" s="472">
        <f>SUMIF('[2]Report 55B'!$B:$B,$A96,'[2]Report 55B'!F:F)</f>
        <v>19392</v>
      </c>
      <c r="D96" s="472">
        <f t="shared" si="3"/>
        <v>44154</v>
      </c>
      <c r="E96" s="472">
        <v>65159</v>
      </c>
      <c r="F96" s="472">
        <v>50568</v>
      </c>
      <c r="G96" s="472">
        <f t="shared" si="4"/>
        <v>115727</v>
      </c>
      <c r="H96" s="473">
        <f t="shared" si="5"/>
        <v>38.153585593681683</v>
      </c>
    </row>
    <row r="97" spans="1:8">
      <c r="A97" s="471" t="s">
        <v>194</v>
      </c>
      <c r="B97" s="472">
        <f>SUMIF('[2]Report 55B'!$B:$B,$A97,'[2]Report 55B'!E:E)</f>
        <v>12885</v>
      </c>
      <c r="C97" s="472">
        <f>SUMIF('[2]Report 55B'!$B:$B,$A97,'[2]Report 55B'!F:F)</f>
        <v>11736</v>
      </c>
      <c r="D97" s="472">
        <f t="shared" si="3"/>
        <v>24621</v>
      </c>
      <c r="E97" s="472">
        <v>51872</v>
      </c>
      <c r="F97" s="472">
        <v>48189</v>
      </c>
      <c r="G97" s="472">
        <f t="shared" si="4"/>
        <v>100061</v>
      </c>
      <c r="H97" s="473">
        <f t="shared" si="5"/>
        <v>24.605990345889008</v>
      </c>
    </row>
    <row r="98" spans="1:8">
      <c r="A98" s="471" t="s">
        <v>195</v>
      </c>
      <c r="B98" s="472">
        <f>SUMIF('[2]Report 55B'!$B:$B,$A98,'[2]Report 55B'!E:E)</f>
        <v>16626</v>
      </c>
      <c r="C98" s="472">
        <f>SUMIF('[2]Report 55B'!$B:$B,$A98,'[2]Report 55B'!F:F)</f>
        <v>14093</v>
      </c>
      <c r="D98" s="472">
        <f t="shared" si="3"/>
        <v>30719</v>
      </c>
      <c r="E98" s="472">
        <v>55270</v>
      </c>
      <c r="F98" s="472">
        <v>37553</v>
      </c>
      <c r="G98" s="472">
        <f t="shared" si="4"/>
        <v>92823</v>
      </c>
      <c r="H98" s="473">
        <f t="shared" si="5"/>
        <v>33.094168471176324</v>
      </c>
    </row>
    <row r="99" spans="1:8">
      <c r="A99" s="471" t="s">
        <v>196</v>
      </c>
      <c r="B99" s="472">
        <f>SUMIF('[2]Report 55B'!$B:$B,$A99,'[2]Report 55B'!E:E)</f>
        <v>26350</v>
      </c>
      <c r="C99" s="472">
        <f>SUMIF('[2]Report 55B'!$B:$B,$A99,'[2]Report 55B'!F:F)</f>
        <v>34297</v>
      </c>
      <c r="D99" s="472">
        <f t="shared" si="3"/>
        <v>60647</v>
      </c>
      <c r="E99" s="472">
        <v>39465</v>
      </c>
      <c r="F99" s="472">
        <v>46197</v>
      </c>
      <c r="G99" s="472">
        <f t="shared" si="4"/>
        <v>85662</v>
      </c>
      <c r="H99" s="473">
        <f t="shared" si="5"/>
        <v>70.798020125609952</v>
      </c>
    </row>
    <row r="100" spans="1:8">
      <c r="A100" s="471" t="s">
        <v>197</v>
      </c>
      <c r="B100" s="472">
        <f>SUMIF('[2]Report 55B'!$B:$B,$A100,'[2]Report 55B'!E:E)</f>
        <v>6131</v>
      </c>
      <c r="C100" s="472">
        <f>SUMIF('[2]Report 55B'!$B:$B,$A100,'[2]Report 55B'!F:F)</f>
        <v>12377</v>
      </c>
      <c r="D100" s="472">
        <f t="shared" si="3"/>
        <v>18508</v>
      </c>
      <c r="E100" s="472">
        <v>17469</v>
      </c>
      <c r="F100" s="472">
        <v>36583</v>
      </c>
      <c r="G100" s="472">
        <f t="shared" si="4"/>
        <v>54052</v>
      </c>
      <c r="H100" s="473">
        <f t="shared" si="5"/>
        <v>34.241101161844149</v>
      </c>
    </row>
    <row r="101" spans="1:8">
      <c r="A101" s="471" t="s">
        <v>198</v>
      </c>
      <c r="B101" s="472">
        <f>SUMIF('[2]Report 55B'!$B:$B,$A101,'[2]Report 55B'!E:E)</f>
        <v>11361</v>
      </c>
      <c r="C101" s="472">
        <f>SUMIF('[2]Report 55B'!$B:$B,$A101,'[2]Report 55B'!F:F)</f>
        <v>1819</v>
      </c>
      <c r="D101" s="472">
        <f t="shared" si="3"/>
        <v>13180</v>
      </c>
      <c r="E101" s="472">
        <v>35800</v>
      </c>
      <c r="F101" s="472">
        <v>9427</v>
      </c>
      <c r="G101" s="472">
        <f t="shared" si="4"/>
        <v>45227</v>
      </c>
      <c r="H101" s="473">
        <f t="shared" si="5"/>
        <v>29.141884272668982</v>
      </c>
    </row>
    <row r="102" spans="1:8">
      <c r="A102" s="471" t="s">
        <v>199</v>
      </c>
      <c r="B102" s="472">
        <f>SUMIF('[2]Report 55B'!$B:$B,$A102,'[2]Report 55B'!E:E)</f>
        <v>4427</v>
      </c>
      <c r="C102" s="472">
        <f>SUMIF('[2]Report 55B'!$B:$B,$A102,'[2]Report 55B'!F:F)</f>
        <v>11177</v>
      </c>
      <c r="D102" s="472">
        <f t="shared" si="3"/>
        <v>15604</v>
      </c>
      <c r="E102" s="472">
        <v>8114</v>
      </c>
      <c r="F102" s="472">
        <v>27965</v>
      </c>
      <c r="G102" s="472">
        <f t="shared" si="4"/>
        <v>36079</v>
      </c>
      <c r="H102" s="473">
        <f t="shared" si="5"/>
        <v>43.249535741012778</v>
      </c>
    </row>
    <row r="103" spans="1:8">
      <c r="A103" s="471" t="s">
        <v>203</v>
      </c>
      <c r="B103" s="472">
        <f>SUMIF('[2]Report 55B'!$B:$B,$A103,'[2]Report 55B'!E:E)</f>
        <v>1978</v>
      </c>
      <c r="C103" s="472">
        <f>SUMIF('[2]Report 55B'!$B:$B,$A103,'[2]Report 55B'!F:F)</f>
        <v>1896</v>
      </c>
      <c r="D103" s="472">
        <f t="shared" si="3"/>
        <v>3874</v>
      </c>
      <c r="E103" s="472">
        <v>13935</v>
      </c>
      <c r="F103" s="472">
        <v>14736</v>
      </c>
      <c r="G103" s="472">
        <f t="shared" si="4"/>
        <v>28671</v>
      </c>
      <c r="H103" s="473">
        <f t="shared" si="5"/>
        <v>13.511910990199157</v>
      </c>
    </row>
    <row r="104" spans="1:8">
      <c r="A104" s="471" t="s">
        <v>201</v>
      </c>
      <c r="B104" s="472">
        <f>SUMIF('[2]Report 55B'!$B:$B,$A104,'[2]Report 55B'!E:E)</f>
        <v>2647</v>
      </c>
      <c r="C104" s="472">
        <f>SUMIF('[2]Report 55B'!$B:$B,$A104,'[2]Report 55B'!F:F)</f>
        <v>4167</v>
      </c>
      <c r="D104" s="472">
        <f t="shared" si="3"/>
        <v>6814</v>
      </c>
      <c r="E104" s="472">
        <v>9487</v>
      </c>
      <c r="F104" s="472">
        <v>14121</v>
      </c>
      <c r="G104" s="472">
        <f t="shared" si="4"/>
        <v>23608</v>
      </c>
      <c r="H104" s="473">
        <f t="shared" si="5"/>
        <v>28.863097255167737</v>
      </c>
    </row>
    <row r="105" spans="1:8">
      <c r="A105" s="471" t="s">
        <v>200</v>
      </c>
      <c r="B105" s="472">
        <f>SUMIF('[2]Report 55B'!$B:$B,$A105,'[2]Report 55B'!E:E)</f>
        <v>8822</v>
      </c>
      <c r="C105" s="472">
        <f>SUMIF('[2]Report 55B'!$B:$B,$A105,'[2]Report 55B'!F:F)</f>
        <v>7237</v>
      </c>
      <c r="D105" s="472">
        <f t="shared" si="3"/>
        <v>16059</v>
      </c>
      <c r="E105" s="472">
        <v>11212</v>
      </c>
      <c r="F105" s="472">
        <v>11441</v>
      </c>
      <c r="G105" s="472">
        <f t="shared" si="4"/>
        <v>22653</v>
      </c>
      <c r="H105" s="473">
        <f t="shared" si="5"/>
        <v>70.891272679115346</v>
      </c>
    </row>
    <row r="106" spans="1:8">
      <c r="A106" s="471" t="s">
        <v>204</v>
      </c>
      <c r="B106" s="472">
        <f>SUMIF('[2]Report 55B'!$B:$B,$A106,'[2]Report 55B'!E:E)</f>
        <v>1839</v>
      </c>
      <c r="C106" s="472">
        <f>SUMIF('[2]Report 55B'!$B:$B,$A106,'[2]Report 55B'!F:F)</f>
        <v>4699</v>
      </c>
      <c r="D106" s="472">
        <f t="shared" si="3"/>
        <v>6538</v>
      </c>
      <c r="E106" s="472">
        <v>5046</v>
      </c>
      <c r="F106" s="472">
        <v>11595</v>
      </c>
      <c r="G106" s="472">
        <f t="shared" si="4"/>
        <v>16641</v>
      </c>
      <c r="H106" s="473">
        <f t="shared" si="5"/>
        <v>39.288504296616793</v>
      </c>
    </row>
    <row r="107" spans="1:8">
      <c r="A107" s="471" t="s">
        <v>208</v>
      </c>
      <c r="B107" s="472">
        <f>SUMIF('[2]Report 55B'!$B:$B,$A107,'[2]Report 55B'!E:E)</f>
        <v>3055</v>
      </c>
      <c r="C107" s="472">
        <f>SUMIF('[2]Report 55B'!$B:$B,$A107,'[2]Report 55B'!F:F)</f>
        <v>2118</v>
      </c>
      <c r="D107" s="472">
        <f t="shared" si="3"/>
        <v>5173</v>
      </c>
      <c r="E107" s="472">
        <v>8139</v>
      </c>
      <c r="F107" s="472">
        <v>6286</v>
      </c>
      <c r="G107" s="472">
        <f t="shared" si="4"/>
        <v>14425</v>
      </c>
      <c r="H107" s="473">
        <f t="shared" si="5"/>
        <v>35.861351819757367</v>
      </c>
    </row>
    <row r="108" spans="1:8">
      <c r="A108" s="471" t="s">
        <v>202</v>
      </c>
      <c r="B108" s="472">
        <f>SUMIF('[2]Report 55B'!$B:$B,$A108,'[2]Report 55B'!E:E)</f>
        <v>1678</v>
      </c>
      <c r="C108" s="472">
        <f>SUMIF('[2]Report 55B'!$B:$B,$A108,'[2]Report 55B'!F:F)</f>
        <v>1867</v>
      </c>
      <c r="D108" s="472">
        <f t="shared" si="3"/>
        <v>3545</v>
      </c>
      <c r="E108" s="472">
        <v>6096</v>
      </c>
      <c r="F108" s="472">
        <v>8048</v>
      </c>
      <c r="G108" s="472">
        <f t="shared" si="4"/>
        <v>14144</v>
      </c>
      <c r="H108" s="473">
        <f t="shared" si="5"/>
        <v>25.063631221719458</v>
      </c>
    </row>
    <row r="109" spans="1:8">
      <c r="A109" s="471" t="s">
        <v>206</v>
      </c>
      <c r="B109" s="472">
        <f>SUMIF('[2]Report 55B'!$B:$B,$A109,'[2]Report 55B'!E:E)</f>
        <v>6844</v>
      </c>
      <c r="C109" s="472">
        <f>SUMIF('[2]Report 55B'!$B:$B,$A109,'[2]Report 55B'!F:F)</f>
        <v>2466</v>
      </c>
      <c r="D109" s="472">
        <f t="shared" si="3"/>
        <v>9310</v>
      </c>
      <c r="E109" s="472">
        <v>9888</v>
      </c>
      <c r="F109" s="472">
        <v>3572</v>
      </c>
      <c r="G109" s="472">
        <f t="shared" si="4"/>
        <v>13460</v>
      </c>
      <c r="H109" s="473">
        <f t="shared" si="5"/>
        <v>69.167904903417536</v>
      </c>
    </row>
    <row r="110" spans="1:8">
      <c r="A110" s="471" t="s">
        <v>210</v>
      </c>
      <c r="B110" s="472">
        <f>SUMIF('[2]Report 55B'!$B:$B,$A110,'[2]Report 55B'!E:E)</f>
        <v>2434</v>
      </c>
      <c r="C110" s="472">
        <f>SUMIF('[2]Report 55B'!$B:$B,$A110,'[2]Report 55B'!F:F)</f>
        <v>1962</v>
      </c>
      <c r="D110" s="472">
        <f t="shared" si="3"/>
        <v>4396</v>
      </c>
      <c r="E110" s="472">
        <v>6394</v>
      </c>
      <c r="F110" s="472">
        <v>5394</v>
      </c>
      <c r="G110" s="472">
        <f t="shared" si="4"/>
        <v>11788</v>
      </c>
      <c r="H110" s="473">
        <f t="shared" si="5"/>
        <v>37.292161520190028</v>
      </c>
    </row>
    <row r="111" spans="1:8">
      <c r="A111" s="471" t="s">
        <v>216</v>
      </c>
      <c r="B111" s="472">
        <f>SUMIF('[2]Report 55B'!$B:$B,$A111,'[2]Report 55B'!E:E)</f>
        <v>1569</v>
      </c>
      <c r="C111" s="472">
        <f>SUMIF('[2]Report 55B'!$B:$B,$A111,'[2]Report 55B'!F:F)</f>
        <v>1040</v>
      </c>
      <c r="D111" s="472">
        <f t="shared" si="3"/>
        <v>2609</v>
      </c>
      <c r="E111" s="472">
        <v>6755</v>
      </c>
      <c r="F111" s="472">
        <v>4201</v>
      </c>
      <c r="G111" s="472">
        <f t="shared" si="4"/>
        <v>10956</v>
      </c>
      <c r="H111" s="473">
        <f t="shared" si="5"/>
        <v>23.81343556042351</v>
      </c>
    </row>
    <row r="112" spans="1:8">
      <c r="A112" s="471" t="s">
        <v>244</v>
      </c>
      <c r="B112" s="472">
        <f>SUMIF('[2]Report 55B'!$B:$B,$A112,'[2]Report 55B'!E:E)</f>
        <v>848</v>
      </c>
      <c r="C112" s="472">
        <f>SUMIF('[2]Report 55B'!$B:$B,$A112,'[2]Report 55B'!F:F)</f>
        <v>4594</v>
      </c>
      <c r="D112" s="472">
        <f t="shared" si="3"/>
        <v>5442</v>
      </c>
      <c r="E112" s="472">
        <v>2000</v>
      </c>
      <c r="F112" s="472">
        <v>8620</v>
      </c>
      <c r="G112" s="472">
        <f t="shared" si="4"/>
        <v>10620</v>
      </c>
      <c r="H112" s="473">
        <f t="shared" si="5"/>
        <v>51.242937853107343</v>
      </c>
    </row>
    <row r="113" spans="1:8" ht="30">
      <c r="A113" s="471" t="s">
        <v>209</v>
      </c>
      <c r="B113" s="472">
        <f>SUMIF('[2]Report 55B'!$B:$B,$A113,'[2]Report 55B'!E:E)</f>
        <v>1712</v>
      </c>
      <c r="C113" s="472">
        <f>SUMIF('[2]Report 55B'!$B:$B,$A113,'[2]Report 55B'!F:F)</f>
        <v>691</v>
      </c>
      <c r="D113" s="472">
        <f t="shared" si="3"/>
        <v>2403</v>
      </c>
      <c r="E113" s="472">
        <v>7312</v>
      </c>
      <c r="F113" s="472">
        <v>3155</v>
      </c>
      <c r="G113" s="472">
        <f t="shared" si="4"/>
        <v>10467</v>
      </c>
      <c r="H113" s="473">
        <f t="shared" si="5"/>
        <v>22.957867583834908</v>
      </c>
    </row>
    <row r="114" spans="1:8">
      <c r="A114" s="471" t="s">
        <v>225</v>
      </c>
      <c r="B114" s="472">
        <f>SUMIF('[2]Report 55B'!$B:$B,$A114,'[2]Report 55B'!E:E)</f>
        <v>2033</v>
      </c>
      <c r="C114" s="472">
        <f>SUMIF('[2]Report 55B'!$B:$B,$A114,'[2]Report 55B'!F:F)</f>
        <v>1443</v>
      </c>
      <c r="D114" s="472">
        <f t="shared" si="3"/>
        <v>3476</v>
      </c>
      <c r="E114" s="472">
        <v>6277</v>
      </c>
      <c r="F114" s="472">
        <v>4166</v>
      </c>
      <c r="G114" s="472">
        <f t="shared" si="4"/>
        <v>10443</v>
      </c>
      <c r="H114" s="473">
        <f t="shared" si="5"/>
        <v>33.285454371349225</v>
      </c>
    </row>
    <row r="115" spans="1:8">
      <c r="A115" s="471" t="s">
        <v>214</v>
      </c>
      <c r="B115" s="472">
        <f>SUMIF('[2]Report 55B'!$B:$B,$A115,'[2]Report 55B'!E:E)</f>
        <v>1861</v>
      </c>
      <c r="C115" s="472">
        <f>SUMIF('[2]Report 55B'!$B:$B,$A115,'[2]Report 55B'!F:F)</f>
        <v>515</v>
      </c>
      <c r="D115" s="472">
        <f t="shared" si="3"/>
        <v>2376</v>
      </c>
      <c r="E115" s="472">
        <v>7187</v>
      </c>
      <c r="F115" s="472">
        <v>1870</v>
      </c>
      <c r="G115" s="472">
        <f t="shared" si="4"/>
        <v>9057</v>
      </c>
      <c r="H115" s="473">
        <f t="shared" si="5"/>
        <v>26.233852268963236</v>
      </c>
    </row>
    <row r="116" spans="1:8">
      <c r="A116" s="471" t="s">
        <v>207</v>
      </c>
      <c r="B116" s="472">
        <f>SUMIF('[2]Report 55B'!$B:$B,$A116,'[2]Report 55B'!E:E)</f>
        <v>1229</v>
      </c>
      <c r="C116" s="472">
        <f>SUMIF('[2]Report 55B'!$B:$B,$A116,'[2]Report 55B'!F:F)</f>
        <v>1599</v>
      </c>
      <c r="D116" s="472">
        <f t="shared" si="3"/>
        <v>2828</v>
      </c>
      <c r="E116" s="472">
        <v>3798</v>
      </c>
      <c r="F116" s="472">
        <v>4814</v>
      </c>
      <c r="G116" s="472">
        <f t="shared" si="4"/>
        <v>8612</v>
      </c>
      <c r="H116" s="473">
        <f t="shared" si="5"/>
        <v>32.837900603808635</v>
      </c>
    </row>
    <row r="117" spans="1:8">
      <c r="A117" s="471" t="s">
        <v>212</v>
      </c>
      <c r="B117" s="472">
        <f>SUMIF('[2]Report 55B'!$B:$B,$A117,'[2]Report 55B'!E:E)</f>
        <v>1825</v>
      </c>
      <c r="C117" s="472">
        <f>SUMIF('[2]Report 55B'!$B:$B,$A117,'[2]Report 55B'!F:F)</f>
        <v>1141</v>
      </c>
      <c r="D117" s="472">
        <f t="shared" si="3"/>
        <v>2966</v>
      </c>
      <c r="E117" s="472">
        <v>4658</v>
      </c>
      <c r="F117" s="472">
        <v>3381</v>
      </c>
      <c r="G117" s="472">
        <f t="shared" si="4"/>
        <v>8039</v>
      </c>
      <c r="H117" s="473">
        <f t="shared" si="5"/>
        <v>36.895136210971515</v>
      </c>
    </row>
    <row r="118" spans="1:8">
      <c r="A118" s="471" t="s">
        <v>215</v>
      </c>
      <c r="B118" s="472">
        <f>SUMIF('[2]Report 55B'!$B:$B,$A118,'[2]Report 55B'!E:E)</f>
        <v>1660</v>
      </c>
      <c r="C118" s="472">
        <f>SUMIF('[2]Report 55B'!$B:$B,$A118,'[2]Report 55B'!F:F)</f>
        <v>292</v>
      </c>
      <c r="D118" s="472">
        <f t="shared" si="3"/>
        <v>1952</v>
      </c>
      <c r="E118" s="472">
        <v>6303</v>
      </c>
      <c r="F118" s="472">
        <v>1057</v>
      </c>
      <c r="G118" s="472">
        <f t="shared" si="4"/>
        <v>7360</v>
      </c>
      <c r="H118" s="473">
        <f t="shared" si="5"/>
        <v>26.521739130434785</v>
      </c>
    </row>
    <row r="119" spans="1:8" ht="30">
      <c r="A119" s="471" t="s">
        <v>213</v>
      </c>
      <c r="B119" s="472">
        <f>SUMIF('[2]Report 55B'!$B:$B,$A119,'[2]Report 55B'!E:E)</f>
        <v>1757</v>
      </c>
      <c r="C119" s="472">
        <f>SUMIF('[2]Report 55B'!$B:$B,$A119,'[2]Report 55B'!F:F)</f>
        <v>182</v>
      </c>
      <c r="D119" s="472">
        <f t="shared" si="3"/>
        <v>1939</v>
      </c>
      <c r="E119" s="472">
        <v>5834</v>
      </c>
      <c r="F119" s="472">
        <v>508</v>
      </c>
      <c r="G119" s="472">
        <f t="shared" si="4"/>
        <v>6342</v>
      </c>
      <c r="H119" s="473">
        <f t="shared" si="5"/>
        <v>30.573951434878587</v>
      </c>
    </row>
    <row r="120" spans="1:8">
      <c r="A120" s="471" t="s">
        <v>230</v>
      </c>
      <c r="B120" s="472">
        <f>SUMIF('[2]Report 55B'!$B:$B,$A120,'[2]Report 55B'!E:E)</f>
        <v>302</v>
      </c>
      <c r="C120" s="472">
        <f>SUMIF('[2]Report 55B'!$B:$B,$A120,'[2]Report 55B'!F:F)</f>
        <v>510</v>
      </c>
      <c r="D120" s="472">
        <f t="shared" si="3"/>
        <v>812</v>
      </c>
      <c r="E120" s="472">
        <v>1917</v>
      </c>
      <c r="F120" s="472">
        <v>1779</v>
      </c>
      <c r="G120" s="472">
        <f t="shared" si="4"/>
        <v>3696</v>
      </c>
      <c r="H120" s="473">
        <f t="shared" si="5"/>
        <v>21.969696969696969</v>
      </c>
    </row>
    <row r="121" spans="1:8">
      <c r="A121" s="471" t="s">
        <v>218</v>
      </c>
      <c r="B121" s="472">
        <f>SUMIF('[2]Report 55B'!$B:$B,$A121,'[2]Report 55B'!E:E)</f>
        <v>530</v>
      </c>
      <c r="C121" s="472">
        <f>SUMIF('[2]Report 55B'!$B:$B,$A121,'[2]Report 55B'!F:F)</f>
        <v>318</v>
      </c>
      <c r="D121" s="472">
        <f t="shared" si="3"/>
        <v>848</v>
      </c>
      <c r="E121" s="472">
        <v>2195</v>
      </c>
      <c r="F121" s="472">
        <v>1239</v>
      </c>
      <c r="G121" s="472">
        <f t="shared" si="4"/>
        <v>3434</v>
      </c>
      <c r="H121" s="473">
        <f t="shared" si="5"/>
        <v>24.694234129295278</v>
      </c>
    </row>
    <row r="122" spans="1:8">
      <c r="A122" s="471" t="s">
        <v>221</v>
      </c>
      <c r="B122" s="472">
        <f>SUMIF('[2]Report 55B'!$B:$B,$A122,'[2]Report 55B'!E:E)</f>
        <v>198</v>
      </c>
      <c r="C122" s="472">
        <f>SUMIF('[2]Report 55B'!$B:$B,$A122,'[2]Report 55B'!F:F)</f>
        <v>739</v>
      </c>
      <c r="D122" s="472">
        <f t="shared" si="3"/>
        <v>937</v>
      </c>
      <c r="E122" s="472">
        <v>983</v>
      </c>
      <c r="F122" s="472">
        <v>2325</v>
      </c>
      <c r="G122" s="472">
        <f t="shared" si="4"/>
        <v>3308</v>
      </c>
      <c r="H122" s="473">
        <f t="shared" si="5"/>
        <v>28.325272067714632</v>
      </c>
    </row>
    <row r="123" spans="1:8">
      <c r="A123" s="471" t="s">
        <v>217</v>
      </c>
      <c r="B123" s="472">
        <f>SUMIF('[2]Report 55B'!$B:$B,$A123,'[2]Report 55B'!E:E)</f>
        <v>1911</v>
      </c>
      <c r="C123" s="472">
        <f>SUMIF('[2]Report 55B'!$B:$B,$A123,'[2]Report 55B'!F:F)</f>
        <v>1076</v>
      </c>
      <c r="D123" s="472">
        <f t="shared" si="3"/>
        <v>2987</v>
      </c>
      <c r="E123" s="472">
        <v>1730</v>
      </c>
      <c r="F123" s="472">
        <v>1057</v>
      </c>
      <c r="G123" s="472">
        <f t="shared" si="4"/>
        <v>2787</v>
      </c>
      <c r="H123" s="473">
        <f t="shared" si="5"/>
        <v>107.1761750986724</v>
      </c>
    </row>
    <row r="124" spans="1:8">
      <c r="A124" s="471" t="s">
        <v>242</v>
      </c>
      <c r="B124" s="472">
        <f>SUMIF('[2]Report 55B'!$B:$B,$A124,'[2]Report 55B'!E:E)</f>
        <v>321</v>
      </c>
      <c r="C124" s="472">
        <f>SUMIF('[2]Report 55B'!$B:$B,$A124,'[2]Report 55B'!F:F)</f>
        <v>379</v>
      </c>
      <c r="D124" s="472">
        <f t="shared" si="3"/>
        <v>700</v>
      </c>
      <c r="E124" s="472">
        <v>1644</v>
      </c>
      <c r="F124" s="472">
        <v>1014</v>
      </c>
      <c r="G124" s="472">
        <f t="shared" si="4"/>
        <v>2658</v>
      </c>
      <c r="H124" s="473">
        <f t="shared" si="5"/>
        <v>26.335590669676449</v>
      </c>
    </row>
    <row r="125" spans="1:8">
      <c r="A125" s="471" t="s">
        <v>220</v>
      </c>
      <c r="B125" s="472">
        <f>SUMIF('[2]Report 55B'!$B:$B,$A125,'[2]Report 55B'!E:E)</f>
        <v>244</v>
      </c>
      <c r="C125" s="472">
        <f>SUMIF('[2]Report 55B'!$B:$B,$A125,'[2]Report 55B'!F:F)</f>
        <v>323</v>
      </c>
      <c r="D125" s="472">
        <f t="shared" si="3"/>
        <v>567</v>
      </c>
      <c r="E125" s="472">
        <v>935</v>
      </c>
      <c r="F125" s="472">
        <v>1491</v>
      </c>
      <c r="G125" s="472">
        <f t="shared" si="4"/>
        <v>2426</v>
      </c>
      <c r="H125" s="473">
        <f t="shared" si="5"/>
        <v>23.371805441055233</v>
      </c>
    </row>
    <row r="126" spans="1:8">
      <c r="A126" s="471" t="s">
        <v>222</v>
      </c>
      <c r="B126" s="472">
        <f>SUMIF('[2]Report 55B'!$B:$B,$A126,'[2]Report 55B'!E:E)</f>
        <v>245</v>
      </c>
      <c r="C126" s="472">
        <f>SUMIF('[2]Report 55B'!$B:$B,$A126,'[2]Report 55B'!F:F)</f>
        <v>105</v>
      </c>
      <c r="D126" s="472">
        <f t="shared" si="3"/>
        <v>350</v>
      </c>
      <c r="E126" s="472">
        <v>976</v>
      </c>
      <c r="F126" s="472">
        <v>1395</v>
      </c>
      <c r="G126" s="472">
        <f t="shared" si="4"/>
        <v>2371</v>
      </c>
      <c r="H126" s="473">
        <f t="shared" si="5"/>
        <v>14.761703922395613</v>
      </c>
    </row>
    <row r="127" spans="1:8" ht="30">
      <c r="A127" s="471" t="s">
        <v>205</v>
      </c>
      <c r="B127" s="472">
        <f>SUMIF('[2]Report 55B'!$B:$B,$A127,'[2]Report 55B'!E:E)</f>
        <v>364</v>
      </c>
      <c r="C127" s="472">
        <f>SUMIF('[2]Report 55B'!$B:$B,$A127,'[2]Report 55B'!F:F)</f>
        <v>617</v>
      </c>
      <c r="D127" s="472">
        <f t="shared" si="3"/>
        <v>981</v>
      </c>
      <c r="E127" s="472">
        <v>746</v>
      </c>
      <c r="F127" s="472">
        <v>1478</v>
      </c>
      <c r="G127" s="472">
        <f t="shared" si="4"/>
        <v>2224</v>
      </c>
      <c r="H127" s="473">
        <f t="shared" si="5"/>
        <v>44.109712230215834</v>
      </c>
    </row>
    <row r="128" spans="1:8">
      <c r="A128" s="471" t="s">
        <v>211</v>
      </c>
      <c r="B128" s="472">
        <f>SUMIF('[2]Report 55B'!$B:$B,$A128,'[2]Report 55B'!E:E)</f>
        <v>674</v>
      </c>
      <c r="C128" s="472">
        <f>SUMIF('[2]Report 55B'!$B:$B,$A128,'[2]Report 55B'!F:F)</f>
        <v>706</v>
      </c>
      <c r="D128" s="472">
        <f t="shared" si="3"/>
        <v>1380</v>
      </c>
      <c r="E128" s="472">
        <v>964</v>
      </c>
      <c r="F128" s="472">
        <v>931</v>
      </c>
      <c r="G128" s="472">
        <f t="shared" si="4"/>
        <v>1895</v>
      </c>
      <c r="H128" s="473">
        <f t="shared" si="5"/>
        <v>72.823218997361479</v>
      </c>
    </row>
    <row r="129" spans="1:8">
      <c r="A129" s="471" t="s">
        <v>219</v>
      </c>
      <c r="B129" s="472">
        <f>SUMIF('[2]Report 55B'!$B:$B,$A129,'[2]Report 55B'!E:E)</f>
        <v>383</v>
      </c>
      <c r="C129" s="472">
        <f>SUMIF('[2]Report 55B'!$B:$B,$A129,'[2]Report 55B'!F:F)</f>
        <v>213</v>
      </c>
      <c r="D129" s="472">
        <f t="shared" si="3"/>
        <v>596</v>
      </c>
      <c r="E129" s="472">
        <v>1287</v>
      </c>
      <c r="F129" s="472">
        <v>293</v>
      </c>
      <c r="G129" s="472">
        <f t="shared" si="4"/>
        <v>1580</v>
      </c>
      <c r="H129" s="473">
        <f t="shared" si="5"/>
        <v>37.721518987341767</v>
      </c>
    </row>
    <row r="130" spans="1:8">
      <c r="A130" s="471" t="s">
        <v>227</v>
      </c>
      <c r="B130" s="472">
        <f>SUMIF('[2]Report 55B'!$B:$B,$A130,'[2]Report 55B'!E:E)</f>
        <v>561</v>
      </c>
      <c r="C130" s="472">
        <f>SUMIF('[2]Report 55B'!$B:$B,$A130,'[2]Report 55B'!F:F)</f>
        <v>237</v>
      </c>
      <c r="D130" s="472">
        <f t="shared" si="3"/>
        <v>798</v>
      </c>
      <c r="E130" s="472">
        <v>936</v>
      </c>
      <c r="F130" s="472">
        <v>548</v>
      </c>
      <c r="G130" s="472">
        <f t="shared" si="4"/>
        <v>1484</v>
      </c>
      <c r="H130" s="473">
        <f t="shared" si="5"/>
        <v>53.773584905660378</v>
      </c>
    </row>
    <row r="131" spans="1:8">
      <c r="A131" s="471" t="s">
        <v>229</v>
      </c>
      <c r="B131" s="472">
        <f>SUMIF('[2]Report 55B'!$B:$B,$A131,'[2]Report 55B'!E:E)</f>
        <v>337</v>
      </c>
      <c r="C131" s="472">
        <f>SUMIF('[2]Report 55B'!$B:$B,$A131,'[2]Report 55B'!F:F)</f>
        <v>264</v>
      </c>
      <c r="D131" s="472">
        <f t="shared" si="3"/>
        <v>601</v>
      </c>
      <c r="E131" s="472">
        <v>820</v>
      </c>
      <c r="F131" s="472">
        <v>653</v>
      </c>
      <c r="G131" s="472">
        <f t="shared" si="4"/>
        <v>1473</v>
      </c>
      <c r="H131" s="473">
        <f t="shared" si="5"/>
        <v>40.80108621860149</v>
      </c>
    </row>
    <row r="132" spans="1:8">
      <c r="A132" s="471" t="s">
        <v>249</v>
      </c>
      <c r="B132" s="472">
        <f>SUMIF('[2]Report 55B'!$B:$B,$A132,'[2]Report 55B'!E:E)</f>
        <v>57</v>
      </c>
      <c r="C132" s="472">
        <f>SUMIF('[2]Report 55B'!$B:$B,$A132,'[2]Report 55B'!F:F)</f>
        <v>296</v>
      </c>
      <c r="D132" s="472">
        <f t="shared" si="3"/>
        <v>353</v>
      </c>
      <c r="E132" s="472">
        <v>349</v>
      </c>
      <c r="F132" s="472">
        <v>1075</v>
      </c>
      <c r="G132" s="472">
        <f t="shared" si="4"/>
        <v>1424</v>
      </c>
      <c r="H132" s="473">
        <f t="shared" si="5"/>
        <v>24.789325842696631</v>
      </c>
    </row>
    <row r="133" spans="1:8">
      <c r="A133" s="471" t="s">
        <v>226</v>
      </c>
      <c r="B133" s="472">
        <f>SUMIF('[2]Report 55B'!$B:$B,$A133,'[2]Report 55B'!E:E)</f>
        <v>584</v>
      </c>
      <c r="C133" s="472">
        <f>SUMIF('[2]Report 55B'!$B:$B,$A133,'[2]Report 55B'!F:F)</f>
        <v>357</v>
      </c>
      <c r="D133" s="472">
        <f t="shared" ref="D133:D175" si="6">B133+C133</f>
        <v>941</v>
      </c>
      <c r="E133" s="472">
        <v>992</v>
      </c>
      <c r="F133" s="472">
        <v>410</v>
      </c>
      <c r="G133" s="472">
        <f t="shared" ref="G133:G175" si="7">E133+F133</f>
        <v>1402</v>
      </c>
      <c r="H133" s="473">
        <f t="shared" ref="H133:H175" si="8">D133/G133%</f>
        <v>67.118402282453644</v>
      </c>
    </row>
    <row r="134" spans="1:8">
      <c r="A134" s="471" t="s">
        <v>228</v>
      </c>
      <c r="B134" s="472">
        <f>SUMIF('[2]Report 55B'!$B:$B,$A134,'[2]Report 55B'!E:E)</f>
        <v>216</v>
      </c>
      <c r="C134" s="472">
        <f>SUMIF('[2]Report 55B'!$B:$B,$A134,'[2]Report 55B'!F:F)</f>
        <v>62</v>
      </c>
      <c r="D134" s="472">
        <f t="shared" si="6"/>
        <v>278</v>
      </c>
      <c r="E134" s="472">
        <v>1022</v>
      </c>
      <c r="F134" s="472">
        <v>282</v>
      </c>
      <c r="G134" s="472">
        <f t="shared" si="7"/>
        <v>1304</v>
      </c>
      <c r="H134" s="473">
        <f t="shared" si="8"/>
        <v>21.319018404907975</v>
      </c>
    </row>
    <row r="135" spans="1:8" ht="30">
      <c r="A135" s="471" t="s">
        <v>232</v>
      </c>
      <c r="B135" s="472">
        <f>SUMIF('[2]Report 55B'!$B:$B,$A135,'[2]Report 55B'!E:E)</f>
        <v>224</v>
      </c>
      <c r="C135" s="472">
        <f>SUMIF('[2]Report 55B'!$B:$B,$A135,'[2]Report 55B'!F:F)</f>
        <v>47</v>
      </c>
      <c r="D135" s="472">
        <f t="shared" si="6"/>
        <v>271</v>
      </c>
      <c r="E135" s="472">
        <v>1042</v>
      </c>
      <c r="F135" s="472">
        <v>189</v>
      </c>
      <c r="G135" s="472">
        <f t="shared" si="7"/>
        <v>1231</v>
      </c>
      <c r="H135" s="473">
        <f t="shared" si="8"/>
        <v>22.014622258326561</v>
      </c>
    </row>
    <row r="136" spans="1:8" ht="30">
      <c r="A136" s="471" t="s">
        <v>224</v>
      </c>
      <c r="B136" s="472">
        <f>SUMIF('[2]Report 55B'!$B:$B,$A136,'[2]Report 55B'!E:E)</f>
        <v>78</v>
      </c>
      <c r="C136" s="472">
        <f>SUMIF('[2]Report 55B'!$B:$B,$A136,'[2]Report 55B'!F:F)</f>
        <v>167</v>
      </c>
      <c r="D136" s="472">
        <f t="shared" si="6"/>
        <v>245</v>
      </c>
      <c r="E136" s="472">
        <v>436</v>
      </c>
      <c r="F136" s="472">
        <v>771</v>
      </c>
      <c r="G136" s="472">
        <f t="shared" si="7"/>
        <v>1207</v>
      </c>
      <c r="H136" s="473">
        <f t="shared" si="8"/>
        <v>20.298260149130073</v>
      </c>
    </row>
    <row r="137" spans="1:8">
      <c r="A137" s="471" t="s">
        <v>247</v>
      </c>
      <c r="B137" s="472">
        <f>SUMIF('[2]Report 55B'!$B:$B,$A137,'[2]Report 55B'!E:E)</f>
        <v>50</v>
      </c>
      <c r="C137" s="472">
        <f>SUMIF('[2]Report 55B'!$B:$B,$A137,'[2]Report 55B'!F:F)</f>
        <v>318</v>
      </c>
      <c r="D137" s="472">
        <f t="shared" si="6"/>
        <v>368</v>
      </c>
      <c r="E137" s="472">
        <v>508</v>
      </c>
      <c r="F137" s="472">
        <v>661</v>
      </c>
      <c r="G137" s="472">
        <f t="shared" si="7"/>
        <v>1169</v>
      </c>
      <c r="H137" s="473">
        <f t="shared" si="8"/>
        <v>31.479897348160822</v>
      </c>
    </row>
    <row r="138" spans="1:8">
      <c r="A138" s="471" t="s">
        <v>235</v>
      </c>
      <c r="B138" s="472">
        <f>SUMIF('[2]Report 55B'!$B:$B,$A138,'[2]Report 55B'!E:E)</f>
        <v>426</v>
      </c>
      <c r="C138" s="472">
        <f>SUMIF('[2]Report 55B'!$B:$B,$A138,'[2]Report 55B'!F:F)</f>
        <v>210</v>
      </c>
      <c r="D138" s="472">
        <f t="shared" si="6"/>
        <v>636</v>
      </c>
      <c r="E138" s="472">
        <v>669</v>
      </c>
      <c r="F138" s="472">
        <v>456</v>
      </c>
      <c r="G138" s="472">
        <f t="shared" si="7"/>
        <v>1125</v>
      </c>
      <c r="H138" s="473">
        <f t="shared" si="8"/>
        <v>56.533333333333331</v>
      </c>
    </row>
    <row r="139" spans="1:8" ht="30">
      <c r="A139" s="471" t="s">
        <v>239</v>
      </c>
      <c r="B139" s="472">
        <f>SUMIF('[2]Report 55B'!$B:$B,$A139,'[2]Report 55B'!E:E)</f>
        <v>32</v>
      </c>
      <c r="C139" s="472">
        <f>SUMIF('[2]Report 55B'!$B:$B,$A139,'[2]Report 55B'!F:F)</f>
        <v>152</v>
      </c>
      <c r="D139" s="472">
        <f t="shared" si="6"/>
        <v>184</v>
      </c>
      <c r="E139" s="472">
        <v>276</v>
      </c>
      <c r="F139" s="472">
        <v>581</v>
      </c>
      <c r="G139" s="472">
        <f t="shared" si="7"/>
        <v>857</v>
      </c>
      <c r="H139" s="473">
        <f t="shared" si="8"/>
        <v>21.47024504084014</v>
      </c>
    </row>
    <row r="140" spans="1:8">
      <c r="A140" s="471" t="s">
        <v>609</v>
      </c>
      <c r="B140" s="472">
        <f>SUMIF('[2]Report 55B'!$B:$B,$A140,'[2]Report 55B'!E:E)</f>
        <v>46</v>
      </c>
      <c r="C140" s="472">
        <f>SUMIF('[2]Report 55B'!$B:$B,$A140,'[2]Report 55B'!F:F)</f>
        <v>246</v>
      </c>
      <c r="D140" s="472">
        <f t="shared" si="6"/>
        <v>292</v>
      </c>
      <c r="E140" s="472">
        <v>221</v>
      </c>
      <c r="F140" s="472">
        <v>543</v>
      </c>
      <c r="G140" s="472">
        <f t="shared" si="7"/>
        <v>764</v>
      </c>
      <c r="H140" s="473">
        <f t="shared" si="8"/>
        <v>38.219895287958117</v>
      </c>
    </row>
    <row r="141" spans="1:8">
      <c r="A141" s="471" t="s">
        <v>241</v>
      </c>
      <c r="B141" s="472">
        <f>SUMIF('[2]Report 55B'!$B:$B,$A141,'[2]Report 55B'!E:E)</f>
        <v>66</v>
      </c>
      <c r="C141" s="472">
        <f>SUMIF('[2]Report 55B'!$B:$B,$A141,'[2]Report 55B'!F:F)</f>
        <v>129</v>
      </c>
      <c r="D141" s="472">
        <f t="shared" si="6"/>
        <v>195</v>
      </c>
      <c r="E141" s="472">
        <v>278</v>
      </c>
      <c r="F141" s="472">
        <v>456</v>
      </c>
      <c r="G141" s="472">
        <f t="shared" si="7"/>
        <v>734</v>
      </c>
      <c r="H141" s="473">
        <f t="shared" si="8"/>
        <v>26.56675749318801</v>
      </c>
    </row>
    <row r="142" spans="1:8">
      <c r="A142" s="471" t="s">
        <v>236</v>
      </c>
      <c r="B142" s="472">
        <f>SUMIF('[2]Report 55B'!$B:$B,$A142,'[2]Report 55B'!E:E)</f>
        <v>445</v>
      </c>
      <c r="C142" s="472">
        <f>SUMIF('[2]Report 55B'!$B:$B,$A142,'[2]Report 55B'!F:F)</f>
        <v>169</v>
      </c>
      <c r="D142" s="472">
        <f t="shared" si="6"/>
        <v>614</v>
      </c>
      <c r="E142" s="472">
        <v>421</v>
      </c>
      <c r="F142" s="472">
        <v>263</v>
      </c>
      <c r="G142" s="472">
        <f t="shared" si="7"/>
        <v>684</v>
      </c>
      <c r="H142" s="473">
        <f t="shared" si="8"/>
        <v>89.766081871345037</v>
      </c>
    </row>
    <row r="143" spans="1:8">
      <c r="A143" s="471" t="s">
        <v>234</v>
      </c>
      <c r="B143" s="472">
        <f>SUMIF('[2]Report 55B'!$B:$B,$A143,'[2]Report 55B'!E:E)</f>
        <v>137</v>
      </c>
      <c r="C143" s="472">
        <f>SUMIF('[2]Report 55B'!$B:$B,$A143,'[2]Report 55B'!F:F)</f>
        <v>17</v>
      </c>
      <c r="D143" s="472">
        <f t="shared" si="6"/>
        <v>154</v>
      </c>
      <c r="E143" s="472">
        <v>602</v>
      </c>
      <c r="F143" s="472">
        <v>45</v>
      </c>
      <c r="G143" s="472">
        <f t="shared" si="7"/>
        <v>647</v>
      </c>
      <c r="H143" s="473">
        <f t="shared" si="8"/>
        <v>23.802163833075735</v>
      </c>
    </row>
    <row r="144" spans="1:8">
      <c r="A144" s="471" t="s">
        <v>223</v>
      </c>
      <c r="B144" s="472">
        <f>SUMIF('[2]Report 55B'!$B:$B,$A144,'[2]Report 55B'!E:E)</f>
        <v>90</v>
      </c>
      <c r="C144" s="472">
        <f>SUMIF('[2]Report 55B'!$B:$B,$A144,'[2]Report 55B'!F:F)</f>
        <v>137</v>
      </c>
      <c r="D144" s="472">
        <f t="shared" si="6"/>
        <v>227</v>
      </c>
      <c r="E144" s="472">
        <v>260</v>
      </c>
      <c r="F144" s="472">
        <v>290</v>
      </c>
      <c r="G144" s="472">
        <f t="shared" si="7"/>
        <v>550</v>
      </c>
      <c r="H144" s="473">
        <f t="shared" si="8"/>
        <v>41.272727272727273</v>
      </c>
    </row>
    <row r="145" spans="1:8">
      <c r="A145" s="471" t="s">
        <v>231</v>
      </c>
      <c r="B145" s="472">
        <f>SUMIF('[2]Report 55B'!$B:$B,$A145,'[2]Report 55B'!E:E)</f>
        <v>82</v>
      </c>
      <c r="C145" s="472">
        <f>SUMIF('[2]Report 55B'!$B:$B,$A145,'[2]Report 55B'!F:F)</f>
        <v>36</v>
      </c>
      <c r="D145" s="472">
        <f t="shared" si="6"/>
        <v>118</v>
      </c>
      <c r="E145" s="472">
        <v>297</v>
      </c>
      <c r="F145" s="472">
        <v>217</v>
      </c>
      <c r="G145" s="472">
        <f t="shared" si="7"/>
        <v>514</v>
      </c>
      <c r="H145" s="473">
        <f t="shared" si="8"/>
        <v>22.957198443579767</v>
      </c>
    </row>
    <row r="146" spans="1:8">
      <c r="A146" s="471" t="s">
        <v>611</v>
      </c>
      <c r="B146" s="472">
        <f>SUMIF('[2]Report 55B'!$B:$B,$A146,'[2]Report 55B'!E:E)</f>
        <v>58</v>
      </c>
      <c r="C146" s="472">
        <f>SUMIF('[2]Report 55B'!$B:$B,$A146,'[2]Report 55B'!F:F)</f>
        <v>84</v>
      </c>
      <c r="D146" s="472">
        <f t="shared" si="6"/>
        <v>142</v>
      </c>
      <c r="E146" s="472">
        <v>229</v>
      </c>
      <c r="F146" s="472">
        <v>243</v>
      </c>
      <c r="G146" s="472">
        <f t="shared" si="7"/>
        <v>472</v>
      </c>
      <c r="H146" s="473">
        <f t="shared" si="8"/>
        <v>30.084745762711865</v>
      </c>
    </row>
    <row r="147" spans="1:8">
      <c r="A147" s="471" t="s">
        <v>237</v>
      </c>
      <c r="B147" s="472">
        <f>SUMIF('[2]Report 55B'!$B:$B,$A147,'[2]Report 55B'!E:E)</f>
        <v>101</v>
      </c>
      <c r="C147" s="472">
        <f>SUMIF('[2]Report 55B'!$B:$B,$A147,'[2]Report 55B'!F:F)</f>
        <v>91</v>
      </c>
      <c r="D147" s="472">
        <f t="shared" si="6"/>
        <v>192</v>
      </c>
      <c r="E147" s="472">
        <v>232</v>
      </c>
      <c r="F147" s="472">
        <v>213</v>
      </c>
      <c r="G147" s="472">
        <f t="shared" si="7"/>
        <v>445</v>
      </c>
      <c r="H147" s="473">
        <f t="shared" si="8"/>
        <v>43.146067415730336</v>
      </c>
    </row>
    <row r="148" spans="1:8">
      <c r="A148" s="471" t="s">
        <v>245</v>
      </c>
      <c r="B148" s="472">
        <f>SUMIF('[2]Report 55B'!$B:$B,$A148,'[2]Report 55B'!E:E)</f>
        <v>26</v>
      </c>
      <c r="C148" s="472">
        <f>SUMIF('[2]Report 55B'!$B:$B,$A148,'[2]Report 55B'!F:F)</f>
        <v>14</v>
      </c>
      <c r="D148" s="472">
        <f t="shared" si="6"/>
        <v>40</v>
      </c>
      <c r="E148" s="472">
        <v>256</v>
      </c>
      <c r="F148" s="472">
        <v>151</v>
      </c>
      <c r="G148" s="472">
        <f t="shared" si="7"/>
        <v>407</v>
      </c>
      <c r="H148" s="473">
        <f t="shared" si="8"/>
        <v>9.8280098280098276</v>
      </c>
    </row>
    <row r="149" spans="1:8">
      <c r="A149" s="471" t="s">
        <v>238</v>
      </c>
      <c r="B149" s="472">
        <f>SUMIF('[2]Report 55B'!$B:$B,$A149,'[2]Report 55B'!E:E)</f>
        <v>115</v>
      </c>
      <c r="C149" s="472">
        <f>SUMIF('[2]Report 55B'!$B:$B,$A149,'[2]Report 55B'!F:F)</f>
        <v>23</v>
      </c>
      <c r="D149" s="472">
        <f t="shared" si="6"/>
        <v>138</v>
      </c>
      <c r="E149" s="472">
        <v>278</v>
      </c>
      <c r="F149" s="472">
        <v>75</v>
      </c>
      <c r="G149" s="472">
        <f t="shared" si="7"/>
        <v>353</v>
      </c>
      <c r="H149" s="473">
        <f t="shared" si="8"/>
        <v>39.093484419263461</v>
      </c>
    </row>
    <row r="150" spans="1:8">
      <c r="A150" s="471" t="s">
        <v>233</v>
      </c>
      <c r="B150" s="472">
        <f>SUMIF('[2]Report 55B'!$B:$B,$A150,'[2]Report 55B'!E:E)</f>
        <v>55</v>
      </c>
      <c r="C150" s="472">
        <f>SUMIF('[2]Report 55B'!$B:$B,$A150,'[2]Report 55B'!F:F)</f>
        <v>55</v>
      </c>
      <c r="D150" s="472">
        <f t="shared" si="6"/>
        <v>110</v>
      </c>
      <c r="E150" s="472">
        <v>137</v>
      </c>
      <c r="F150" s="472">
        <v>179</v>
      </c>
      <c r="G150" s="472">
        <f t="shared" si="7"/>
        <v>316</v>
      </c>
      <c r="H150" s="473">
        <f t="shared" si="8"/>
        <v>34.810126582278478</v>
      </c>
    </row>
    <row r="151" spans="1:8">
      <c r="A151" s="471" t="s">
        <v>243</v>
      </c>
      <c r="B151" s="472">
        <f>SUMIF('[2]Report 55B'!$B:$B,$A151,'[2]Report 55B'!E:E)</f>
        <v>15</v>
      </c>
      <c r="C151" s="472">
        <f>SUMIF('[2]Report 55B'!$B:$B,$A151,'[2]Report 55B'!F:F)</f>
        <v>66</v>
      </c>
      <c r="D151" s="472">
        <f t="shared" si="6"/>
        <v>81</v>
      </c>
      <c r="E151" s="472">
        <v>45</v>
      </c>
      <c r="F151" s="472">
        <v>266</v>
      </c>
      <c r="G151" s="472">
        <f t="shared" si="7"/>
        <v>311</v>
      </c>
      <c r="H151" s="473">
        <f t="shared" si="8"/>
        <v>26.04501607717042</v>
      </c>
    </row>
    <row r="152" spans="1:8">
      <c r="A152" s="471" t="s">
        <v>612</v>
      </c>
      <c r="B152" s="472">
        <f>SUMIF('[2]Report 55B'!$B:$B,$A152,'[2]Report 55B'!E:E)</f>
        <v>19</v>
      </c>
      <c r="C152" s="472">
        <f>SUMIF('[2]Report 55B'!$B:$B,$A152,'[2]Report 55B'!F:F)</f>
        <v>19</v>
      </c>
      <c r="D152" s="472">
        <f t="shared" si="6"/>
        <v>38</v>
      </c>
      <c r="E152" s="472">
        <v>117</v>
      </c>
      <c r="F152" s="472">
        <v>167</v>
      </c>
      <c r="G152" s="472">
        <f t="shared" si="7"/>
        <v>284</v>
      </c>
      <c r="H152" s="473">
        <f t="shared" si="8"/>
        <v>13.380281690140846</v>
      </c>
    </row>
    <row r="153" spans="1:8">
      <c r="A153" s="471" t="s">
        <v>248</v>
      </c>
      <c r="B153" s="472">
        <f>SUMIF('[2]Report 55B'!$B:$B,$A153,'[2]Report 55B'!E:E)</f>
        <v>29</v>
      </c>
      <c r="C153" s="472">
        <f>SUMIF('[2]Report 55B'!$B:$B,$A153,'[2]Report 55B'!F:F)</f>
        <v>13</v>
      </c>
      <c r="D153" s="472">
        <f t="shared" si="6"/>
        <v>42</v>
      </c>
      <c r="E153" s="472">
        <v>153</v>
      </c>
      <c r="F153" s="472">
        <v>28</v>
      </c>
      <c r="G153" s="472">
        <f t="shared" si="7"/>
        <v>181</v>
      </c>
      <c r="H153" s="473">
        <f t="shared" si="8"/>
        <v>23.204419889502763</v>
      </c>
    </row>
    <row r="154" spans="1:8">
      <c r="A154" s="471" t="s">
        <v>613</v>
      </c>
      <c r="B154" s="472">
        <f>SUMIF('[2]Report 55B'!$B:$B,$A154,'[2]Report 55B'!E:E)</f>
        <v>56</v>
      </c>
      <c r="C154" s="472">
        <f>SUMIF('[2]Report 55B'!$B:$B,$A154,'[2]Report 55B'!F:F)</f>
        <v>0</v>
      </c>
      <c r="D154" s="472">
        <f t="shared" si="6"/>
        <v>56</v>
      </c>
      <c r="E154" s="472">
        <v>170</v>
      </c>
      <c r="F154" s="472">
        <v>0</v>
      </c>
      <c r="G154" s="472">
        <f t="shared" si="7"/>
        <v>170</v>
      </c>
      <c r="H154" s="473">
        <f t="shared" si="8"/>
        <v>32.941176470588239</v>
      </c>
    </row>
    <row r="155" spans="1:8">
      <c r="A155" s="471" t="s">
        <v>246</v>
      </c>
      <c r="B155" s="472">
        <f>SUMIF('[2]Report 55B'!$B:$B,$A155,'[2]Report 55B'!E:E)</f>
        <v>17</v>
      </c>
      <c r="C155" s="472">
        <f>SUMIF('[2]Report 55B'!$B:$B,$A155,'[2]Report 55B'!F:F)</f>
        <v>5</v>
      </c>
      <c r="D155" s="472">
        <f t="shared" si="6"/>
        <v>22</v>
      </c>
      <c r="E155" s="472">
        <v>104</v>
      </c>
      <c r="F155" s="472">
        <v>49</v>
      </c>
      <c r="G155" s="472">
        <f t="shared" si="7"/>
        <v>153</v>
      </c>
      <c r="H155" s="473">
        <f t="shared" si="8"/>
        <v>14.379084967320262</v>
      </c>
    </row>
    <row r="156" spans="1:8">
      <c r="A156" s="471" t="s">
        <v>240</v>
      </c>
      <c r="B156" s="472">
        <f>SUMIF('[2]Report 55B'!$B:$B,$A156,'[2]Report 55B'!E:E)</f>
        <v>7</v>
      </c>
      <c r="C156" s="472">
        <f>SUMIF('[2]Report 55B'!$B:$B,$A156,'[2]Report 55B'!F:F)</f>
        <v>22</v>
      </c>
      <c r="D156" s="472">
        <f t="shared" si="6"/>
        <v>29</v>
      </c>
      <c r="E156" s="472">
        <v>34</v>
      </c>
      <c r="F156" s="472">
        <v>74</v>
      </c>
      <c r="G156" s="472">
        <f t="shared" si="7"/>
        <v>108</v>
      </c>
      <c r="H156" s="473">
        <f t="shared" si="8"/>
        <v>26.851851851851851</v>
      </c>
    </row>
    <row r="157" spans="1:8">
      <c r="A157" s="471" t="s">
        <v>614</v>
      </c>
      <c r="B157" s="472">
        <f>SUMIF('[2]Report 55B'!$B:$B,$A157,'[2]Report 55B'!E:E)</f>
        <v>11</v>
      </c>
      <c r="C157" s="472">
        <f>SUMIF('[2]Report 55B'!$B:$B,$A157,'[2]Report 55B'!F:F)</f>
        <v>55</v>
      </c>
      <c r="D157" s="472">
        <f t="shared" si="6"/>
        <v>66</v>
      </c>
      <c r="E157" s="472">
        <v>19</v>
      </c>
      <c r="F157" s="472">
        <v>72</v>
      </c>
      <c r="G157" s="472">
        <f t="shared" si="7"/>
        <v>91</v>
      </c>
      <c r="H157" s="473">
        <f t="shared" si="8"/>
        <v>72.527472527472526</v>
      </c>
    </row>
    <row r="158" spans="1:8">
      <c r="A158" s="471" t="s">
        <v>251</v>
      </c>
      <c r="B158" s="472">
        <f>SUMIF('[2]Report 55B'!$B:$B,$A158,'[2]Report 55B'!E:E)</f>
        <v>0</v>
      </c>
      <c r="C158" s="472">
        <f>SUMIF('[2]Report 55B'!$B:$B,$A158,'[2]Report 55B'!F:F)</f>
        <v>0</v>
      </c>
      <c r="D158" s="472">
        <f t="shared" si="6"/>
        <v>0</v>
      </c>
      <c r="E158" s="472">
        <v>10</v>
      </c>
      <c r="F158" s="472">
        <v>9</v>
      </c>
      <c r="G158" s="472">
        <f t="shared" si="7"/>
        <v>19</v>
      </c>
      <c r="H158" s="473">
        <f t="shared" si="8"/>
        <v>0</v>
      </c>
    </row>
    <row r="159" spans="1:8">
      <c r="A159" s="471" t="s">
        <v>250</v>
      </c>
      <c r="B159" s="472">
        <f>SUMIF('[2]Report 55B'!$B:$B,$A159,'[2]Report 55B'!E:E)</f>
        <v>0</v>
      </c>
      <c r="C159" s="472">
        <f>SUMIF('[2]Report 55B'!$B:$B,$A159,'[2]Report 55B'!F:F)</f>
        <v>0</v>
      </c>
      <c r="D159" s="472">
        <f t="shared" si="6"/>
        <v>0</v>
      </c>
      <c r="E159" s="472">
        <v>1</v>
      </c>
      <c r="F159" s="472">
        <v>0</v>
      </c>
      <c r="G159" s="472">
        <f t="shared" si="7"/>
        <v>1</v>
      </c>
      <c r="H159" s="473">
        <f t="shared" si="8"/>
        <v>0</v>
      </c>
    </row>
    <row r="160" spans="1:8">
      <c r="A160" s="471" t="s">
        <v>519</v>
      </c>
      <c r="B160" s="472">
        <f>SUMIF('[2]Report 55B'!$B:$B,$A160,'[2]Report 55B'!E:E)</f>
        <v>4473</v>
      </c>
      <c r="C160" s="472">
        <f>SUMIF('[2]Report 55B'!$B:$B,$A160,'[2]Report 55B'!F:F)</f>
        <v>2004</v>
      </c>
      <c r="D160" s="472">
        <f t="shared" si="6"/>
        <v>6477</v>
      </c>
      <c r="E160" s="472">
        <v>14446</v>
      </c>
      <c r="F160" s="472">
        <v>8522</v>
      </c>
      <c r="G160" s="472">
        <f t="shared" si="7"/>
        <v>22968</v>
      </c>
      <c r="H160" s="473">
        <f t="shared" si="8"/>
        <v>28.200104493207942</v>
      </c>
    </row>
    <row r="161" spans="1:8">
      <c r="A161" s="471" t="s">
        <v>615</v>
      </c>
      <c r="B161" s="472">
        <f>SUMIF('[2]Report 55B'!$B:$B,$A161,'[2]Report 55B'!E:E)</f>
        <v>2400</v>
      </c>
      <c r="C161" s="472">
        <f>SUMIF('[2]Report 55B'!$B:$B,$A161,'[2]Report 55B'!F:F)</f>
        <v>2360</v>
      </c>
      <c r="D161" s="472">
        <f t="shared" si="6"/>
        <v>4760</v>
      </c>
      <c r="E161" s="472">
        <v>9175</v>
      </c>
      <c r="F161" s="472">
        <v>5923</v>
      </c>
      <c r="G161" s="472">
        <f t="shared" si="7"/>
        <v>15098</v>
      </c>
      <c r="H161" s="473">
        <f t="shared" si="8"/>
        <v>31.527354616505498</v>
      </c>
    </row>
    <row r="162" spans="1:8" ht="30">
      <c r="A162" s="471" t="s">
        <v>523</v>
      </c>
      <c r="B162" s="472">
        <f>SUMIF('[2]Report 55B'!$B:$B,$A162,'[2]Report 55B'!E:E)</f>
        <v>1113</v>
      </c>
      <c r="C162" s="472">
        <f>SUMIF('[2]Report 55B'!$B:$B,$A162,'[2]Report 55B'!F:F)</f>
        <v>137</v>
      </c>
      <c r="D162" s="472">
        <f t="shared" si="6"/>
        <v>1250</v>
      </c>
      <c r="E162" s="472">
        <v>8216</v>
      </c>
      <c r="F162" s="472">
        <v>2741</v>
      </c>
      <c r="G162" s="472">
        <f t="shared" si="7"/>
        <v>10957</v>
      </c>
      <c r="H162" s="473">
        <f t="shared" si="8"/>
        <v>11.408232180341335</v>
      </c>
    </row>
    <row r="163" spans="1:8" ht="30">
      <c r="A163" s="471" t="s">
        <v>616</v>
      </c>
      <c r="B163" s="472">
        <f>SUMIF('[2]Report 55B'!$B:$B,$A163,'[2]Report 55B'!E:E)</f>
        <v>1387</v>
      </c>
      <c r="C163" s="472">
        <f>SUMIF('[2]Report 55B'!$B:$B,$A163,'[2]Report 55B'!F:F)</f>
        <v>997</v>
      </c>
      <c r="D163" s="472">
        <f t="shared" si="6"/>
        <v>2384</v>
      </c>
      <c r="E163" s="472">
        <v>4054</v>
      </c>
      <c r="F163" s="472">
        <v>2636</v>
      </c>
      <c r="G163" s="472">
        <f t="shared" si="7"/>
        <v>6690</v>
      </c>
      <c r="H163" s="473">
        <f t="shared" si="8"/>
        <v>35.635276532137517</v>
      </c>
    </row>
    <row r="164" spans="1:8">
      <c r="A164" s="471" t="s">
        <v>617</v>
      </c>
      <c r="B164" s="472">
        <f>SUMIF('[2]Report 55B'!$B:$B,$A164,'[2]Report 55B'!E:E)</f>
        <v>340</v>
      </c>
      <c r="C164" s="472">
        <f>SUMIF('[2]Report 55B'!$B:$B,$A164,'[2]Report 55B'!F:F)</f>
        <v>223</v>
      </c>
      <c r="D164" s="472">
        <f t="shared" si="6"/>
        <v>563</v>
      </c>
      <c r="E164" s="472">
        <v>1711</v>
      </c>
      <c r="F164" s="472">
        <v>1181</v>
      </c>
      <c r="G164" s="472">
        <f t="shared" si="7"/>
        <v>2892</v>
      </c>
      <c r="H164" s="473">
        <f t="shared" si="8"/>
        <v>19.467496542185337</v>
      </c>
    </row>
    <row r="165" spans="1:8">
      <c r="A165" s="471" t="s">
        <v>618</v>
      </c>
      <c r="B165" s="472">
        <f>SUMIF('[2]Report 55B'!$B:$B,$A165,'[2]Report 55B'!E:E)</f>
        <v>907</v>
      </c>
      <c r="C165" s="472">
        <f>SUMIF('[2]Report 55B'!$B:$B,$A165,'[2]Report 55B'!F:F)</f>
        <v>1225</v>
      </c>
      <c r="D165" s="472">
        <f t="shared" si="6"/>
        <v>2132</v>
      </c>
      <c r="E165" s="472">
        <v>1183</v>
      </c>
      <c r="F165" s="472">
        <v>1551</v>
      </c>
      <c r="G165" s="472">
        <f t="shared" si="7"/>
        <v>2734</v>
      </c>
      <c r="H165" s="473">
        <f t="shared" si="8"/>
        <v>77.980980248719831</v>
      </c>
    </row>
    <row r="166" spans="1:8" ht="30">
      <c r="A166" s="471" t="s">
        <v>619</v>
      </c>
      <c r="B166" s="472">
        <f>SUMIF('[2]Report 55B'!$B:$B,$A166,'[2]Report 55B'!E:E)</f>
        <v>203</v>
      </c>
      <c r="C166" s="472">
        <f>SUMIF('[2]Report 55B'!$B:$B,$A166,'[2]Report 55B'!F:F)</f>
        <v>76</v>
      </c>
      <c r="D166" s="472">
        <f t="shared" si="6"/>
        <v>279</v>
      </c>
      <c r="E166" s="472">
        <v>1302</v>
      </c>
      <c r="F166" s="472">
        <v>815</v>
      </c>
      <c r="G166" s="472">
        <f t="shared" si="7"/>
        <v>2117</v>
      </c>
      <c r="H166" s="473">
        <f t="shared" si="8"/>
        <v>13.179026924893716</v>
      </c>
    </row>
    <row r="167" spans="1:8">
      <c r="A167" s="471" t="s">
        <v>620</v>
      </c>
      <c r="B167" s="472">
        <f>SUMIF('[2]Report 55B'!$B:$B,$A167,'[2]Report 55B'!E:E)</f>
        <v>47</v>
      </c>
      <c r="C167" s="472">
        <f>SUMIF('[2]Report 55B'!$B:$B,$A167,'[2]Report 55B'!F:F)</f>
        <v>107</v>
      </c>
      <c r="D167" s="472">
        <f t="shared" si="6"/>
        <v>154</v>
      </c>
      <c r="E167" s="472">
        <v>942</v>
      </c>
      <c r="F167" s="472">
        <v>1008</v>
      </c>
      <c r="G167" s="472">
        <f t="shared" si="7"/>
        <v>1950</v>
      </c>
      <c r="H167" s="473">
        <f t="shared" si="8"/>
        <v>7.8974358974358978</v>
      </c>
    </row>
    <row r="168" spans="1:8">
      <c r="A168" s="471" t="s">
        <v>524</v>
      </c>
      <c r="B168" s="472">
        <f>SUMIF('[2]Report 55B'!$B:$B,$A168,'[2]Report 55B'!E:E)</f>
        <v>160</v>
      </c>
      <c r="C168" s="472">
        <f>SUMIF('[2]Report 55B'!$B:$B,$A168,'[2]Report 55B'!F:F)</f>
        <v>169</v>
      </c>
      <c r="D168" s="472">
        <f t="shared" si="6"/>
        <v>329</v>
      </c>
      <c r="E168" s="472">
        <v>956</v>
      </c>
      <c r="F168" s="472">
        <v>790</v>
      </c>
      <c r="G168" s="472">
        <f t="shared" si="7"/>
        <v>1746</v>
      </c>
      <c r="H168" s="473">
        <f t="shared" si="8"/>
        <v>18.84306987399771</v>
      </c>
    </row>
    <row r="169" spans="1:8" ht="30">
      <c r="A169" s="471" t="s">
        <v>621</v>
      </c>
      <c r="B169" s="472">
        <f>SUMIF('[2]Report 55B'!$B:$B,$A169,'[2]Report 55B'!E:E)</f>
        <v>517</v>
      </c>
      <c r="C169" s="472">
        <f>SUMIF('[2]Report 55B'!$B:$B,$A169,'[2]Report 55B'!F:F)</f>
        <v>454</v>
      </c>
      <c r="D169" s="472">
        <f t="shared" si="6"/>
        <v>971</v>
      </c>
      <c r="E169" s="472">
        <v>656</v>
      </c>
      <c r="F169" s="472">
        <v>436</v>
      </c>
      <c r="G169" s="472">
        <f t="shared" si="7"/>
        <v>1092</v>
      </c>
      <c r="H169" s="473">
        <f t="shared" si="8"/>
        <v>88.919413919413927</v>
      </c>
    </row>
    <row r="170" spans="1:8">
      <c r="A170" s="471" t="s">
        <v>622</v>
      </c>
      <c r="B170" s="472">
        <f>SUMIF('[2]Report 55B'!$B:$B,$A170,'[2]Report 55B'!E:E)</f>
        <v>232</v>
      </c>
      <c r="C170" s="472">
        <f>SUMIF('[2]Report 55B'!$B:$B,$A170,'[2]Report 55B'!F:F)</f>
        <v>500</v>
      </c>
      <c r="D170" s="472">
        <f t="shared" si="6"/>
        <v>732</v>
      </c>
      <c r="E170" s="472">
        <v>357</v>
      </c>
      <c r="F170" s="472">
        <v>687</v>
      </c>
      <c r="G170" s="472">
        <f t="shared" si="7"/>
        <v>1044</v>
      </c>
      <c r="H170" s="473">
        <f t="shared" si="8"/>
        <v>70.114942528735639</v>
      </c>
    </row>
    <row r="171" spans="1:8">
      <c r="A171" s="471" t="s">
        <v>623</v>
      </c>
      <c r="B171" s="472">
        <f>SUMIF('[2]Report 55B'!$B:$B,$A171,'[2]Report 55B'!E:E)</f>
        <v>25</v>
      </c>
      <c r="C171" s="472">
        <f>SUMIF('[2]Report 55B'!$B:$B,$A171,'[2]Report 55B'!F:F)</f>
        <v>26</v>
      </c>
      <c r="D171" s="472">
        <f t="shared" si="6"/>
        <v>51</v>
      </c>
      <c r="E171" s="472">
        <v>446</v>
      </c>
      <c r="F171" s="472">
        <v>420</v>
      </c>
      <c r="G171" s="472">
        <f t="shared" si="7"/>
        <v>866</v>
      </c>
      <c r="H171" s="473">
        <f t="shared" si="8"/>
        <v>5.8891454965357966</v>
      </c>
    </row>
    <row r="172" spans="1:8">
      <c r="A172" s="471" t="s">
        <v>624</v>
      </c>
      <c r="B172" s="472">
        <f>SUMIF('[2]Report 55B'!$B:$B,$A172,'[2]Report 55B'!E:E)</f>
        <v>0</v>
      </c>
      <c r="C172" s="472">
        <f>SUMIF('[2]Report 55B'!$B:$B,$A172,'[2]Report 55B'!F:F)</f>
        <v>0</v>
      </c>
      <c r="D172" s="472">
        <f t="shared" si="6"/>
        <v>0</v>
      </c>
      <c r="E172" s="472">
        <v>84</v>
      </c>
      <c r="F172" s="472">
        <v>106</v>
      </c>
      <c r="G172" s="472">
        <f t="shared" si="7"/>
        <v>190</v>
      </c>
      <c r="H172" s="473">
        <f t="shared" si="8"/>
        <v>0</v>
      </c>
    </row>
    <row r="173" spans="1:8">
      <c r="A173" s="471" t="s">
        <v>625</v>
      </c>
      <c r="B173" s="472">
        <f>SUMIF('[2]Report 55B'!$B:$B,$A173,'[2]Report 55B'!E:E)</f>
        <v>0</v>
      </c>
      <c r="C173" s="472">
        <f>SUMIF('[2]Report 55B'!$B:$B,$A173,'[2]Report 55B'!F:F)</f>
        <v>5</v>
      </c>
      <c r="D173" s="472">
        <f t="shared" si="6"/>
        <v>5</v>
      </c>
      <c r="E173" s="472">
        <v>31</v>
      </c>
      <c r="F173" s="472">
        <v>138</v>
      </c>
      <c r="G173" s="472">
        <f t="shared" si="7"/>
        <v>169</v>
      </c>
      <c r="H173" s="473">
        <f t="shared" si="8"/>
        <v>2.9585798816568047</v>
      </c>
    </row>
    <row r="174" spans="1:8">
      <c r="A174" s="471" t="s">
        <v>626</v>
      </c>
      <c r="B174" s="472">
        <f>SUMIF('[2]Report 55B'!$B:$B,$A174,'[2]Report 55B'!E:E)</f>
        <v>25</v>
      </c>
      <c r="C174" s="472">
        <f>SUMIF('[2]Report 55B'!$B:$B,$A174,'[2]Report 55B'!F:F)</f>
        <v>4</v>
      </c>
      <c r="D174" s="472">
        <f t="shared" si="6"/>
        <v>29</v>
      </c>
      <c r="E174" s="472">
        <v>70</v>
      </c>
      <c r="F174" s="472">
        <v>72</v>
      </c>
      <c r="G174" s="472">
        <f t="shared" si="7"/>
        <v>142</v>
      </c>
      <c r="H174" s="473">
        <f t="shared" si="8"/>
        <v>20.422535211267608</v>
      </c>
    </row>
    <row r="175" spans="1:8">
      <c r="A175" s="471" t="s">
        <v>531</v>
      </c>
      <c r="B175" s="472">
        <f>SUMIF('[2]Report 55B'!$B:$B,$A175,'[2]Report 55B'!E:E)</f>
        <v>22</v>
      </c>
      <c r="C175" s="472">
        <f>SUMIF('[2]Report 55B'!$B:$B,$A175,'[2]Report 55B'!F:F)</f>
        <v>22</v>
      </c>
      <c r="D175" s="472">
        <f t="shared" si="6"/>
        <v>44</v>
      </c>
      <c r="E175" s="472">
        <v>66</v>
      </c>
      <c r="F175" s="472">
        <v>71</v>
      </c>
      <c r="G175" s="472">
        <f t="shared" si="7"/>
        <v>137</v>
      </c>
      <c r="H175" s="473">
        <f t="shared" si="8"/>
        <v>32.116788321167881</v>
      </c>
    </row>
    <row r="176" spans="1:8">
      <c r="A176" s="471" t="s">
        <v>120</v>
      </c>
      <c r="B176" s="472">
        <f>SUMIF('[2]Report 55B'!$B:$B,$A176,'[2]Report 55B'!E:E)</f>
        <v>0</v>
      </c>
      <c r="C176" s="472">
        <f>SUMIF('[2]Report 55B'!$B:$B,$A176,'[2]Report 55B'!F:F)</f>
        <v>0</v>
      </c>
      <c r="D176" s="472">
        <f>B176+C176</f>
        <v>0</v>
      </c>
      <c r="E176" s="472">
        <v>5</v>
      </c>
      <c r="F176" s="472">
        <v>2</v>
      </c>
      <c r="G176" s="472">
        <f>E176+F176</f>
        <v>7</v>
      </c>
      <c r="H176" s="473">
        <f>D176/G176%</f>
        <v>0</v>
      </c>
    </row>
    <row r="177" spans="1:8">
      <c r="A177" s="471" t="s">
        <v>124</v>
      </c>
      <c r="B177" s="472">
        <f>SUMIF('[2]Report 55B'!$B:$B,$A177,'[2]Report 55B'!E:E)</f>
        <v>0</v>
      </c>
      <c r="C177" s="472">
        <f>SUMIF('[2]Report 55B'!$B:$B,$A177,'[2]Report 55B'!F:F)</f>
        <v>0</v>
      </c>
      <c r="D177" s="472">
        <f>B177+C177</f>
        <v>0</v>
      </c>
      <c r="E177" s="472">
        <v>1</v>
      </c>
      <c r="F177" s="472">
        <v>2</v>
      </c>
      <c r="G177" s="472">
        <f>E177+F177</f>
        <v>3</v>
      </c>
      <c r="H177" s="473">
        <f>D177/G177%</f>
        <v>0</v>
      </c>
    </row>
    <row r="178" spans="1:8">
      <c r="A178" s="471" t="s">
        <v>605</v>
      </c>
      <c r="B178" s="472">
        <f>SUMIF('[2]Report 55B'!$B:$B,$A178,'[2]Report 55B'!E:E)</f>
        <v>0</v>
      </c>
      <c r="C178" s="472">
        <f>SUMIF('[2]Report 55B'!$B:$B,$A178,'[2]Report 55B'!F:F)</f>
        <v>0</v>
      </c>
      <c r="D178" s="472">
        <f>B178+C178</f>
        <v>0</v>
      </c>
      <c r="E178" s="472">
        <v>44</v>
      </c>
      <c r="F178" s="472">
        <v>0</v>
      </c>
      <c r="G178" s="472">
        <f>E178+F178</f>
        <v>44</v>
      </c>
      <c r="H178" s="473">
        <f>D178/G178%</f>
        <v>0</v>
      </c>
    </row>
    <row r="179" spans="1:8">
      <c r="A179" s="471" t="s">
        <v>610</v>
      </c>
      <c r="B179" s="472">
        <f>SUMIF('[2]Report 55B'!$B:$B,$A179,'[2]Report 55B'!E:E)</f>
        <v>3284</v>
      </c>
      <c r="C179" s="472">
        <f>SUMIF('[2]Report 55B'!$B:$B,$A179,'[2]Report 55B'!F:F)</f>
        <v>96</v>
      </c>
      <c r="D179" s="472">
        <f>B179+C179</f>
        <v>3380</v>
      </c>
      <c r="E179" s="472">
        <v>474</v>
      </c>
      <c r="F179" s="472">
        <v>154</v>
      </c>
      <c r="G179" s="472">
        <f>E179+F179</f>
        <v>628</v>
      </c>
      <c r="H179" s="473">
        <f>D179/G179%</f>
        <v>538.21656050955414</v>
      </c>
    </row>
  </sheetData>
  <mergeCells count="2">
    <mergeCell ref="A1:D1"/>
    <mergeCell ref="E1:G1"/>
  </mergeCells>
  <pageMargins left="0.77" right="0.24" top="0.48" bottom="0.59" header="0.3" footer="0.3"/>
  <pageSetup paperSize="9" firstPageNumber="117" pageOrder="overThenDown" orientation="portrait" useFirstPageNumber="1" r:id="rId1"/>
  <headerFooter>
    <oddFooter>&amp;L&amp;"Arial,Italic"&amp;9AISHE 2011-12&amp;CT-&amp;P</oddFooter>
  </headerFooter>
  <colBreaks count="1" manualBreakCount="1">
    <brk id="4" max="179" man="1"/>
  </colBreaks>
</worksheet>
</file>

<file path=xl/worksheets/sheet43.xml><?xml version="1.0" encoding="utf-8"?>
<worksheet xmlns="http://schemas.openxmlformats.org/spreadsheetml/2006/main" xmlns:r="http://schemas.openxmlformats.org/officeDocument/2006/relationships">
  <sheetPr>
    <tabColor theme="7" tint="-0.499984740745262"/>
  </sheetPr>
  <dimension ref="A1:E64"/>
  <sheetViews>
    <sheetView view="pageBreakPreview" zoomScaleSheetLayoutView="100" workbookViewId="0">
      <selection activeCell="C9" sqref="C9"/>
    </sheetView>
  </sheetViews>
  <sheetFormatPr defaultRowHeight="14.25"/>
  <cols>
    <col min="1" max="1" width="27.5703125" style="476" customWidth="1"/>
    <col min="2" max="2" width="30" style="476" customWidth="1"/>
    <col min="3" max="5" width="11.140625" style="476" customWidth="1"/>
    <col min="6" max="7" width="9.140625" style="476"/>
    <col min="8" max="8" width="10.140625" style="476" bestFit="1" customWidth="1"/>
    <col min="9" max="16384" width="9.140625" style="476"/>
  </cols>
  <sheetData>
    <row r="1" spans="1:5" ht="38.25" customHeight="1">
      <c r="A1" s="650" t="s">
        <v>1421</v>
      </c>
      <c r="B1" s="650"/>
      <c r="C1" s="651"/>
      <c r="D1" s="651"/>
      <c r="E1" s="651"/>
    </row>
    <row r="2" spans="1:5" ht="22.5" customHeight="1">
      <c r="A2" s="652" t="s">
        <v>294</v>
      </c>
      <c r="B2" s="653"/>
      <c r="C2" s="477" t="s">
        <v>102</v>
      </c>
      <c r="D2" s="477" t="s">
        <v>103</v>
      </c>
      <c r="E2" s="477" t="s">
        <v>12</v>
      </c>
    </row>
    <row r="3" spans="1:5" s="480" customFormat="1" ht="12">
      <c r="A3" s="654">
        <v>1</v>
      </c>
      <c r="B3" s="655"/>
      <c r="C3" s="478">
        <v>2</v>
      </c>
      <c r="D3" s="479">
        <v>3</v>
      </c>
      <c r="E3" s="479">
        <v>4</v>
      </c>
    </row>
    <row r="4" spans="1:5" ht="19.5" customHeight="1">
      <c r="A4" s="481" t="s">
        <v>629</v>
      </c>
      <c r="B4" s="482"/>
      <c r="C4" s="483">
        <v>1056868</v>
      </c>
      <c r="D4" s="484">
        <v>1213732</v>
      </c>
      <c r="E4" s="484">
        <v>2270600</v>
      </c>
    </row>
    <row r="5" spans="1:5" ht="19.5" customHeight="1">
      <c r="A5" s="481" t="s">
        <v>280</v>
      </c>
      <c r="B5" s="482"/>
      <c r="C5" s="483">
        <v>437282</v>
      </c>
      <c r="D5" s="484">
        <v>366281</v>
      </c>
      <c r="E5" s="484">
        <v>803563</v>
      </c>
    </row>
    <row r="6" spans="1:5" ht="19.5" customHeight="1">
      <c r="A6" s="481" t="s">
        <v>279</v>
      </c>
      <c r="B6" s="482"/>
      <c r="C6" s="483">
        <v>321645</v>
      </c>
      <c r="D6" s="484">
        <v>330760</v>
      </c>
      <c r="E6" s="484">
        <v>652405</v>
      </c>
    </row>
    <row r="7" spans="1:5" ht="19.5" customHeight="1">
      <c r="A7" s="481" t="s">
        <v>293</v>
      </c>
      <c r="B7" s="484" t="s">
        <v>292</v>
      </c>
      <c r="C7" s="483">
        <v>92516</v>
      </c>
      <c r="D7" s="484">
        <v>54644</v>
      </c>
      <c r="E7" s="484">
        <v>147160</v>
      </c>
    </row>
    <row r="8" spans="1:5" ht="19.5" customHeight="1">
      <c r="A8" s="485"/>
      <c r="B8" s="484" t="s">
        <v>291</v>
      </c>
      <c r="C8" s="483">
        <v>77045</v>
      </c>
      <c r="D8" s="484">
        <v>55730</v>
      </c>
      <c r="E8" s="484">
        <v>132775</v>
      </c>
    </row>
    <row r="9" spans="1:5" ht="19.5" customHeight="1">
      <c r="A9" s="485"/>
      <c r="B9" s="484" t="s">
        <v>290</v>
      </c>
      <c r="C9" s="483">
        <v>78737</v>
      </c>
      <c r="D9" s="484">
        <v>5074</v>
      </c>
      <c r="E9" s="484">
        <v>83811</v>
      </c>
    </row>
    <row r="10" spans="1:5" ht="19.5" customHeight="1">
      <c r="A10" s="485"/>
      <c r="B10" s="484" t="s">
        <v>289</v>
      </c>
      <c r="C10" s="483">
        <v>51709</v>
      </c>
      <c r="D10" s="484">
        <v>21420</v>
      </c>
      <c r="E10" s="484">
        <v>73129</v>
      </c>
    </row>
    <row r="11" spans="1:5" ht="19.5" customHeight="1">
      <c r="A11" s="485"/>
      <c r="B11" s="484" t="s">
        <v>281</v>
      </c>
      <c r="C11" s="483">
        <v>36547</v>
      </c>
      <c r="D11" s="484">
        <v>19161</v>
      </c>
      <c r="E11" s="484">
        <v>55708</v>
      </c>
    </row>
    <row r="12" spans="1:5" ht="19.5" customHeight="1">
      <c r="A12" s="485"/>
      <c r="B12" s="484" t="s">
        <v>288</v>
      </c>
      <c r="C12" s="483">
        <v>28452</v>
      </c>
      <c r="D12" s="484">
        <v>8402</v>
      </c>
      <c r="E12" s="484">
        <v>36854</v>
      </c>
    </row>
    <row r="13" spans="1:5" ht="19.5" customHeight="1">
      <c r="A13" s="485"/>
      <c r="B13" s="484" t="s">
        <v>287</v>
      </c>
      <c r="C13" s="483">
        <v>4901</v>
      </c>
      <c r="D13" s="484">
        <v>1711</v>
      </c>
      <c r="E13" s="484">
        <v>6612</v>
      </c>
    </row>
    <row r="14" spans="1:5" ht="19.5" customHeight="1">
      <c r="A14" s="485"/>
      <c r="B14" s="484" t="s">
        <v>630</v>
      </c>
      <c r="C14" s="483">
        <v>2140</v>
      </c>
      <c r="D14" s="484">
        <v>2067</v>
      </c>
      <c r="E14" s="484">
        <v>4207</v>
      </c>
    </row>
    <row r="15" spans="1:5" ht="19.5" customHeight="1">
      <c r="A15" s="485"/>
      <c r="B15" s="484" t="s">
        <v>285</v>
      </c>
      <c r="C15" s="483">
        <v>1265</v>
      </c>
      <c r="D15" s="484">
        <v>684</v>
      </c>
      <c r="E15" s="484">
        <v>1949</v>
      </c>
    </row>
    <row r="16" spans="1:5" ht="19.5" customHeight="1">
      <c r="A16" s="485"/>
      <c r="B16" s="484" t="s">
        <v>631</v>
      </c>
      <c r="C16" s="483">
        <v>1532</v>
      </c>
      <c r="D16" s="484">
        <v>411</v>
      </c>
      <c r="E16" s="484">
        <v>1943</v>
      </c>
    </row>
    <row r="17" spans="1:5" ht="19.5" customHeight="1">
      <c r="A17" s="485"/>
      <c r="B17" s="484" t="s">
        <v>286</v>
      </c>
      <c r="C17" s="483">
        <v>1205</v>
      </c>
      <c r="D17" s="484">
        <v>186</v>
      </c>
      <c r="E17" s="484">
        <v>1391</v>
      </c>
    </row>
    <row r="18" spans="1:5" ht="19.5" customHeight="1">
      <c r="A18" s="485"/>
      <c r="B18" s="484" t="s">
        <v>310</v>
      </c>
      <c r="C18" s="483">
        <v>773</v>
      </c>
      <c r="D18" s="484">
        <v>474</v>
      </c>
      <c r="E18" s="484">
        <v>1247</v>
      </c>
    </row>
    <row r="19" spans="1:5" ht="19.5" customHeight="1">
      <c r="A19" s="485"/>
      <c r="B19" s="484" t="s">
        <v>284</v>
      </c>
      <c r="C19" s="483">
        <v>780</v>
      </c>
      <c r="D19" s="484">
        <v>23</v>
      </c>
      <c r="E19" s="484">
        <v>803</v>
      </c>
    </row>
    <row r="20" spans="1:5" ht="19.5" customHeight="1">
      <c r="A20" s="485"/>
      <c r="B20" s="484" t="s">
        <v>283</v>
      </c>
      <c r="C20" s="483">
        <v>690</v>
      </c>
      <c r="D20" s="484">
        <v>26</v>
      </c>
      <c r="E20" s="484">
        <v>716</v>
      </c>
    </row>
    <row r="21" spans="1:5" ht="19.5" customHeight="1">
      <c r="A21" s="486"/>
      <c r="B21" s="484" t="s">
        <v>282</v>
      </c>
      <c r="C21" s="483">
        <v>403</v>
      </c>
      <c r="D21" s="484">
        <v>159</v>
      </c>
      <c r="E21" s="484">
        <v>562</v>
      </c>
    </row>
    <row r="22" spans="1:5" ht="19.5" customHeight="1">
      <c r="A22" s="486"/>
      <c r="B22" s="484" t="s">
        <v>632</v>
      </c>
      <c r="C22" s="483">
        <v>26</v>
      </c>
      <c r="D22" s="484">
        <v>14</v>
      </c>
      <c r="E22" s="484">
        <v>40</v>
      </c>
    </row>
    <row r="23" spans="1:5" ht="19.5" customHeight="1">
      <c r="A23" s="487" t="s">
        <v>633</v>
      </c>
      <c r="B23" s="488"/>
      <c r="C23" s="483">
        <f>SUM(C7:C22)</f>
        <v>378721</v>
      </c>
      <c r="D23" s="483">
        <f t="shared" ref="D23:E23" si="0">SUM(D7:D22)</f>
        <v>170186</v>
      </c>
      <c r="E23" s="483">
        <f t="shared" si="0"/>
        <v>548907</v>
      </c>
    </row>
    <row r="24" spans="1:5" ht="19.5" customHeight="1">
      <c r="A24" s="489" t="s">
        <v>635</v>
      </c>
      <c r="B24" s="490"/>
      <c r="C24" s="483">
        <v>145538</v>
      </c>
      <c r="D24" s="484">
        <v>246010</v>
      </c>
      <c r="E24" s="484">
        <v>391548</v>
      </c>
    </row>
    <row r="25" spans="1:5" ht="19.5" customHeight="1">
      <c r="A25" s="489" t="s">
        <v>634</v>
      </c>
      <c r="B25" s="490"/>
      <c r="C25" s="483">
        <v>134562</v>
      </c>
      <c r="D25" s="484">
        <v>115638</v>
      </c>
      <c r="E25" s="484">
        <v>250200</v>
      </c>
    </row>
    <row r="26" spans="1:5" ht="19.5" customHeight="1">
      <c r="A26" s="486" t="s">
        <v>278</v>
      </c>
      <c r="B26" s="484" t="s">
        <v>88</v>
      </c>
      <c r="C26" s="484">
        <v>7358</v>
      </c>
      <c r="D26" s="484">
        <v>48338</v>
      </c>
      <c r="E26" s="484">
        <v>55696</v>
      </c>
    </row>
    <row r="27" spans="1:5" ht="19.5" customHeight="1">
      <c r="A27" s="486"/>
      <c r="B27" s="484" t="s">
        <v>325</v>
      </c>
      <c r="C27" s="484">
        <v>26422</v>
      </c>
      <c r="D27" s="484">
        <v>20458</v>
      </c>
      <c r="E27" s="484">
        <v>46880</v>
      </c>
    </row>
    <row r="28" spans="1:5" ht="19.5" customHeight="1">
      <c r="A28" s="486"/>
      <c r="B28" s="484" t="s">
        <v>327</v>
      </c>
      <c r="C28" s="484">
        <v>12885</v>
      </c>
      <c r="D28" s="484">
        <v>11736</v>
      </c>
      <c r="E28" s="484">
        <v>24621</v>
      </c>
    </row>
    <row r="29" spans="1:5" ht="19.5" customHeight="1">
      <c r="A29" s="486"/>
      <c r="B29" s="484" t="s">
        <v>326</v>
      </c>
      <c r="C29" s="484">
        <v>6131</v>
      </c>
      <c r="D29" s="484">
        <v>12377</v>
      </c>
      <c r="E29" s="484">
        <v>18508</v>
      </c>
    </row>
    <row r="30" spans="1:5" ht="19.5" customHeight="1">
      <c r="A30" s="486"/>
      <c r="B30" s="484" t="s">
        <v>333</v>
      </c>
      <c r="C30" s="484">
        <v>2647</v>
      </c>
      <c r="D30" s="484">
        <v>4167</v>
      </c>
      <c r="E30" s="484">
        <v>6814</v>
      </c>
    </row>
    <row r="31" spans="1:5" ht="19.5" customHeight="1">
      <c r="A31" s="486"/>
      <c r="B31" s="484" t="s">
        <v>636</v>
      </c>
      <c r="C31" s="484">
        <v>1839</v>
      </c>
      <c r="D31" s="484">
        <v>4699</v>
      </c>
      <c r="E31" s="484">
        <v>6538</v>
      </c>
    </row>
    <row r="32" spans="1:5" ht="19.5" customHeight="1">
      <c r="A32" s="486"/>
      <c r="B32" s="484" t="s">
        <v>328</v>
      </c>
      <c r="C32" s="484">
        <v>2907</v>
      </c>
      <c r="D32" s="484">
        <v>3466</v>
      </c>
      <c r="E32" s="484">
        <v>6373</v>
      </c>
    </row>
    <row r="33" spans="1:5" ht="19.5" customHeight="1">
      <c r="A33" s="486"/>
      <c r="B33" s="484" t="s">
        <v>645</v>
      </c>
      <c r="C33" s="484">
        <v>1037</v>
      </c>
      <c r="D33" s="484">
        <v>1479</v>
      </c>
      <c r="E33" s="484">
        <v>2516</v>
      </c>
    </row>
    <row r="34" spans="1:5" ht="19.5" customHeight="1">
      <c r="A34" s="486"/>
      <c r="B34" s="484" t="s">
        <v>348</v>
      </c>
      <c r="C34" s="484">
        <v>500</v>
      </c>
      <c r="D34" s="484">
        <v>945</v>
      </c>
      <c r="E34" s="484">
        <v>1445</v>
      </c>
    </row>
    <row r="35" spans="1:5" ht="19.5" customHeight="1">
      <c r="A35" s="486"/>
      <c r="B35" s="484" t="s">
        <v>637</v>
      </c>
      <c r="C35" s="484">
        <v>364</v>
      </c>
      <c r="D35" s="484">
        <v>617</v>
      </c>
      <c r="E35" s="484">
        <v>981</v>
      </c>
    </row>
    <row r="36" spans="1:5" ht="19.5" customHeight="1">
      <c r="A36" s="486"/>
      <c r="B36" s="484" t="s">
        <v>338</v>
      </c>
      <c r="C36" s="484">
        <v>530</v>
      </c>
      <c r="D36" s="484">
        <v>318</v>
      </c>
      <c r="E36" s="484">
        <v>848</v>
      </c>
    </row>
    <row r="37" spans="1:5" ht="19.5" customHeight="1">
      <c r="A37" s="486"/>
      <c r="B37" s="484" t="s">
        <v>349</v>
      </c>
      <c r="C37" s="484">
        <v>262</v>
      </c>
      <c r="D37" s="484">
        <v>521</v>
      </c>
      <c r="E37" s="484">
        <v>783</v>
      </c>
    </row>
    <row r="38" spans="1:5" ht="19.5" customHeight="1">
      <c r="A38" s="486"/>
      <c r="B38" s="484" t="s">
        <v>353</v>
      </c>
      <c r="C38" s="484">
        <v>309</v>
      </c>
      <c r="D38" s="484">
        <v>365</v>
      </c>
      <c r="E38" s="484">
        <v>674</v>
      </c>
    </row>
    <row r="39" spans="1:5" ht="19.5" customHeight="1">
      <c r="A39" s="489" t="s">
        <v>638</v>
      </c>
      <c r="B39" s="490"/>
      <c r="C39" s="483">
        <f>SUM(C26:C38)</f>
        <v>63191</v>
      </c>
      <c r="D39" s="483">
        <f t="shared" ref="D39:E39" si="1">SUM(D26:D38)</f>
        <v>109486</v>
      </c>
      <c r="E39" s="483">
        <f t="shared" si="1"/>
        <v>172677</v>
      </c>
    </row>
    <row r="40" spans="1:5" ht="19.5" customHeight="1">
      <c r="A40" s="489" t="s">
        <v>277</v>
      </c>
      <c r="B40" s="490"/>
      <c r="C40" s="483">
        <v>85747</v>
      </c>
      <c r="D40" s="484">
        <v>55314</v>
      </c>
      <c r="E40" s="484">
        <v>141061</v>
      </c>
    </row>
    <row r="41" spans="1:5" ht="19.5" customHeight="1">
      <c r="A41" s="489" t="s">
        <v>274</v>
      </c>
      <c r="B41" s="490"/>
      <c r="C41" s="483">
        <v>27408</v>
      </c>
      <c r="D41" s="484">
        <v>35307</v>
      </c>
      <c r="E41" s="484">
        <v>62715</v>
      </c>
    </row>
    <row r="42" spans="1:5" ht="19.5" customHeight="1">
      <c r="A42" s="489" t="s">
        <v>8</v>
      </c>
      <c r="B42" s="490"/>
      <c r="C42" s="483">
        <v>42438</v>
      </c>
      <c r="D42" s="484">
        <v>18686</v>
      </c>
      <c r="E42" s="484">
        <v>61124</v>
      </c>
    </row>
    <row r="43" spans="1:5" ht="19.5" customHeight="1">
      <c r="A43" s="489" t="s">
        <v>6</v>
      </c>
      <c r="B43" s="490"/>
      <c r="C43" s="483">
        <v>17201</v>
      </c>
      <c r="D43" s="484">
        <v>4085</v>
      </c>
      <c r="E43" s="484">
        <v>21286</v>
      </c>
    </row>
    <row r="44" spans="1:5" ht="19.5" customHeight="1">
      <c r="A44" s="489" t="s">
        <v>275</v>
      </c>
      <c r="B44" s="490"/>
      <c r="C44" s="483">
        <v>9505</v>
      </c>
      <c r="D44" s="484">
        <v>7961</v>
      </c>
      <c r="E44" s="484">
        <v>17466</v>
      </c>
    </row>
    <row r="45" spans="1:5" ht="19.5" customHeight="1">
      <c r="A45" s="489" t="s">
        <v>303</v>
      </c>
      <c r="B45" s="490"/>
      <c r="C45" s="483">
        <v>8340</v>
      </c>
      <c r="D45" s="484">
        <v>8353</v>
      </c>
      <c r="E45" s="484">
        <v>16693</v>
      </c>
    </row>
    <row r="46" spans="1:5" ht="19.5" customHeight="1">
      <c r="A46" s="489" t="s">
        <v>341</v>
      </c>
      <c r="B46" s="490"/>
      <c r="C46" s="483">
        <v>8748</v>
      </c>
      <c r="D46" s="484">
        <v>3188</v>
      </c>
      <c r="E46" s="484">
        <v>11936</v>
      </c>
    </row>
    <row r="47" spans="1:5" ht="19.5" customHeight="1">
      <c r="A47" s="489" t="s">
        <v>276</v>
      </c>
      <c r="B47" s="490"/>
      <c r="C47" s="483">
        <v>977</v>
      </c>
      <c r="D47" s="484">
        <v>9987</v>
      </c>
      <c r="E47" s="484">
        <v>10964</v>
      </c>
    </row>
    <row r="48" spans="1:5" ht="19.5" customHeight="1">
      <c r="A48" s="489" t="s">
        <v>639</v>
      </c>
      <c r="B48" s="490"/>
      <c r="C48" s="483">
        <v>5238</v>
      </c>
      <c r="D48" s="484">
        <v>3471</v>
      </c>
      <c r="E48" s="484">
        <v>8709</v>
      </c>
    </row>
    <row r="49" spans="1:5" ht="19.5" customHeight="1">
      <c r="A49" s="489" t="s">
        <v>583</v>
      </c>
      <c r="B49" s="490"/>
      <c r="C49" s="483">
        <v>4019</v>
      </c>
      <c r="D49" s="484">
        <v>3773</v>
      </c>
      <c r="E49" s="484">
        <v>7792</v>
      </c>
    </row>
    <row r="50" spans="1:5" ht="19.5" customHeight="1">
      <c r="A50" s="489" t="s">
        <v>640</v>
      </c>
      <c r="B50" s="490"/>
      <c r="C50" s="483">
        <v>3111</v>
      </c>
      <c r="D50" s="484">
        <v>2118</v>
      </c>
      <c r="E50" s="484">
        <v>5229</v>
      </c>
    </row>
    <row r="51" spans="1:5" ht="19.5" customHeight="1">
      <c r="A51" s="489" t="s">
        <v>273</v>
      </c>
      <c r="B51" s="490"/>
      <c r="C51" s="483">
        <v>2103</v>
      </c>
      <c r="D51" s="484">
        <v>1571</v>
      </c>
      <c r="E51" s="484">
        <v>3674</v>
      </c>
    </row>
    <row r="52" spans="1:5" ht="19.5" customHeight="1">
      <c r="A52" s="489" t="s">
        <v>296</v>
      </c>
      <c r="B52" s="490"/>
      <c r="C52" s="483">
        <v>1796</v>
      </c>
      <c r="D52" s="484">
        <v>730</v>
      </c>
      <c r="E52" s="484">
        <v>2526</v>
      </c>
    </row>
    <row r="53" spans="1:5" ht="19.5" customHeight="1">
      <c r="A53" s="489" t="s">
        <v>272</v>
      </c>
      <c r="B53" s="490"/>
      <c r="C53" s="483">
        <v>634</v>
      </c>
      <c r="D53" s="484">
        <v>1457</v>
      </c>
      <c r="E53" s="484">
        <v>2091</v>
      </c>
    </row>
    <row r="54" spans="1:5" ht="19.5" customHeight="1">
      <c r="A54" s="489" t="s">
        <v>641</v>
      </c>
      <c r="B54" s="490"/>
      <c r="C54" s="483">
        <v>783</v>
      </c>
      <c r="D54" s="484">
        <v>1055</v>
      </c>
      <c r="E54" s="484">
        <v>1838</v>
      </c>
    </row>
    <row r="55" spans="1:5" ht="19.5" customHeight="1">
      <c r="A55" s="489" t="s">
        <v>643</v>
      </c>
      <c r="B55" s="490"/>
      <c r="C55" s="483">
        <v>173</v>
      </c>
      <c r="D55" s="484">
        <v>834</v>
      </c>
      <c r="E55" s="484">
        <v>1007</v>
      </c>
    </row>
    <row r="56" spans="1:5" ht="19.5" customHeight="1">
      <c r="A56" s="489" t="s">
        <v>642</v>
      </c>
      <c r="B56" s="490"/>
      <c r="C56" s="483">
        <v>198</v>
      </c>
      <c r="D56" s="484">
        <v>744</v>
      </c>
      <c r="E56" s="484">
        <v>942</v>
      </c>
    </row>
    <row r="57" spans="1:5" ht="19.5" customHeight="1">
      <c r="A57" s="489" t="s">
        <v>342</v>
      </c>
      <c r="B57" s="490"/>
      <c r="C57" s="483">
        <v>423</v>
      </c>
      <c r="D57" s="484">
        <v>202</v>
      </c>
      <c r="E57" s="484">
        <v>625</v>
      </c>
    </row>
    <row r="58" spans="1:5" ht="19.5" customHeight="1">
      <c r="A58" s="489" t="s">
        <v>298</v>
      </c>
      <c r="B58" s="490"/>
      <c r="C58" s="483">
        <v>318</v>
      </c>
      <c r="D58" s="484">
        <v>205</v>
      </c>
      <c r="E58" s="484">
        <v>523</v>
      </c>
    </row>
    <row r="59" spans="1:5" ht="19.5" customHeight="1">
      <c r="A59" s="489" t="s">
        <v>302</v>
      </c>
      <c r="B59" s="490"/>
      <c r="C59" s="483">
        <v>245</v>
      </c>
      <c r="D59" s="484">
        <v>150</v>
      </c>
      <c r="E59" s="484">
        <v>395</v>
      </c>
    </row>
    <row r="60" spans="1:5" ht="19.5" customHeight="1">
      <c r="A60" s="489" t="s">
        <v>644</v>
      </c>
      <c r="B60" s="490"/>
      <c r="C60" s="483">
        <v>50</v>
      </c>
      <c r="D60" s="484">
        <v>318</v>
      </c>
      <c r="E60" s="484">
        <v>368</v>
      </c>
    </row>
    <row r="61" spans="1:5" ht="19.5" customHeight="1">
      <c r="A61" s="489" t="s">
        <v>371</v>
      </c>
      <c r="B61" s="490"/>
      <c r="C61" s="483">
        <v>0</v>
      </c>
      <c r="D61" s="484">
        <v>313</v>
      </c>
      <c r="E61" s="484">
        <v>313</v>
      </c>
    </row>
    <row r="62" spans="1:5" ht="19.5" customHeight="1">
      <c r="A62" s="489" t="s">
        <v>271</v>
      </c>
      <c r="B62" s="490"/>
      <c r="C62" s="483">
        <v>145</v>
      </c>
      <c r="D62" s="484">
        <v>0</v>
      </c>
      <c r="E62" s="484">
        <v>145</v>
      </c>
    </row>
    <row r="63" spans="1:5" ht="19.5" customHeight="1">
      <c r="A63" s="489" t="s">
        <v>301</v>
      </c>
      <c r="B63" s="490"/>
      <c r="C63" s="483">
        <v>5</v>
      </c>
      <c r="D63" s="484">
        <v>3</v>
      </c>
      <c r="E63" s="484">
        <v>8</v>
      </c>
    </row>
    <row r="64" spans="1:5" ht="19.5" customHeight="1">
      <c r="A64" s="491" t="s">
        <v>60</v>
      </c>
      <c r="B64" s="490"/>
      <c r="C64" s="490">
        <f>SUM(C4:C63)-C39-C23</f>
        <v>2757412</v>
      </c>
      <c r="D64" s="490">
        <f t="shared" ref="D64:E64" si="2">SUM(D4:D63)-D39-D23</f>
        <v>2711918</v>
      </c>
      <c r="E64" s="490">
        <f t="shared" si="2"/>
        <v>5469330</v>
      </c>
    </row>
  </sheetData>
  <mergeCells count="3">
    <mergeCell ref="A1:E1"/>
    <mergeCell ref="A2:B2"/>
    <mergeCell ref="A3:B3"/>
  </mergeCells>
  <pageMargins left="0.7" right="0.21" top="0.66" bottom="0.65" header="0.3" footer="0.3"/>
  <pageSetup paperSize="9" firstPageNumber="121" orientation="portrait" useFirstPageNumber="1" r:id="rId1"/>
  <headerFooter>
    <oddFooter>&amp;L&amp;"Arial,Italic"&amp;9AISHE 2011-12&amp;CT-&amp;P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>
    <tabColor theme="7" tint="-0.499984740745262"/>
  </sheetPr>
  <dimension ref="A1:K145"/>
  <sheetViews>
    <sheetView view="pageBreakPreview" zoomScaleSheetLayoutView="100" workbookViewId="0">
      <selection activeCell="D73" sqref="D73"/>
    </sheetView>
  </sheetViews>
  <sheetFormatPr defaultRowHeight="14.25"/>
  <cols>
    <col min="1" max="1" width="16.28515625" style="498" customWidth="1"/>
    <col min="2" max="2" width="23.7109375" style="493" customWidth="1"/>
    <col min="3" max="3" width="6.42578125" style="492" customWidth="1"/>
    <col min="4" max="4" width="8.5703125" style="492" customWidth="1"/>
    <col min="5" max="5" width="6.7109375" style="492" customWidth="1"/>
    <col min="6" max="6" width="7" style="492" customWidth="1"/>
    <col min="7" max="7" width="8.5703125" style="492" customWidth="1"/>
    <col min="8" max="8" width="6.7109375" style="492" customWidth="1"/>
    <col min="9" max="9" width="9.140625" style="492" customWidth="1"/>
    <col min="10" max="10" width="8.7109375" style="492" customWidth="1"/>
    <col min="11" max="11" width="9.7109375" style="492" customWidth="1"/>
    <col min="12" max="16384" width="9.140625" style="492"/>
  </cols>
  <sheetData>
    <row r="1" spans="1:11" ht="36.75" customHeight="1">
      <c r="A1" s="650" t="s">
        <v>1422</v>
      </c>
      <c r="B1" s="650"/>
      <c r="C1" s="650"/>
      <c r="D1" s="650"/>
      <c r="E1" s="650"/>
      <c r="F1" s="650"/>
      <c r="G1" s="650"/>
      <c r="H1" s="650"/>
      <c r="I1" s="650"/>
      <c r="J1" s="650"/>
      <c r="K1" s="650"/>
    </row>
    <row r="2" spans="1:11" s="493" customFormat="1" ht="16.5" customHeight="1">
      <c r="A2" s="656" t="s">
        <v>294</v>
      </c>
      <c r="B2" s="656"/>
      <c r="C2" s="657" t="s">
        <v>104</v>
      </c>
      <c r="D2" s="657"/>
      <c r="E2" s="657"/>
      <c r="F2" s="657" t="s">
        <v>105</v>
      </c>
      <c r="G2" s="657"/>
      <c r="H2" s="657"/>
      <c r="I2" s="657" t="s">
        <v>100</v>
      </c>
      <c r="J2" s="657"/>
      <c r="K2" s="657"/>
    </row>
    <row r="3" spans="1:11" s="493" customFormat="1" ht="16.5" customHeight="1">
      <c r="A3" s="656"/>
      <c r="B3" s="656"/>
      <c r="C3" s="494" t="s">
        <v>102</v>
      </c>
      <c r="D3" s="494" t="s">
        <v>103</v>
      </c>
      <c r="E3" s="494" t="s">
        <v>12</v>
      </c>
      <c r="F3" s="494" t="s">
        <v>102</v>
      </c>
      <c r="G3" s="494" t="s">
        <v>103</v>
      </c>
      <c r="H3" s="494" t="s">
        <v>12</v>
      </c>
      <c r="I3" s="494" t="s">
        <v>102</v>
      </c>
      <c r="J3" s="494" t="s">
        <v>103</v>
      </c>
      <c r="K3" s="494" t="s">
        <v>12</v>
      </c>
    </row>
    <row r="4" spans="1:11" s="493" customFormat="1">
      <c r="A4" s="654">
        <v>1</v>
      </c>
      <c r="B4" s="655"/>
      <c r="C4" s="478">
        <v>2</v>
      </c>
      <c r="D4" s="479">
        <v>3</v>
      </c>
      <c r="E4" s="479">
        <v>4</v>
      </c>
      <c r="F4" s="479">
        <v>5</v>
      </c>
      <c r="G4" s="479">
        <v>6</v>
      </c>
      <c r="H4" s="479">
        <v>7</v>
      </c>
      <c r="I4" s="479">
        <v>8</v>
      </c>
      <c r="J4" s="479">
        <v>9</v>
      </c>
      <c r="K4" s="479">
        <v>10</v>
      </c>
    </row>
    <row r="5" spans="1:11" ht="15.75" customHeight="1">
      <c r="A5" s="658" t="s">
        <v>6</v>
      </c>
      <c r="B5" s="495" t="s">
        <v>6</v>
      </c>
      <c r="C5" s="496">
        <v>1030</v>
      </c>
      <c r="D5" s="496">
        <v>705</v>
      </c>
      <c r="E5" s="496">
        <v>1735</v>
      </c>
      <c r="F5" s="496">
        <v>7</v>
      </c>
      <c r="G5" s="496">
        <v>9</v>
      </c>
      <c r="H5" s="496">
        <v>16</v>
      </c>
      <c r="I5" s="496">
        <v>4264</v>
      </c>
      <c r="J5" s="496">
        <v>1525</v>
      </c>
      <c r="K5" s="496">
        <f>I5+J5</f>
        <v>5789</v>
      </c>
    </row>
    <row r="6" spans="1:11" ht="15.75" customHeight="1">
      <c r="A6" s="659"/>
      <c r="B6" s="495" t="s">
        <v>297</v>
      </c>
      <c r="C6" s="496">
        <v>38</v>
      </c>
      <c r="D6" s="496">
        <v>15</v>
      </c>
      <c r="E6" s="496">
        <v>53</v>
      </c>
      <c r="F6" s="496">
        <v>0</v>
      </c>
      <c r="G6" s="496">
        <v>0</v>
      </c>
      <c r="H6" s="496">
        <v>0</v>
      </c>
      <c r="I6" s="496">
        <v>400</v>
      </c>
      <c r="J6" s="496">
        <v>68</v>
      </c>
      <c r="K6" s="496">
        <f t="shared" ref="K6:K33" si="0">I6+J6</f>
        <v>468</v>
      </c>
    </row>
    <row r="7" spans="1:11" ht="15.75" customHeight="1">
      <c r="A7" s="659"/>
      <c r="B7" s="495" t="s">
        <v>299</v>
      </c>
      <c r="C7" s="496">
        <v>8</v>
      </c>
      <c r="D7" s="496">
        <v>1</v>
      </c>
      <c r="E7" s="496">
        <v>9</v>
      </c>
      <c r="F7" s="496">
        <v>0</v>
      </c>
      <c r="G7" s="496">
        <v>0</v>
      </c>
      <c r="H7" s="496">
        <v>0</v>
      </c>
      <c r="I7" s="496">
        <v>46</v>
      </c>
      <c r="J7" s="496">
        <v>10</v>
      </c>
      <c r="K7" s="496">
        <f t="shared" si="0"/>
        <v>56</v>
      </c>
    </row>
    <row r="8" spans="1:11" ht="15.75" customHeight="1">
      <c r="A8" s="660"/>
      <c r="B8" s="495" t="s">
        <v>300</v>
      </c>
      <c r="C8" s="496">
        <v>4</v>
      </c>
      <c r="D8" s="496">
        <v>3</v>
      </c>
      <c r="E8" s="496">
        <v>7</v>
      </c>
      <c r="F8" s="496">
        <v>0</v>
      </c>
      <c r="G8" s="496">
        <v>0</v>
      </c>
      <c r="H8" s="496">
        <v>0</v>
      </c>
      <c r="I8" s="496">
        <v>10</v>
      </c>
      <c r="J8" s="496">
        <v>5</v>
      </c>
      <c r="K8" s="496">
        <f t="shared" si="0"/>
        <v>15</v>
      </c>
    </row>
    <row r="9" spans="1:11" ht="15.75" customHeight="1">
      <c r="A9" s="489" t="s">
        <v>671</v>
      </c>
      <c r="B9" s="483"/>
      <c r="C9" s="496">
        <v>1080</v>
      </c>
      <c r="D9" s="496">
        <v>724</v>
      </c>
      <c r="E9" s="496">
        <v>1804</v>
      </c>
      <c r="F9" s="496">
        <v>7</v>
      </c>
      <c r="G9" s="496">
        <v>9</v>
      </c>
      <c r="H9" s="496">
        <v>16</v>
      </c>
      <c r="I9" s="496">
        <v>4720</v>
      </c>
      <c r="J9" s="496">
        <v>1608</v>
      </c>
      <c r="K9" s="496">
        <f t="shared" si="0"/>
        <v>6328</v>
      </c>
    </row>
    <row r="10" spans="1:11" ht="15.75" customHeight="1">
      <c r="A10" s="489" t="s">
        <v>639</v>
      </c>
      <c r="B10" s="483"/>
      <c r="C10" s="497">
        <v>135</v>
      </c>
      <c r="D10" s="496">
        <v>129</v>
      </c>
      <c r="E10" s="496">
        <v>264</v>
      </c>
      <c r="F10" s="496">
        <v>301</v>
      </c>
      <c r="G10" s="496">
        <v>378</v>
      </c>
      <c r="H10" s="496">
        <v>679</v>
      </c>
      <c r="I10" s="496">
        <v>11112</v>
      </c>
      <c r="J10" s="496">
        <v>13276</v>
      </c>
      <c r="K10" s="496">
        <f t="shared" si="0"/>
        <v>24388</v>
      </c>
    </row>
    <row r="11" spans="1:11" ht="15.75" customHeight="1">
      <c r="A11" s="489" t="s">
        <v>280</v>
      </c>
      <c r="B11" s="483"/>
      <c r="C11" s="496">
        <v>555</v>
      </c>
      <c r="D11" s="496">
        <v>319</v>
      </c>
      <c r="E11" s="496">
        <v>874</v>
      </c>
      <c r="F11" s="496">
        <v>1047</v>
      </c>
      <c r="G11" s="496">
        <v>1310</v>
      </c>
      <c r="H11" s="496">
        <v>2357</v>
      </c>
      <c r="I11" s="496">
        <v>32600</v>
      </c>
      <c r="J11" s="496">
        <v>41068</v>
      </c>
      <c r="K11" s="496">
        <f t="shared" si="0"/>
        <v>73668</v>
      </c>
    </row>
    <row r="12" spans="1:11" ht="15.75" customHeight="1">
      <c r="A12" s="489" t="s">
        <v>301</v>
      </c>
      <c r="B12" s="483"/>
      <c r="C12" s="496">
        <v>0</v>
      </c>
      <c r="D12" s="496">
        <v>0</v>
      </c>
      <c r="E12" s="496">
        <v>0</v>
      </c>
      <c r="F12" s="496">
        <v>0</v>
      </c>
      <c r="G12" s="496">
        <v>0</v>
      </c>
      <c r="H12" s="496">
        <v>0</v>
      </c>
      <c r="I12" s="496">
        <v>71</v>
      </c>
      <c r="J12" s="496">
        <v>55</v>
      </c>
      <c r="K12" s="496">
        <f t="shared" si="0"/>
        <v>126</v>
      </c>
    </row>
    <row r="13" spans="1:11" ht="15.75" customHeight="1">
      <c r="A13" s="489" t="s">
        <v>641</v>
      </c>
      <c r="B13" s="483"/>
      <c r="C13" s="496">
        <v>7</v>
      </c>
      <c r="D13" s="496">
        <v>19</v>
      </c>
      <c r="E13" s="496">
        <v>26</v>
      </c>
      <c r="F13" s="496">
        <v>50</v>
      </c>
      <c r="G13" s="496">
        <v>58</v>
      </c>
      <c r="H13" s="496">
        <v>108</v>
      </c>
      <c r="I13" s="496">
        <v>886</v>
      </c>
      <c r="J13" s="496">
        <v>1598</v>
      </c>
      <c r="K13" s="496">
        <f t="shared" si="0"/>
        <v>2484</v>
      </c>
    </row>
    <row r="14" spans="1:11" ht="15.75" customHeight="1">
      <c r="A14" s="489" t="s">
        <v>302</v>
      </c>
      <c r="B14" s="483"/>
      <c r="C14" s="496">
        <v>14</v>
      </c>
      <c r="D14" s="496">
        <v>1</v>
      </c>
      <c r="E14" s="496">
        <v>15</v>
      </c>
      <c r="F14" s="496">
        <v>13</v>
      </c>
      <c r="G14" s="496">
        <v>2</v>
      </c>
      <c r="H14" s="496">
        <v>15</v>
      </c>
      <c r="I14" s="496">
        <v>505</v>
      </c>
      <c r="J14" s="496">
        <v>300</v>
      </c>
      <c r="K14" s="496">
        <f t="shared" si="0"/>
        <v>805</v>
      </c>
    </row>
    <row r="15" spans="1:11" ht="15.75" customHeight="1">
      <c r="A15" s="489" t="s">
        <v>642</v>
      </c>
      <c r="B15" s="483"/>
      <c r="C15" s="496">
        <v>10</v>
      </c>
      <c r="D15" s="496">
        <v>3</v>
      </c>
      <c r="E15" s="496">
        <v>13</v>
      </c>
      <c r="F15" s="496">
        <v>0</v>
      </c>
      <c r="G15" s="496">
        <v>3</v>
      </c>
      <c r="H15" s="496">
        <v>3</v>
      </c>
      <c r="I15" s="496">
        <v>103</v>
      </c>
      <c r="J15" s="496">
        <v>146</v>
      </c>
      <c r="K15" s="496">
        <f t="shared" si="0"/>
        <v>249</v>
      </c>
    </row>
    <row r="16" spans="1:11" ht="15.75" customHeight="1">
      <c r="A16" s="489" t="s">
        <v>635</v>
      </c>
      <c r="B16" s="483"/>
      <c r="C16" s="496">
        <v>341</v>
      </c>
      <c r="D16" s="496">
        <v>383</v>
      </c>
      <c r="E16" s="496">
        <v>724</v>
      </c>
      <c r="F16" s="496">
        <v>419</v>
      </c>
      <c r="G16" s="496">
        <v>530</v>
      </c>
      <c r="H16" s="496">
        <v>949</v>
      </c>
      <c r="I16" s="496">
        <v>26589</v>
      </c>
      <c r="J16" s="496">
        <v>40250</v>
      </c>
      <c r="K16" s="496">
        <f t="shared" si="0"/>
        <v>66839</v>
      </c>
    </row>
    <row r="17" spans="1:11" ht="15.75" customHeight="1">
      <c r="A17" s="658" t="s">
        <v>293</v>
      </c>
      <c r="B17" s="495" t="s">
        <v>291</v>
      </c>
      <c r="C17" s="496">
        <v>219</v>
      </c>
      <c r="D17" s="496">
        <v>49</v>
      </c>
      <c r="E17" s="496">
        <v>268</v>
      </c>
      <c r="F17" s="496">
        <v>0</v>
      </c>
      <c r="G17" s="496">
        <v>23</v>
      </c>
      <c r="H17" s="496">
        <v>23</v>
      </c>
      <c r="I17" s="496">
        <v>7099</v>
      </c>
      <c r="J17" s="496">
        <v>5838</v>
      </c>
      <c r="K17" s="496">
        <f t="shared" si="0"/>
        <v>12937</v>
      </c>
    </row>
    <row r="18" spans="1:11" ht="15.75" customHeight="1">
      <c r="A18" s="659"/>
      <c r="B18" s="495" t="s">
        <v>281</v>
      </c>
      <c r="C18" s="496">
        <v>573</v>
      </c>
      <c r="D18" s="496">
        <v>188</v>
      </c>
      <c r="E18" s="496">
        <v>761</v>
      </c>
      <c r="F18" s="496">
        <v>23</v>
      </c>
      <c r="G18" s="496">
        <v>7</v>
      </c>
      <c r="H18" s="496">
        <v>30</v>
      </c>
      <c r="I18" s="496">
        <v>6891</v>
      </c>
      <c r="J18" s="496">
        <v>3812</v>
      </c>
      <c r="K18" s="496">
        <f t="shared" si="0"/>
        <v>10703</v>
      </c>
    </row>
    <row r="19" spans="1:11" ht="15.75" customHeight="1">
      <c r="A19" s="659"/>
      <c r="B19" s="495" t="s">
        <v>292</v>
      </c>
      <c r="C19" s="496">
        <v>174</v>
      </c>
      <c r="D19" s="496">
        <v>43</v>
      </c>
      <c r="E19" s="496">
        <v>217</v>
      </c>
      <c r="F19" s="496">
        <v>0</v>
      </c>
      <c r="G19" s="496">
        <v>0</v>
      </c>
      <c r="H19" s="496">
        <v>0</v>
      </c>
      <c r="I19" s="496">
        <v>5863</v>
      </c>
      <c r="J19" s="496">
        <v>4003</v>
      </c>
      <c r="K19" s="496">
        <f t="shared" si="0"/>
        <v>9866</v>
      </c>
    </row>
    <row r="20" spans="1:11" ht="15.75" customHeight="1">
      <c r="A20" s="659"/>
      <c r="B20" s="495" t="s">
        <v>290</v>
      </c>
      <c r="C20" s="496">
        <v>255</v>
      </c>
      <c r="D20" s="496">
        <v>25</v>
      </c>
      <c r="E20" s="496">
        <v>280</v>
      </c>
      <c r="F20" s="496">
        <v>0</v>
      </c>
      <c r="G20" s="496">
        <v>0</v>
      </c>
      <c r="H20" s="496">
        <v>0</v>
      </c>
      <c r="I20" s="496">
        <v>5636</v>
      </c>
      <c r="J20" s="496">
        <v>727</v>
      </c>
      <c r="K20" s="496">
        <f t="shared" si="0"/>
        <v>6363</v>
      </c>
    </row>
    <row r="21" spans="1:11" ht="15.75" customHeight="1">
      <c r="A21" s="659"/>
      <c r="B21" s="495" t="s">
        <v>289</v>
      </c>
      <c r="C21" s="496">
        <v>139</v>
      </c>
      <c r="D21" s="496">
        <v>35</v>
      </c>
      <c r="E21" s="496">
        <v>174</v>
      </c>
      <c r="F21" s="496">
        <v>0</v>
      </c>
      <c r="G21" s="496">
        <v>0</v>
      </c>
      <c r="H21" s="496">
        <v>0</v>
      </c>
      <c r="I21" s="496">
        <v>3680</v>
      </c>
      <c r="J21" s="496">
        <v>1618</v>
      </c>
      <c r="K21" s="496">
        <f t="shared" si="0"/>
        <v>5298</v>
      </c>
    </row>
    <row r="22" spans="1:11" ht="15.75" customHeight="1">
      <c r="A22" s="659"/>
      <c r="B22" s="495" t="s">
        <v>288</v>
      </c>
      <c r="C22" s="496">
        <v>151</v>
      </c>
      <c r="D22" s="496">
        <v>36</v>
      </c>
      <c r="E22" s="496">
        <v>187</v>
      </c>
      <c r="F22" s="496">
        <v>0</v>
      </c>
      <c r="G22" s="496">
        <v>0</v>
      </c>
      <c r="H22" s="496">
        <v>0</v>
      </c>
      <c r="I22" s="496">
        <v>2909</v>
      </c>
      <c r="J22" s="496">
        <v>1031</v>
      </c>
      <c r="K22" s="496">
        <f t="shared" si="0"/>
        <v>3940</v>
      </c>
    </row>
    <row r="23" spans="1:11" ht="15.75" customHeight="1">
      <c r="A23" s="659"/>
      <c r="B23" s="495" t="s">
        <v>287</v>
      </c>
      <c r="C23" s="496">
        <v>62</v>
      </c>
      <c r="D23" s="496">
        <v>20</v>
      </c>
      <c r="E23" s="496">
        <v>82</v>
      </c>
      <c r="F23" s="496">
        <v>0</v>
      </c>
      <c r="G23" s="496">
        <v>0</v>
      </c>
      <c r="H23" s="496">
        <v>0</v>
      </c>
      <c r="I23" s="496">
        <v>567</v>
      </c>
      <c r="J23" s="496">
        <v>263</v>
      </c>
      <c r="K23" s="496">
        <f t="shared" si="0"/>
        <v>830</v>
      </c>
    </row>
    <row r="24" spans="1:11" ht="15.75" customHeight="1">
      <c r="A24" s="659"/>
      <c r="B24" s="495" t="s">
        <v>630</v>
      </c>
      <c r="C24" s="496">
        <v>9</v>
      </c>
      <c r="D24" s="496">
        <v>1</v>
      </c>
      <c r="E24" s="496">
        <v>10</v>
      </c>
      <c r="F24" s="496">
        <v>0</v>
      </c>
      <c r="G24" s="496">
        <v>0</v>
      </c>
      <c r="H24" s="496">
        <v>0</v>
      </c>
      <c r="I24" s="496">
        <v>228</v>
      </c>
      <c r="J24" s="496">
        <v>247</v>
      </c>
      <c r="K24" s="496">
        <f t="shared" si="0"/>
        <v>475</v>
      </c>
    </row>
    <row r="25" spans="1:11" ht="15.75" customHeight="1">
      <c r="A25" s="659"/>
      <c r="B25" s="495" t="s">
        <v>310</v>
      </c>
      <c r="C25" s="496">
        <v>6</v>
      </c>
      <c r="D25" s="496">
        <v>8</v>
      </c>
      <c r="E25" s="496">
        <v>14</v>
      </c>
      <c r="F25" s="496">
        <v>0</v>
      </c>
      <c r="G25" s="496">
        <v>12</v>
      </c>
      <c r="H25" s="496">
        <v>12</v>
      </c>
      <c r="I25" s="496">
        <v>133</v>
      </c>
      <c r="J25" s="496">
        <v>228</v>
      </c>
      <c r="K25" s="496">
        <f t="shared" si="0"/>
        <v>361</v>
      </c>
    </row>
    <row r="26" spans="1:11" ht="15.75" customHeight="1">
      <c r="A26" s="659"/>
      <c r="B26" s="495" t="s">
        <v>285</v>
      </c>
      <c r="C26" s="496">
        <v>12</v>
      </c>
      <c r="D26" s="496">
        <v>11</v>
      </c>
      <c r="E26" s="496">
        <v>23</v>
      </c>
      <c r="F26" s="496">
        <v>0</v>
      </c>
      <c r="G26" s="496">
        <v>0</v>
      </c>
      <c r="H26" s="496">
        <v>0</v>
      </c>
      <c r="I26" s="496">
        <v>205</v>
      </c>
      <c r="J26" s="496">
        <v>115</v>
      </c>
      <c r="K26" s="496">
        <f t="shared" si="0"/>
        <v>320</v>
      </c>
    </row>
    <row r="27" spans="1:11" ht="15.75" customHeight="1">
      <c r="A27" s="659"/>
      <c r="B27" s="495" t="s">
        <v>286</v>
      </c>
      <c r="C27" s="496">
        <v>42</v>
      </c>
      <c r="D27" s="496">
        <v>9</v>
      </c>
      <c r="E27" s="496">
        <v>51</v>
      </c>
      <c r="F27" s="496">
        <v>0</v>
      </c>
      <c r="G27" s="496">
        <v>0</v>
      </c>
      <c r="H27" s="496">
        <v>0</v>
      </c>
      <c r="I27" s="496">
        <v>273</v>
      </c>
      <c r="J27" s="496">
        <v>20</v>
      </c>
      <c r="K27" s="496">
        <f t="shared" si="0"/>
        <v>293</v>
      </c>
    </row>
    <row r="28" spans="1:11" ht="15.75" customHeight="1">
      <c r="A28" s="659"/>
      <c r="B28" s="495" t="s">
        <v>632</v>
      </c>
      <c r="C28" s="496">
        <v>0</v>
      </c>
      <c r="D28" s="496">
        <v>0</v>
      </c>
      <c r="E28" s="496">
        <v>0</v>
      </c>
      <c r="F28" s="496">
        <v>0</v>
      </c>
      <c r="G28" s="496">
        <v>0</v>
      </c>
      <c r="H28" s="496">
        <v>0</v>
      </c>
      <c r="I28" s="496">
        <v>128</v>
      </c>
      <c r="J28" s="496">
        <v>118</v>
      </c>
      <c r="K28" s="496">
        <f t="shared" si="0"/>
        <v>246</v>
      </c>
    </row>
    <row r="29" spans="1:11" ht="15.75" customHeight="1">
      <c r="A29" s="659"/>
      <c r="B29" s="495" t="s">
        <v>282</v>
      </c>
      <c r="C29" s="496">
        <v>1</v>
      </c>
      <c r="D29" s="496">
        <v>0</v>
      </c>
      <c r="E29" s="496">
        <v>1</v>
      </c>
      <c r="F29" s="496">
        <v>0</v>
      </c>
      <c r="G29" s="496">
        <v>0</v>
      </c>
      <c r="H29" s="496">
        <v>0</v>
      </c>
      <c r="I29" s="496">
        <v>65</v>
      </c>
      <c r="J29" s="496">
        <v>46</v>
      </c>
      <c r="K29" s="496">
        <f t="shared" si="0"/>
        <v>111</v>
      </c>
    </row>
    <row r="30" spans="1:11" ht="15.75" customHeight="1">
      <c r="A30" s="659"/>
      <c r="B30" s="495" t="s">
        <v>631</v>
      </c>
      <c r="C30" s="496">
        <v>8</v>
      </c>
      <c r="D30" s="496">
        <v>0</v>
      </c>
      <c r="E30" s="496">
        <v>8</v>
      </c>
      <c r="F30" s="496">
        <v>0</v>
      </c>
      <c r="G30" s="496">
        <v>0</v>
      </c>
      <c r="H30" s="496">
        <v>0</v>
      </c>
      <c r="I30" s="496">
        <v>79</v>
      </c>
      <c r="J30" s="496">
        <v>13</v>
      </c>
      <c r="K30" s="496">
        <f t="shared" si="0"/>
        <v>92</v>
      </c>
    </row>
    <row r="31" spans="1:11" ht="15.75" customHeight="1">
      <c r="A31" s="659"/>
      <c r="B31" s="495" t="s">
        <v>283</v>
      </c>
      <c r="C31" s="496">
        <v>3</v>
      </c>
      <c r="D31" s="496">
        <v>1</v>
      </c>
      <c r="E31" s="496">
        <v>4</v>
      </c>
      <c r="F31" s="496">
        <v>0</v>
      </c>
      <c r="G31" s="496">
        <v>0</v>
      </c>
      <c r="H31" s="496">
        <v>0</v>
      </c>
      <c r="I31" s="496">
        <v>30</v>
      </c>
      <c r="J31" s="496">
        <v>5</v>
      </c>
      <c r="K31" s="496">
        <f t="shared" si="0"/>
        <v>35</v>
      </c>
    </row>
    <row r="32" spans="1:11" ht="15.75" customHeight="1">
      <c r="A32" s="659"/>
      <c r="B32" s="495" t="s">
        <v>284</v>
      </c>
      <c r="C32" s="496">
        <v>1</v>
      </c>
      <c r="D32" s="496">
        <v>0</v>
      </c>
      <c r="E32" s="496">
        <v>1</v>
      </c>
      <c r="F32" s="496">
        <v>0</v>
      </c>
      <c r="G32" s="496">
        <v>0</v>
      </c>
      <c r="H32" s="496">
        <v>0</v>
      </c>
      <c r="I32" s="496">
        <v>23</v>
      </c>
      <c r="J32" s="496">
        <v>2</v>
      </c>
      <c r="K32" s="496">
        <f t="shared" si="0"/>
        <v>25</v>
      </c>
    </row>
    <row r="33" spans="1:11" ht="15.75" customHeight="1">
      <c r="A33" s="489" t="s">
        <v>633</v>
      </c>
      <c r="B33" s="483"/>
      <c r="C33" s="496">
        <f>SUM(C17:C32)</f>
        <v>1655</v>
      </c>
      <c r="D33" s="496">
        <f t="shared" ref="D33:J33" si="1">SUM(D17:D32)</f>
        <v>426</v>
      </c>
      <c r="E33" s="496">
        <f t="shared" si="1"/>
        <v>2081</v>
      </c>
      <c r="F33" s="496">
        <f t="shared" si="1"/>
        <v>23</v>
      </c>
      <c r="G33" s="496">
        <f t="shared" si="1"/>
        <v>42</v>
      </c>
      <c r="H33" s="496">
        <f t="shared" si="1"/>
        <v>65</v>
      </c>
      <c r="I33" s="496">
        <f t="shared" si="1"/>
        <v>33809</v>
      </c>
      <c r="J33" s="496">
        <f t="shared" si="1"/>
        <v>18086</v>
      </c>
      <c r="K33" s="496">
        <f t="shared" si="0"/>
        <v>51895</v>
      </c>
    </row>
    <row r="34" spans="1:11" ht="15.75" customHeight="1">
      <c r="A34" s="489" t="s">
        <v>272</v>
      </c>
      <c r="B34" s="483"/>
      <c r="C34" s="496">
        <v>0</v>
      </c>
      <c r="D34" s="496">
        <v>0</v>
      </c>
      <c r="E34" s="496">
        <v>0</v>
      </c>
      <c r="F34" s="496">
        <v>2</v>
      </c>
      <c r="G34" s="496">
        <v>14</v>
      </c>
      <c r="H34" s="496">
        <v>16</v>
      </c>
      <c r="I34" s="496">
        <v>71</v>
      </c>
      <c r="J34" s="496">
        <v>393</v>
      </c>
      <c r="K34" s="496">
        <v>464</v>
      </c>
    </row>
    <row r="35" spans="1:11" ht="15.75" customHeight="1">
      <c r="A35" s="489" t="s">
        <v>583</v>
      </c>
      <c r="B35" s="483"/>
      <c r="C35" s="496">
        <v>139</v>
      </c>
      <c r="D35" s="496">
        <v>125</v>
      </c>
      <c r="E35" s="496">
        <v>264</v>
      </c>
      <c r="F35" s="496">
        <v>69</v>
      </c>
      <c r="G35" s="496">
        <v>177</v>
      </c>
      <c r="H35" s="496">
        <v>246</v>
      </c>
      <c r="I35" s="496">
        <v>1002</v>
      </c>
      <c r="J35" s="496">
        <v>1066</v>
      </c>
      <c r="K35" s="496">
        <v>2068</v>
      </c>
    </row>
    <row r="36" spans="1:11" ht="15.75" customHeight="1">
      <c r="A36" s="489" t="s">
        <v>298</v>
      </c>
      <c r="B36" s="483"/>
      <c r="C36" s="496">
        <v>23</v>
      </c>
      <c r="D36" s="496">
        <v>5</v>
      </c>
      <c r="E36" s="496">
        <v>28</v>
      </c>
      <c r="F36" s="496">
        <v>0</v>
      </c>
      <c r="G36" s="496">
        <v>5</v>
      </c>
      <c r="H36" s="496">
        <v>5</v>
      </c>
      <c r="I36" s="496">
        <v>110</v>
      </c>
      <c r="J36" s="496">
        <v>65</v>
      </c>
      <c r="K36" s="496">
        <v>175</v>
      </c>
    </row>
    <row r="37" spans="1:11" ht="15.75" customHeight="1">
      <c r="A37" s="658" t="s">
        <v>303</v>
      </c>
      <c r="B37" s="495" t="s">
        <v>304</v>
      </c>
      <c r="C37" s="496">
        <v>222</v>
      </c>
      <c r="D37" s="496">
        <v>192</v>
      </c>
      <c r="E37" s="496">
        <v>414</v>
      </c>
      <c r="F37" s="496">
        <v>460</v>
      </c>
      <c r="G37" s="496">
        <v>510</v>
      </c>
      <c r="H37" s="496">
        <v>970</v>
      </c>
      <c r="I37" s="496">
        <v>21637</v>
      </c>
      <c r="J37" s="496">
        <v>23786</v>
      </c>
      <c r="K37" s="496">
        <v>45423</v>
      </c>
    </row>
    <row r="38" spans="1:11" ht="15.75" customHeight="1">
      <c r="A38" s="659"/>
      <c r="B38" s="495" t="s">
        <v>308</v>
      </c>
      <c r="C38" s="496">
        <v>52</v>
      </c>
      <c r="D38" s="496">
        <v>6</v>
      </c>
      <c r="E38" s="496">
        <v>58</v>
      </c>
      <c r="F38" s="496">
        <v>126</v>
      </c>
      <c r="G38" s="496">
        <v>67</v>
      </c>
      <c r="H38" s="496">
        <v>193</v>
      </c>
      <c r="I38" s="496">
        <v>421</v>
      </c>
      <c r="J38" s="496">
        <v>293</v>
      </c>
      <c r="K38" s="496">
        <v>714</v>
      </c>
    </row>
    <row r="39" spans="1:11" ht="15.75" customHeight="1">
      <c r="A39" s="659"/>
      <c r="B39" s="495" t="s">
        <v>305</v>
      </c>
      <c r="C39" s="496">
        <v>5</v>
      </c>
      <c r="D39" s="496">
        <v>4</v>
      </c>
      <c r="E39" s="496">
        <v>9</v>
      </c>
      <c r="F39" s="496">
        <v>3</v>
      </c>
      <c r="G39" s="496">
        <v>4</v>
      </c>
      <c r="H39" s="496">
        <v>7</v>
      </c>
      <c r="I39" s="496">
        <v>53</v>
      </c>
      <c r="J39" s="496">
        <v>66</v>
      </c>
      <c r="K39" s="496">
        <v>119</v>
      </c>
    </row>
    <row r="40" spans="1:11" ht="15.75" customHeight="1">
      <c r="A40" s="659"/>
      <c r="B40" s="495" t="s">
        <v>307</v>
      </c>
      <c r="C40" s="496">
        <v>0</v>
      </c>
      <c r="D40" s="496">
        <v>0</v>
      </c>
      <c r="E40" s="496">
        <v>0</v>
      </c>
      <c r="F40" s="496">
        <v>0</v>
      </c>
      <c r="G40" s="496">
        <v>1</v>
      </c>
      <c r="H40" s="496">
        <v>1</v>
      </c>
      <c r="I40" s="496">
        <v>28</v>
      </c>
      <c r="J40" s="496">
        <v>39</v>
      </c>
      <c r="K40" s="496">
        <v>67</v>
      </c>
    </row>
    <row r="41" spans="1:11" ht="15.75" customHeight="1">
      <c r="A41" s="660"/>
      <c r="B41" s="495" t="s">
        <v>306</v>
      </c>
      <c r="C41" s="496">
        <v>0</v>
      </c>
      <c r="D41" s="496">
        <v>0</v>
      </c>
      <c r="E41" s="496">
        <v>0</v>
      </c>
      <c r="F41" s="496">
        <v>6</v>
      </c>
      <c r="G41" s="496">
        <v>7</v>
      </c>
      <c r="H41" s="496">
        <v>13</v>
      </c>
      <c r="I41" s="496">
        <v>21</v>
      </c>
      <c r="J41" s="496">
        <v>12</v>
      </c>
      <c r="K41" s="496">
        <v>33</v>
      </c>
    </row>
    <row r="42" spans="1:11" ht="15.75" customHeight="1">
      <c r="A42" s="489" t="s">
        <v>672</v>
      </c>
      <c r="B42" s="483"/>
      <c r="C42" s="496">
        <v>279</v>
      </c>
      <c r="D42" s="496">
        <v>202</v>
      </c>
      <c r="E42" s="496">
        <v>481</v>
      </c>
      <c r="F42" s="496">
        <v>595</v>
      </c>
      <c r="G42" s="496">
        <v>589</v>
      </c>
      <c r="H42" s="496">
        <v>1184</v>
      </c>
      <c r="I42" s="496">
        <v>22160</v>
      </c>
      <c r="J42" s="496">
        <v>24196</v>
      </c>
      <c r="K42" s="496">
        <v>46356</v>
      </c>
    </row>
    <row r="43" spans="1:11" ht="15.75" customHeight="1">
      <c r="A43" s="489" t="s">
        <v>309</v>
      </c>
      <c r="B43" s="483"/>
      <c r="C43" s="496">
        <v>0</v>
      </c>
      <c r="D43" s="496">
        <v>0</v>
      </c>
      <c r="E43" s="496">
        <v>0</v>
      </c>
      <c r="F43" s="496">
        <v>3</v>
      </c>
      <c r="G43" s="496">
        <v>8</v>
      </c>
      <c r="H43" s="496">
        <v>11</v>
      </c>
      <c r="I43" s="496">
        <v>89</v>
      </c>
      <c r="J43" s="496">
        <v>113</v>
      </c>
      <c r="K43" s="496">
        <v>202</v>
      </c>
    </row>
    <row r="44" spans="1:11" ht="15.75" customHeight="1">
      <c r="A44" s="658" t="s">
        <v>276</v>
      </c>
      <c r="B44" s="495" t="s">
        <v>276</v>
      </c>
      <c r="C44" s="496">
        <v>0</v>
      </c>
      <c r="D44" s="496">
        <v>136</v>
      </c>
      <c r="E44" s="496">
        <v>136</v>
      </c>
      <c r="F44" s="496">
        <v>0</v>
      </c>
      <c r="G44" s="496">
        <v>38</v>
      </c>
      <c r="H44" s="496">
        <v>38</v>
      </c>
      <c r="I44" s="496">
        <v>202</v>
      </c>
      <c r="J44" s="496">
        <v>1889</v>
      </c>
      <c r="K44" s="496">
        <v>2091</v>
      </c>
    </row>
    <row r="45" spans="1:11" ht="15.75" customHeight="1">
      <c r="A45" s="660"/>
      <c r="B45" s="495" t="s">
        <v>311</v>
      </c>
      <c r="C45" s="496">
        <v>1</v>
      </c>
      <c r="D45" s="496">
        <v>4</v>
      </c>
      <c r="E45" s="496">
        <v>5</v>
      </c>
      <c r="F45" s="496">
        <v>0</v>
      </c>
      <c r="G45" s="496">
        <v>8</v>
      </c>
      <c r="H45" s="496">
        <v>8</v>
      </c>
      <c r="I45" s="496">
        <v>69</v>
      </c>
      <c r="J45" s="496">
        <v>610</v>
      </c>
      <c r="K45" s="496">
        <v>679</v>
      </c>
    </row>
    <row r="46" spans="1:11" ht="15.75" customHeight="1">
      <c r="A46" s="489" t="s">
        <v>673</v>
      </c>
      <c r="B46" s="483"/>
      <c r="C46" s="496">
        <v>1</v>
      </c>
      <c r="D46" s="496">
        <v>140</v>
      </c>
      <c r="E46" s="496">
        <v>141</v>
      </c>
      <c r="F46" s="496">
        <v>0</v>
      </c>
      <c r="G46" s="496">
        <v>46</v>
      </c>
      <c r="H46" s="496">
        <v>46</v>
      </c>
      <c r="I46" s="496">
        <v>271</v>
      </c>
      <c r="J46" s="496">
        <v>2499</v>
      </c>
      <c r="K46" s="496">
        <v>2770</v>
      </c>
    </row>
    <row r="47" spans="1:11" ht="15.75" customHeight="1">
      <c r="A47" s="658" t="s">
        <v>312</v>
      </c>
      <c r="B47" s="495" t="s">
        <v>313</v>
      </c>
      <c r="C47" s="496">
        <v>270</v>
      </c>
      <c r="D47" s="496">
        <v>206</v>
      </c>
      <c r="E47" s="496">
        <v>476</v>
      </c>
      <c r="F47" s="496">
        <v>211</v>
      </c>
      <c r="G47" s="496">
        <v>231</v>
      </c>
      <c r="H47" s="496">
        <v>442</v>
      </c>
      <c r="I47" s="496">
        <v>10507</v>
      </c>
      <c r="J47" s="496">
        <v>14995</v>
      </c>
      <c r="K47" s="496">
        <v>25502</v>
      </c>
    </row>
    <row r="48" spans="1:11" ht="15.75" customHeight="1">
      <c r="A48" s="659"/>
      <c r="B48" s="495" t="s">
        <v>323</v>
      </c>
      <c r="C48" s="496">
        <v>167</v>
      </c>
      <c r="D48" s="496">
        <v>130</v>
      </c>
      <c r="E48" s="496">
        <v>297</v>
      </c>
      <c r="F48" s="496">
        <v>77</v>
      </c>
      <c r="G48" s="496">
        <v>68</v>
      </c>
      <c r="H48" s="496">
        <v>145</v>
      </c>
      <c r="I48" s="496">
        <v>5567</v>
      </c>
      <c r="J48" s="496">
        <v>9828</v>
      </c>
      <c r="K48" s="496">
        <v>15395</v>
      </c>
    </row>
    <row r="49" spans="1:11" ht="15.75" customHeight="1">
      <c r="A49" s="659"/>
      <c r="B49" s="495" t="s">
        <v>315</v>
      </c>
      <c r="C49" s="496">
        <v>28</v>
      </c>
      <c r="D49" s="496">
        <v>14</v>
      </c>
      <c r="E49" s="496">
        <v>42</v>
      </c>
      <c r="F49" s="496">
        <v>34</v>
      </c>
      <c r="G49" s="496">
        <v>16</v>
      </c>
      <c r="H49" s="496">
        <v>50</v>
      </c>
      <c r="I49" s="496">
        <v>5131</v>
      </c>
      <c r="J49" s="496">
        <v>8610</v>
      </c>
      <c r="K49" s="496">
        <v>13741</v>
      </c>
    </row>
    <row r="50" spans="1:11" ht="15.75" customHeight="1">
      <c r="A50" s="659"/>
      <c r="B50" s="495" t="s">
        <v>317</v>
      </c>
      <c r="C50" s="496">
        <v>78</v>
      </c>
      <c r="D50" s="496">
        <v>116</v>
      </c>
      <c r="E50" s="496">
        <v>194</v>
      </c>
      <c r="F50" s="496">
        <v>303</v>
      </c>
      <c r="G50" s="496">
        <v>492</v>
      </c>
      <c r="H50" s="496">
        <v>795</v>
      </c>
      <c r="I50" s="496">
        <v>3492</v>
      </c>
      <c r="J50" s="496">
        <v>9159</v>
      </c>
      <c r="K50" s="496">
        <v>12651</v>
      </c>
    </row>
    <row r="51" spans="1:11" ht="15.75" customHeight="1">
      <c r="A51" s="659"/>
      <c r="B51" s="495" t="s">
        <v>314</v>
      </c>
      <c r="C51" s="496">
        <v>21</v>
      </c>
      <c r="D51" s="496">
        <v>21</v>
      </c>
      <c r="E51" s="496">
        <v>42</v>
      </c>
      <c r="F51" s="496">
        <v>10</v>
      </c>
      <c r="G51" s="496">
        <v>5</v>
      </c>
      <c r="H51" s="496">
        <v>15</v>
      </c>
      <c r="I51" s="496">
        <v>4952</v>
      </c>
      <c r="J51" s="496">
        <v>4517</v>
      </c>
      <c r="K51" s="496">
        <v>9469</v>
      </c>
    </row>
    <row r="52" spans="1:11" ht="15.75" customHeight="1">
      <c r="A52" s="659"/>
      <c r="B52" s="495" t="s">
        <v>316</v>
      </c>
      <c r="C52" s="496">
        <v>137</v>
      </c>
      <c r="D52" s="496">
        <v>69</v>
      </c>
      <c r="E52" s="496">
        <v>206</v>
      </c>
      <c r="F52" s="496">
        <v>136</v>
      </c>
      <c r="G52" s="496">
        <v>134</v>
      </c>
      <c r="H52" s="496">
        <v>270</v>
      </c>
      <c r="I52" s="496">
        <v>3551</v>
      </c>
      <c r="J52" s="496">
        <v>4936</v>
      </c>
      <c r="K52" s="496">
        <v>8487</v>
      </c>
    </row>
    <row r="53" spans="1:11" ht="15.75" customHeight="1">
      <c r="A53" s="659"/>
      <c r="B53" s="495" t="s">
        <v>319</v>
      </c>
      <c r="C53" s="496">
        <v>124</v>
      </c>
      <c r="D53" s="496">
        <v>18</v>
      </c>
      <c r="E53" s="496">
        <v>142</v>
      </c>
      <c r="F53" s="496">
        <v>49</v>
      </c>
      <c r="G53" s="496">
        <v>28</v>
      </c>
      <c r="H53" s="496">
        <v>77</v>
      </c>
      <c r="I53" s="496">
        <v>2849</v>
      </c>
      <c r="J53" s="496">
        <v>2472</v>
      </c>
      <c r="K53" s="496">
        <v>5321</v>
      </c>
    </row>
    <row r="54" spans="1:11" ht="15.75" customHeight="1">
      <c r="A54" s="659"/>
      <c r="B54" s="495" t="s">
        <v>318</v>
      </c>
      <c r="C54" s="496">
        <v>48</v>
      </c>
      <c r="D54" s="496">
        <v>19</v>
      </c>
      <c r="E54" s="496">
        <v>67</v>
      </c>
      <c r="F54" s="496">
        <v>37</v>
      </c>
      <c r="G54" s="496">
        <v>22</v>
      </c>
      <c r="H54" s="496">
        <v>59</v>
      </c>
      <c r="I54" s="496">
        <v>1824</v>
      </c>
      <c r="J54" s="496">
        <v>2546</v>
      </c>
      <c r="K54" s="496">
        <v>4370</v>
      </c>
    </row>
    <row r="55" spans="1:11" ht="15.75" customHeight="1">
      <c r="A55" s="659"/>
      <c r="B55" s="495" t="s">
        <v>320</v>
      </c>
      <c r="C55" s="496">
        <v>9</v>
      </c>
      <c r="D55" s="496">
        <v>11</v>
      </c>
      <c r="E55" s="496">
        <v>20</v>
      </c>
      <c r="F55" s="496">
        <v>19</v>
      </c>
      <c r="G55" s="496">
        <v>67</v>
      </c>
      <c r="H55" s="496">
        <v>86</v>
      </c>
      <c r="I55" s="496">
        <v>874</v>
      </c>
      <c r="J55" s="496">
        <v>1474</v>
      </c>
      <c r="K55" s="496">
        <v>2348</v>
      </c>
    </row>
    <row r="56" spans="1:11" ht="15.75" customHeight="1">
      <c r="A56" s="659"/>
      <c r="B56" s="495" t="s">
        <v>321</v>
      </c>
      <c r="C56" s="496">
        <v>8</v>
      </c>
      <c r="D56" s="496">
        <v>15</v>
      </c>
      <c r="E56" s="496">
        <v>23</v>
      </c>
      <c r="F56" s="496">
        <v>4</v>
      </c>
      <c r="G56" s="496">
        <v>17</v>
      </c>
      <c r="H56" s="496">
        <v>21</v>
      </c>
      <c r="I56" s="496">
        <v>124</v>
      </c>
      <c r="J56" s="496">
        <v>452</v>
      </c>
      <c r="K56" s="496">
        <v>576</v>
      </c>
    </row>
    <row r="57" spans="1:11" ht="15.75" customHeight="1">
      <c r="A57" s="660"/>
      <c r="B57" s="495" t="s">
        <v>322</v>
      </c>
      <c r="C57" s="496">
        <v>17</v>
      </c>
      <c r="D57" s="496">
        <v>9</v>
      </c>
      <c r="E57" s="496">
        <v>26</v>
      </c>
      <c r="F57" s="496">
        <v>25</v>
      </c>
      <c r="G57" s="496">
        <v>34</v>
      </c>
      <c r="H57" s="496">
        <v>59</v>
      </c>
      <c r="I57" s="496">
        <v>160</v>
      </c>
      <c r="J57" s="496">
        <v>207</v>
      </c>
      <c r="K57" s="496">
        <v>367</v>
      </c>
    </row>
    <row r="58" spans="1:11" ht="15.75" customHeight="1">
      <c r="A58" s="489" t="s">
        <v>674</v>
      </c>
      <c r="B58" s="483"/>
      <c r="C58" s="496">
        <v>907</v>
      </c>
      <c r="D58" s="496">
        <v>628</v>
      </c>
      <c r="E58" s="496">
        <v>1535</v>
      </c>
      <c r="F58" s="496">
        <v>905</v>
      </c>
      <c r="G58" s="496">
        <v>1114</v>
      </c>
      <c r="H58" s="496">
        <v>2019</v>
      </c>
      <c r="I58" s="496">
        <v>39031</v>
      </c>
      <c r="J58" s="496">
        <v>59196</v>
      </c>
      <c r="K58" s="496">
        <v>98227</v>
      </c>
    </row>
    <row r="59" spans="1:11" ht="15.75" customHeight="1">
      <c r="A59" s="489" t="s">
        <v>634</v>
      </c>
      <c r="B59" s="483"/>
      <c r="C59" s="496">
        <v>116</v>
      </c>
      <c r="D59" s="496">
        <v>124</v>
      </c>
      <c r="E59" s="496">
        <v>240</v>
      </c>
      <c r="F59" s="496">
        <v>652</v>
      </c>
      <c r="G59" s="496">
        <v>679</v>
      </c>
      <c r="H59" s="496">
        <v>1331</v>
      </c>
      <c r="I59" s="496">
        <v>48464</v>
      </c>
      <c r="J59" s="496">
        <v>38937</v>
      </c>
      <c r="K59" s="496">
        <v>87401</v>
      </c>
    </row>
    <row r="60" spans="1:11" ht="15.75" customHeight="1">
      <c r="A60" s="489" t="s">
        <v>273</v>
      </c>
      <c r="B60" s="483"/>
      <c r="C60" s="496">
        <v>59</v>
      </c>
      <c r="D60" s="496">
        <v>32</v>
      </c>
      <c r="E60" s="496">
        <v>91</v>
      </c>
      <c r="F60" s="496">
        <v>34</v>
      </c>
      <c r="G60" s="496">
        <v>27</v>
      </c>
      <c r="H60" s="496">
        <v>61</v>
      </c>
      <c r="I60" s="496">
        <v>3312</v>
      </c>
      <c r="J60" s="496">
        <v>2339</v>
      </c>
      <c r="K60" s="496">
        <v>5651</v>
      </c>
    </row>
    <row r="61" spans="1:11" ht="15.75" customHeight="1">
      <c r="A61" s="489" t="s">
        <v>8</v>
      </c>
      <c r="B61" s="483"/>
      <c r="C61" s="496">
        <v>122</v>
      </c>
      <c r="D61" s="496">
        <v>51</v>
      </c>
      <c r="E61" s="496">
        <v>173</v>
      </c>
      <c r="F61" s="496">
        <v>7</v>
      </c>
      <c r="G61" s="496">
        <v>16</v>
      </c>
      <c r="H61" s="496">
        <v>23</v>
      </c>
      <c r="I61" s="496">
        <v>3819</v>
      </c>
      <c r="J61" s="496">
        <v>2695</v>
      </c>
      <c r="K61" s="496">
        <v>6514</v>
      </c>
    </row>
    <row r="62" spans="1:11" ht="15.75" customHeight="1">
      <c r="A62" s="489" t="s">
        <v>275</v>
      </c>
      <c r="B62" s="483"/>
      <c r="C62" s="496">
        <v>100</v>
      </c>
      <c r="D62" s="496">
        <v>25</v>
      </c>
      <c r="E62" s="496">
        <v>125</v>
      </c>
      <c r="F62" s="496">
        <v>97</v>
      </c>
      <c r="G62" s="496">
        <v>70</v>
      </c>
      <c r="H62" s="496">
        <v>167</v>
      </c>
      <c r="I62" s="496">
        <v>3550</v>
      </c>
      <c r="J62" s="496">
        <v>3350</v>
      </c>
      <c r="K62" s="496">
        <v>6900</v>
      </c>
    </row>
    <row r="63" spans="1:11" ht="15.75" customHeight="1">
      <c r="A63" s="489" t="s">
        <v>324</v>
      </c>
      <c r="B63" s="483"/>
      <c r="C63" s="496">
        <v>163</v>
      </c>
      <c r="D63" s="496">
        <v>145</v>
      </c>
      <c r="E63" s="496">
        <v>308</v>
      </c>
      <c r="F63" s="496">
        <v>141</v>
      </c>
      <c r="G63" s="496">
        <v>225</v>
      </c>
      <c r="H63" s="496">
        <v>366</v>
      </c>
      <c r="I63" s="496">
        <v>58</v>
      </c>
      <c r="J63" s="496">
        <v>22</v>
      </c>
      <c r="K63" s="496">
        <v>80</v>
      </c>
    </row>
    <row r="64" spans="1:11" ht="15.75" customHeight="1">
      <c r="A64" s="489" t="s">
        <v>277</v>
      </c>
      <c r="B64" s="483"/>
      <c r="C64" s="496">
        <v>430</v>
      </c>
      <c r="D64" s="496">
        <v>264</v>
      </c>
      <c r="E64" s="496">
        <v>694</v>
      </c>
      <c r="F64" s="496">
        <v>327</v>
      </c>
      <c r="G64" s="496">
        <v>224</v>
      </c>
      <c r="H64" s="496">
        <v>551</v>
      </c>
      <c r="I64" s="496">
        <v>144936</v>
      </c>
      <c r="J64" s="496">
        <v>73520</v>
      </c>
      <c r="K64" s="496">
        <v>218456</v>
      </c>
    </row>
    <row r="65" spans="1:11" ht="15.75" customHeight="1">
      <c r="A65" s="489" t="s">
        <v>271</v>
      </c>
      <c r="B65" s="483"/>
      <c r="C65" s="496">
        <v>34</v>
      </c>
      <c r="D65" s="496">
        <v>15</v>
      </c>
      <c r="E65" s="496">
        <v>49</v>
      </c>
      <c r="F65" s="496">
        <v>13</v>
      </c>
      <c r="G65" s="496">
        <v>49</v>
      </c>
      <c r="H65" s="496">
        <v>62</v>
      </c>
      <c r="I65" s="496">
        <v>202</v>
      </c>
      <c r="J65" s="496">
        <v>298</v>
      </c>
      <c r="K65" s="496">
        <v>500</v>
      </c>
    </row>
    <row r="66" spans="1:11" ht="15.75" customHeight="1">
      <c r="A66" s="658" t="s">
        <v>278</v>
      </c>
      <c r="B66" s="495" t="s">
        <v>325</v>
      </c>
      <c r="C66" s="496">
        <v>183</v>
      </c>
      <c r="D66" s="496">
        <v>52</v>
      </c>
      <c r="E66" s="496">
        <v>235</v>
      </c>
      <c r="F66" s="496">
        <v>0</v>
      </c>
      <c r="G66" s="496">
        <v>0</v>
      </c>
      <c r="H66" s="496">
        <v>0</v>
      </c>
      <c r="I66" s="496">
        <v>9013</v>
      </c>
      <c r="J66" s="496">
        <v>6422</v>
      </c>
      <c r="K66" s="496">
        <v>15435</v>
      </c>
    </row>
    <row r="67" spans="1:11" ht="15.75" customHeight="1">
      <c r="A67" s="659"/>
      <c r="B67" s="495" t="s">
        <v>348</v>
      </c>
      <c r="C67" s="496">
        <v>175</v>
      </c>
      <c r="D67" s="496">
        <v>121</v>
      </c>
      <c r="E67" s="496">
        <v>296</v>
      </c>
      <c r="F67" s="496">
        <v>194</v>
      </c>
      <c r="G67" s="496">
        <v>244</v>
      </c>
      <c r="H67" s="496">
        <v>438</v>
      </c>
      <c r="I67" s="496">
        <v>3918</v>
      </c>
      <c r="J67" s="496">
        <v>6346</v>
      </c>
      <c r="K67" s="496">
        <v>10264</v>
      </c>
    </row>
    <row r="68" spans="1:11" ht="15.75" customHeight="1">
      <c r="A68" s="659"/>
      <c r="B68" s="495" t="s">
        <v>349</v>
      </c>
      <c r="C68" s="496">
        <v>80</v>
      </c>
      <c r="D68" s="496">
        <v>50</v>
      </c>
      <c r="E68" s="496">
        <v>130</v>
      </c>
      <c r="F68" s="496">
        <v>64</v>
      </c>
      <c r="G68" s="496">
        <v>242</v>
      </c>
      <c r="H68" s="496">
        <v>306</v>
      </c>
      <c r="I68" s="496">
        <v>2274</v>
      </c>
      <c r="J68" s="496">
        <v>4739</v>
      </c>
      <c r="K68" s="496">
        <v>7013</v>
      </c>
    </row>
    <row r="69" spans="1:11" ht="15.75" customHeight="1">
      <c r="A69" s="659"/>
      <c r="B69" s="495" t="s">
        <v>88</v>
      </c>
      <c r="C69" s="496">
        <v>6</v>
      </c>
      <c r="D69" s="496">
        <v>22</v>
      </c>
      <c r="E69" s="496">
        <v>28</v>
      </c>
      <c r="F69" s="496">
        <v>0</v>
      </c>
      <c r="G69" s="496">
        <v>5</v>
      </c>
      <c r="H69" s="496">
        <v>5</v>
      </c>
      <c r="I69" s="496">
        <v>1080</v>
      </c>
      <c r="J69" s="496">
        <v>3610</v>
      </c>
      <c r="K69" s="496">
        <v>4690</v>
      </c>
    </row>
    <row r="70" spans="1:11" ht="15.75" customHeight="1">
      <c r="A70" s="659"/>
      <c r="B70" s="495" t="s">
        <v>353</v>
      </c>
      <c r="C70" s="496">
        <v>100</v>
      </c>
      <c r="D70" s="496">
        <v>69</v>
      </c>
      <c r="E70" s="496">
        <v>169</v>
      </c>
      <c r="F70" s="496">
        <v>39</v>
      </c>
      <c r="G70" s="496">
        <v>202</v>
      </c>
      <c r="H70" s="496">
        <v>241</v>
      </c>
      <c r="I70" s="496">
        <v>1327</v>
      </c>
      <c r="J70" s="496">
        <v>2259</v>
      </c>
      <c r="K70" s="496">
        <v>3586</v>
      </c>
    </row>
    <row r="71" spans="1:11" ht="15.75" customHeight="1">
      <c r="A71" s="659"/>
      <c r="B71" s="495" t="s">
        <v>326</v>
      </c>
      <c r="C71" s="496">
        <v>0</v>
      </c>
      <c r="D71" s="496">
        <v>5</v>
      </c>
      <c r="E71" s="496">
        <v>5</v>
      </c>
      <c r="F71" s="496">
        <v>0</v>
      </c>
      <c r="G71" s="496">
        <v>0</v>
      </c>
      <c r="H71" s="496">
        <v>0</v>
      </c>
      <c r="I71" s="496">
        <v>1151</v>
      </c>
      <c r="J71" s="496">
        <v>1379</v>
      </c>
      <c r="K71" s="496">
        <v>2530</v>
      </c>
    </row>
    <row r="72" spans="1:11" ht="15.75" customHeight="1">
      <c r="A72" s="659"/>
      <c r="B72" s="495" t="s">
        <v>645</v>
      </c>
      <c r="C72" s="496">
        <v>52</v>
      </c>
      <c r="D72" s="496">
        <v>33</v>
      </c>
      <c r="E72" s="496">
        <v>85</v>
      </c>
      <c r="F72" s="496">
        <v>13</v>
      </c>
      <c r="G72" s="496">
        <v>22</v>
      </c>
      <c r="H72" s="496">
        <v>35</v>
      </c>
      <c r="I72" s="496">
        <v>1635</v>
      </c>
      <c r="J72" s="496">
        <v>666</v>
      </c>
      <c r="K72" s="496">
        <v>2301</v>
      </c>
    </row>
    <row r="73" spans="1:11" ht="15.75" customHeight="1">
      <c r="A73" s="659"/>
      <c r="B73" s="495" t="s">
        <v>636</v>
      </c>
      <c r="C73" s="496">
        <v>0</v>
      </c>
      <c r="D73" s="496">
        <v>0</v>
      </c>
      <c r="E73" s="496">
        <v>0</v>
      </c>
      <c r="F73" s="496">
        <v>0</v>
      </c>
      <c r="G73" s="496">
        <v>0</v>
      </c>
      <c r="H73" s="496">
        <v>0</v>
      </c>
      <c r="I73" s="496">
        <v>730</v>
      </c>
      <c r="J73" s="496">
        <v>919</v>
      </c>
      <c r="K73" s="496">
        <v>1649</v>
      </c>
    </row>
    <row r="74" spans="1:11" ht="15.75" customHeight="1">
      <c r="A74" s="659"/>
      <c r="B74" s="495" t="s">
        <v>327</v>
      </c>
      <c r="C74" s="496">
        <v>9</v>
      </c>
      <c r="D74" s="496">
        <v>4</v>
      </c>
      <c r="E74" s="496">
        <v>13</v>
      </c>
      <c r="F74" s="496">
        <v>0</v>
      </c>
      <c r="G74" s="496">
        <v>5</v>
      </c>
      <c r="H74" s="496">
        <v>5</v>
      </c>
      <c r="I74" s="496">
        <v>1046</v>
      </c>
      <c r="J74" s="496">
        <v>588</v>
      </c>
      <c r="K74" s="496">
        <v>1634</v>
      </c>
    </row>
    <row r="75" spans="1:11" ht="15.75" customHeight="1">
      <c r="A75" s="659"/>
      <c r="B75" s="495" t="s">
        <v>340</v>
      </c>
      <c r="C75" s="496">
        <v>52</v>
      </c>
      <c r="D75" s="496">
        <v>32</v>
      </c>
      <c r="E75" s="496">
        <v>84</v>
      </c>
      <c r="F75" s="496">
        <v>13</v>
      </c>
      <c r="G75" s="496">
        <v>22</v>
      </c>
      <c r="H75" s="496">
        <v>35</v>
      </c>
      <c r="I75" s="496">
        <v>714</v>
      </c>
      <c r="J75" s="496">
        <v>304</v>
      </c>
      <c r="K75" s="496">
        <v>1018</v>
      </c>
    </row>
    <row r="76" spans="1:11" ht="15.75" customHeight="1">
      <c r="A76" s="659"/>
      <c r="B76" s="495" t="s">
        <v>328</v>
      </c>
      <c r="C76" s="496">
        <v>39</v>
      </c>
      <c r="D76" s="496">
        <v>14</v>
      </c>
      <c r="E76" s="496">
        <v>53</v>
      </c>
      <c r="F76" s="496">
        <v>0</v>
      </c>
      <c r="G76" s="496">
        <v>0</v>
      </c>
      <c r="H76" s="496">
        <v>0</v>
      </c>
      <c r="I76" s="496">
        <v>425</v>
      </c>
      <c r="J76" s="496">
        <v>314</v>
      </c>
      <c r="K76" s="496">
        <v>739</v>
      </c>
    </row>
    <row r="77" spans="1:11" ht="15.75" customHeight="1">
      <c r="A77" s="659"/>
      <c r="B77" s="495" t="s">
        <v>329</v>
      </c>
      <c r="C77" s="496">
        <v>0</v>
      </c>
      <c r="D77" s="496">
        <v>0</v>
      </c>
      <c r="E77" s="496">
        <v>0</v>
      </c>
      <c r="F77" s="496">
        <v>0</v>
      </c>
      <c r="G77" s="496">
        <v>0</v>
      </c>
      <c r="H77" s="496">
        <v>0</v>
      </c>
      <c r="I77" s="496">
        <v>526</v>
      </c>
      <c r="J77" s="496">
        <v>137</v>
      </c>
      <c r="K77" s="496">
        <v>663</v>
      </c>
    </row>
    <row r="78" spans="1:11" ht="15.75" customHeight="1">
      <c r="A78" s="659"/>
      <c r="B78" s="495" t="s">
        <v>333</v>
      </c>
      <c r="C78" s="496">
        <v>0</v>
      </c>
      <c r="D78" s="496">
        <v>0</v>
      </c>
      <c r="E78" s="496">
        <v>0</v>
      </c>
      <c r="F78" s="496">
        <v>0</v>
      </c>
      <c r="G78" s="496">
        <v>0</v>
      </c>
      <c r="H78" s="496">
        <v>0</v>
      </c>
      <c r="I78" s="496">
        <v>175</v>
      </c>
      <c r="J78" s="496">
        <v>190</v>
      </c>
      <c r="K78" s="496">
        <v>365</v>
      </c>
    </row>
    <row r="79" spans="1:11" ht="15.75" customHeight="1">
      <c r="A79" s="659"/>
      <c r="B79" s="495" t="s">
        <v>647</v>
      </c>
      <c r="C79" s="496">
        <v>0</v>
      </c>
      <c r="D79" s="496">
        <v>0</v>
      </c>
      <c r="E79" s="496">
        <v>0</v>
      </c>
      <c r="F79" s="496">
        <v>0</v>
      </c>
      <c r="G79" s="496">
        <v>0</v>
      </c>
      <c r="H79" s="496">
        <v>0</v>
      </c>
      <c r="I79" s="496">
        <v>218</v>
      </c>
      <c r="J79" s="496">
        <v>79</v>
      </c>
      <c r="K79" s="496">
        <v>297</v>
      </c>
    </row>
    <row r="80" spans="1:11" ht="15.75" customHeight="1">
      <c r="A80" s="659"/>
      <c r="B80" s="495" t="s">
        <v>336</v>
      </c>
      <c r="C80" s="496">
        <v>0</v>
      </c>
      <c r="D80" s="496">
        <v>0</v>
      </c>
      <c r="E80" s="496">
        <v>0</v>
      </c>
      <c r="F80" s="496">
        <v>0</v>
      </c>
      <c r="G80" s="496">
        <v>0</v>
      </c>
      <c r="H80" s="496">
        <v>0</v>
      </c>
      <c r="I80" s="496">
        <v>61</v>
      </c>
      <c r="J80" s="496">
        <v>171</v>
      </c>
      <c r="K80" s="496">
        <v>232</v>
      </c>
    </row>
    <row r="81" spans="1:11" ht="15.75" customHeight="1">
      <c r="A81" s="659"/>
      <c r="B81" s="495" t="s">
        <v>332</v>
      </c>
      <c r="C81" s="496">
        <v>11</v>
      </c>
      <c r="D81" s="496">
        <v>0</v>
      </c>
      <c r="E81" s="496">
        <v>11</v>
      </c>
      <c r="F81" s="496">
        <v>0</v>
      </c>
      <c r="G81" s="496">
        <v>0</v>
      </c>
      <c r="H81" s="496">
        <v>0</v>
      </c>
      <c r="I81" s="496">
        <v>152</v>
      </c>
      <c r="J81" s="496">
        <v>54</v>
      </c>
      <c r="K81" s="496">
        <v>206</v>
      </c>
    </row>
    <row r="82" spans="1:11" ht="15.75" customHeight="1">
      <c r="A82" s="659"/>
      <c r="B82" s="495" t="s">
        <v>334</v>
      </c>
      <c r="C82" s="496">
        <v>4</v>
      </c>
      <c r="D82" s="496">
        <v>2</v>
      </c>
      <c r="E82" s="496">
        <v>6</v>
      </c>
      <c r="F82" s="496">
        <v>0</v>
      </c>
      <c r="G82" s="496">
        <v>0</v>
      </c>
      <c r="H82" s="496">
        <v>0</v>
      </c>
      <c r="I82" s="496">
        <v>133</v>
      </c>
      <c r="J82" s="496">
        <v>59</v>
      </c>
      <c r="K82" s="496">
        <v>192</v>
      </c>
    </row>
    <row r="83" spans="1:11" ht="15.75" customHeight="1">
      <c r="A83" s="659"/>
      <c r="B83" s="495" t="s">
        <v>331</v>
      </c>
      <c r="C83" s="496">
        <v>0</v>
      </c>
      <c r="D83" s="496">
        <v>0</v>
      </c>
      <c r="E83" s="496">
        <v>0</v>
      </c>
      <c r="F83" s="496">
        <v>0</v>
      </c>
      <c r="G83" s="496">
        <v>0</v>
      </c>
      <c r="H83" s="496">
        <v>0</v>
      </c>
      <c r="I83" s="496">
        <v>168</v>
      </c>
      <c r="J83" s="496">
        <v>19</v>
      </c>
      <c r="K83" s="496">
        <v>187</v>
      </c>
    </row>
    <row r="84" spans="1:11" ht="15.75" customHeight="1">
      <c r="A84" s="659"/>
      <c r="B84" s="495" t="s">
        <v>330</v>
      </c>
      <c r="C84" s="496">
        <v>0</v>
      </c>
      <c r="D84" s="496">
        <v>0</v>
      </c>
      <c r="E84" s="496">
        <v>0</v>
      </c>
      <c r="F84" s="496">
        <v>0</v>
      </c>
      <c r="G84" s="496">
        <v>0</v>
      </c>
      <c r="H84" s="496">
        <v>0</v>
      </c>
      <c r="I84" s="496">
        <v>67</v>
      </c>
      <c r="J84" s="496">
        <v>75</v>
      </c>
      <c r="K84" s="496">
        <v>142</v>
      </c>
    </row>
    <row r="85" spans="1:11" ht="15.75" customHeight="1">
      <c r="A85" s="659"/>
      <c r="B85" s="495" t="s">
        <v>648</v>
      </c>
      <c r="C85" s="496">
        <v>1</v>
      </c>
      <c r="D85" s="496">
        <v>0</v>
      </c>
      <c r="E85" s="496">
        <v>1</v>
      </c>
      <c r="F85" s="496">
        <v>0</v>
      </c>
      <c r="G85" s="496">
        <v>0</v>
      </c>
      <c r="H85" s="496">
        <v>0</v>
      </c>
      <c r="I85" s="496">
        <v>85</v>
      </c>
      <c r="J85" s="496">
        <v>51</v>
      </c>
      <c r="K85" s="496">
        <v>136</v>
      </c>
    </row>
    <row r="86" spans="1:11" ht="15.75" customHeight="1">
      <c r="A86" s="659"/>
      <c r="B86" s="495" t="s">
        <v>335</v>
      </c>
      <c r="C86" s="496">
        <v>0</v>
      </c>
      <c r="D86" s="496">
        <v>1</v>
      </c>
      <c r="E86" s="496">
        <v>1</v>
      </c>
      <c r="F86" s="496">
        <v>0</v>
      </c>
      <c r="G86" s="496">
        <v>0</v>
      </c>
      <c r="H86" s="496">
        <v>0</v>
      </c>
      <c r="I86" s="496">
        <v>51</v>
      </c>
      <c r="J86" s="496">
        <v>58</v>
      </c>
      <c r="K86" s="496">
        <v>109</v>
      </c>
    </row>
    <row r="87" spans="1:11" ht="15.75" customHeight="1">
      <c r="A87" s="659"/>
      <c r="B87" s="495" t="s">
        <v>654</v>
      </c>
      <c r="C87" s="496">
        <v>0</v>
      </c>
      <c r="D87" s="496">
        <v>0</v>
      </c>
      <c r="E87" s="496">
        <v>0</v>
      </c>
      <c r="F87" s="496">
        <v>0</v>
      </c>
      <c r="G87" s="496">
        <v>0</v>
      </c>
      <c r="H87" s="496">
        <v>0</v>
      </c>
      <c r="I87" s="496">
        <v>56</v>
      </c>
      <c r="J87" s="496">
        <v>39</v>
      </c>
      <c r="K87" s="496">
        <v>95</v>
      </c>
    </row>
    <row r="88" spans="1:11" ht="15.75" customHeight="1">
      <c r="A88" s="659"/>
      <c r="B88" s="495" t="s">
        <v>652</v>
      </c>
      <c r="C88" s="496">
        <v>9</v>
      </c>
      <c r="D88" s="496">
        <v>0</v>
      </c>
      <c r="E88" s="496">
        <v>9</v>
      </c>
      <c r="F88" s="496">
        <v>0</v>
      </c>
      <c r="G88" s="496">
        <v>0</v>
      </c>
      <c r="H88" s="496">
        <v>0</v>
      </c>
      <c r="I88" s="496">
        <v>37</v>
      </c>
      <c r="J88" s="496">
        <v>56</v>
      </c>
      <c r="K88" s="496">
        <v>93</v>
      </c>
    </row>
    <row r="89" spans="1:11" ht="15.75" customHeight="1">
      <c r="A89" s="659"/>
      <c r="B89" s="495" t="s">
        <v>649</v>
      </c>
      <c r="C89" s="496">
        <v>0</v>
      </c>
      <c r="D89" s="496">
        <v>1</v>
      </c>
      <c r="E89" s="496">
        <v>1</v>
      </c>
      <c r="F89" s="496">
        <v>0</v>
      </c>
      <c r="G89" s="496">
        <v>0</v>
      </c>
      <c r="H89" s="496">
        <v>0</v>
      </c>
      <c r="I89" s="496">
        <v>54</v>
      </c>
      <c r="J89" s="496">
        <v>32</v>
      </c>
      <c r="K89" s="496">
        <v>86</v>
      </c>
    </row>
    <row r="90" spans="1:11" ht="15.75" customHeight="1">
      <c r="A90" s="659"/>
      <c r="B90" s="495" t="s">
        <v>650</v>
      </c>
      <c r="C90" s="496">
        <v>2</v>
      </c>
      <c r="D90" s="496">
        <v>1</v>
      </c>
      <c r="E90" s="496">
        <v>3</v>
      </c>
      <c r="F90" s="496">
        <v>0</v>
      </c>
      <c r="G90" s="496">
        <v>0</v>
      </c>
      <c r="H90" s="496">
        <v>0</v>
      </c>
      <c r="I90" s="496">
        <v>24</v>
      </c>
      <c r="J90" s="496">
        <v>51</v>
      </c>
      <c r="K90" s="496">
        <v>75</v>
      </c>
    </row>
    <row r="91" spans="1:11" ht="15.75" customHeight="1">
      <c r="A91" s="659"/>
      <c r="B91" s="495" t="s">
        <v>651</v>
      </c>
      <c r="C91" s="496">
        <v>2</v>
      </c>
      <c r="D91" s="496">
        <v>0</v>
      </c>
      <c r="E91" s="496">
        <v>2</v>
      </c>
      <c r="F91" s="496">
        <v>0</v>
      </c>
      <c r="G91" s="496">
        <v>0</v>
      </c>
      <c r="H91" s="496">
        <v>0</v>
      </c>
      <c r="I91" s="496">
        <v>40</v>
      </c>
      <c r="J91" s="496">
        <v>21</v>
      </c>
      <c r="K91" s="496">
        <v>61</v>
      </c>
    </row>
    <row r="92" spans="1:11" ht="15.75" customHeight="1">
      <c r="A92" s="659"/>
      <c r="B92" s="495" t="s">
        <v>339</v>
      </c>
      <c r="C92" s="496">
        <v>0</v>
      </c>
      <c r="D92" s="496">
        <v>0</v>
      </c>
      <c r="E92" s="496">
        <v>0</v>
      </c>
      <c r="F92" s="496">
        <v>0</v>
      </c>
      <c r="G92" s="496">
        <v>0</v>
      </c>
      <c r="H92" s="496">
        <v>0</v>
      </c>
      <c r="I92" s="496">
        <v>24</v>
      </c>
      <c r="J92" s="496">
        <v>28</v>
      </c>
      <c r="K92" s="496">
        <v>52</v>
      </c>
    </row>
    <row r="93" spans="1:11" ht="15.75" customHeight="1">
      <c r="A93" s="659"/>
      <c r="B93" s="495" t="s">
        <v>653</v>
      </c>
      <c r="C93" s="496">
        <v>2</v>
      </c>
      <c r="D93" s="496">
        <v>1</v>
      </c>
      <c r="E93" s="496">
        <v>3</v>
      </c>
      <c r="F93" s="496">
        <v>0</v>
      </c>
      <c r="G93" s="496">
        <v>0</v>
      </c>
      <c r="H93" s="496">
        <v>0</v>
      </c>
      <c r="I93" s="496">
        <v>26</v>
      </c>
      <c r="J93" s="496">
        <v>7</v>
      </c>
      <c r="K93" s="496">
        <v>33</v>
      </c>
    </row>
    <row r="94" spans="1:11" ht="15.75" customHeight="1">
      <c r="A94" s="659"/>
      <c r="B94" s="495" t="s">
        <v>338</v>
      </c>
      <c r="C94" s="496">
        <v>0</v>
      </c>
      <c r="D94" s="496">
        <v>0</v>
      </c>
      <c r="E94" s="496">
        <v>0</v>
      </c>
      <c r="F94" s="496">
        <v>0</v>
      </c>
      <c r="G94" s="496">
        <v>0</v>
      </c>
      <c r="H94" s="496">
        <v>0</v>
      </c>
      <c r="I94" s="496">
        <v>19</v>
      </c>
      <c r="J94" s="496">
        <v>4</v>
      </c>
      <c r="K94" s="496">
        <v>23</v>
      </c>
    </row>
    <row r="95" spans="1:11" ht="15.75" customHeight="1">
      <c r="A95" s="659"/>
      <c r="B95" s="495" t="s">
        <v>657</v>
      </c>
      <c r="C95" s="496">
        <v>6</v>
      </c>
      <c r="D95" s="496">
        <v>0</v>
      </c>
      <c r="E95" s="496">
        <v>6</v>
      </c>
      <c r="F95" s="496">
        <v>0</v>
      </c>
      <c r="G95" s="496">
        <v>0</v>
      </c>
      <c r="H95" s="496">
        <v>0</v>
      </c>
      <c r="I95" s="496">
        <v>12</v>
      </c>
      <c r="J95" s="496">
        <v>9</v>
      </c>
      <c r="K95" s="496">
        <v>21</v>
      </c>
    </row>
    <row r="96" spans="1:11" ht="15.75" customHeight="1">
      <c r="A96" s="659"/>
      <c r="B96" s="495" t="s">
        <v>337</v>
      </c>
      <c r="C96" s="496">
        <v>24</v>
      </c>
      <c r="D96" s="496">
        <v>0</v>
      </c>
      <c r="E96" s="496">
        <v>24</v>
      </c>
      <c r="F96" s="496">
        <v>0</v>
      </c>
      <c r="G96" s="496">
        <v>0</v>
      </c>
      <c r="H96" s="496">
        <v>0</v>
      </c>
      <c r="I96" s="496">
        <v>10</v>
      </c>
      <c r="J96" s="496">
        <v>11</v>
      </c>
      <c r="K96" s="496">
        <v>21</v>
      </c>
    </row>
    <row r="97" spans="1:11" ht="15.75" customHeight="1">
      <c r="A97" s="659"/>
      <c r="B97" s="495" t="s">
        <v>658</v>
      </c>
      <c r="C97" s="496">
        <v>26</v>
      </c>
      <c r="D97" s="496">
        <v>4</v>
      </c>
      <c r="E97" s="496">
        <v>30</v>
      </c>
      <c r="F97" s="496">
        <v>0</v>
      </c>
      <c r="G97" s="496">
        <v>0</v>
      </c>
      <c r="H97" s="496">
        <v>0</v>
      </c>
      <c r="I97" s="496">
        <v>20</v>
      </c>
      <c r="J97" s="496">
        <v>1</v>
      </c>
      <c r="K97" s="496">
        <v>21</v>
      </c>
    </row>
    <row r="98" spans="1:11" ht="15.75" customHeight="1">
      <c r="A98" s="659"/>
      <c r="B98" s="495" t="s">
        <v>655</v>
      </c>
      <c r="C98" s="496">
        <v>0</v>
      </c>
      <c r="D98" s="496">
        <v>0</v>
      </c>
      <c r="E98" s="496">
        <v>0</v>
      </c>
      <c r="F98" s="496">
        <v>0</v>
      </c>
      <c r="G98" s="496">
        <v>0</v>
      </c>
      <c r="H98" s="496">
        <v>0</v>
      </c>
      <c r="I98" s="496">
        <v>16</v>
      </c>
      <c r="J98" s="496">
        <v>4</v>
      </c>
      <c r="K98" s="496">
        <v>20</v>
      </c>
    </row>
    <row r="99" spans="1:11" ht="15.75" customHeight="1">
      <c r="A99" s="659"/>
      <c r="B99" s="495" t="s">
        <v>660</v>
      </c>
      <c r="C99" s="496">
        <v>2</v>
      </c>
      <c r="D99" s="496">
        <v>3</v>
      </c>
      <c r="E99" s="496">
        <v>5</v>
      </c>
      <c r="F99" s="496">
        <v>0</v>
      </c>
      <c r="G99" s="496">
        <v>0</v>
      </c>
      <c r="H99" s="496">
        <v>0</v>
      </c>
      <c r="I99" s="496">
        <v>13</v>
      </c>
      <c r="J99" s="496">
        <v>1</v>
      </c>
      <c r="K99" s="496">
        <v>14</v>
      </c>
    </row>
    <row r="100" spans="1:11" ht="15.75" customHeight="1">
      <c r="A100" s="659"/>
      <c r="B100" s="495" t="s">
        <v>659</v>
      </c>
      <c r="C100" s="496">
        <v>0</v>
      </c>
      <c r="D100" s="496">
        <v>0</v>
      </c>
      <c r="E100" s="496">
        <v>0</v>
      </c>
      <c r="F100" s="496">
        <v>0</v>
      </c>
      <c r="G100" s="496">
        <v>0</v>
      </c>
      <c r="H100" s="496">
        <v>0</v>
      </c>
      <c r="I100" s="496">
        <v>8</v>
      </c>
      <c r="J100" s="496">
        <v>5</v>
      </c>
      <c r="K100" s="496">
        <v>13</v>
      </c>
    </row>
    <row r="101" spans="1:11" ht="15.75" customHeight="1">
      <c r="A101" s="659"/>
      <c r="B101" s="495" t="s">
        <v>656</v>
      </c>
      <c r="C101" s="496">
        <v>5</v>
      </c>
      <c r="D101" s="496">
        <v>0</v>
      </c>
      <c r="E101" s="496">
        <v>5</v>
      </c>
      <c r="F101" s="496">
        <v>0</v>
      </c>
      <c r="G101" s="496">
        <v>0</v>
      </c>
      <c r="H101" s="496">
        <v>0</v>
      </c>
      <c r="I101" s="496">
        <v>12</v>
      </c>
      <c r="J101" s="496">
        <v>1</v>
      </c>
      <c r="K101" s="496">
        <v>13</v>
      </c>
    </row>
    <row r="102" spans="1:11" ht="15.75" customHeight="1">
      <c r="A102" s="659"/>
      <c r="B102" s="495" t="s">
        <v>665</v>
      </c>
      <c r="C102" s="496">
        <v>2</v>
      </c>
      <c r="D102" s="496">
        <v>2</v>
      </c>
      <c r="E102" s="496">
        <v>4</v>
      </c>
      <c r="F102" s="496">
        <v>0</v>
      </c>
      <c r="G102" s="496">
        <v>0</v>
      </c>
      <c r="H102" s="496">
        <v>0</v>
      </c>
      <c r="I102" s="496">
        <v>1</v>
      </c>
      <c r="J102" s="496">
        <v>3</v>
      </c>
      <c r="K102" s="496">
        <v>4</v>
      </c>
    </row>
    <row r="103" spans="1:11" ht="15.75" customHeight="1">
      <c r="A103" s="659"/>
      <c r="B103" s="495" t="s">
        <v>661</v>
      </c>
      <c r="C103" s="496">
        <v>4</v>
      </c>
      <c r="D103" s="496">
        <v>4</v>
      </c>
      <c r="E103" s="496">
        <v>8</v>
      </c>
      <c r="F103" s="496">
        <v>0</v>
      </c>
      <c r="G103" s="496">
        <v>0</v>
      </c>
      <c r="H103" s="496">
        <v>0</v>
      </c>
      <c r="I103" s="496">
        <v>4</v>
      </c>
      <c r="J103" s="496">
        <v>0</v>
      </c>
      <c r="K103" s="496">
        <v>4</v>
      </c>
    </row>
    <row r="104" spans="1:11" ht="15.75" customHeight="1">
      <c r="A104" s="659"/>
      <c r="B104" s="495" t="s">
        <v>667</v>
      </c>
      <c r="C104" s="496">
        <v>7</v>
      </c>
      <c r="D104" s="496">
        <v>0</v>
      </c>
      <c r="E104" s="496">
        <v>7</v>
      </c>
      <c r="F104" s="496">
        <v>0</v>
      </c>
      <c r="G104" s="496">
        <v>0</v>
      </c>
      <c r="H104" s="496">
        <v>0</v>
      </c>
      <c r="I104" s="496">
        <v>2</v>
      </c>
      <c r="J104" s="496">
        <v>0</v>
      </c>
      <c r="K104" s="496">
        <v>2</v>
      </c>
    </row>
    <row r="105" spans="1:11" ht="15.75" customHeight="1">
      <c r="A105" s="659"/>
      <c r="B105" s="495" t="s">
        <v>664</v>
      </c>
      <c r="C105" s="496">
        <v>0</v>
      </c>
      <c r="D105" s="496">
        <v>0</v>
      </c>
      <c r="E105" s="496">
        <v>0</v>
      </c>
      <c r="F105" s="496">
        <v>0</v>
      </c>
      <c r="G105" s="496">
        <v>0</v>
      </c>
      <c r="H105" s="496">
        <v>0</v>
      </c>
      <c r="I105" s="496">
        <v>2</v>
      </c>
      <c r="J105" s="496">
        <v>0</v>
      </c>
      <c r="K105" s="496">
        <v>2</v>
      </c>
    </row>
    <row r="106" spans="1:11" ht="15.75" customHeight="1">
      <c r="A106" s="659"/>
      <c r="B106" s="495" t="s">
        <v>662</v>
      </c>
      <c r="C106" s="496">
        <v>2</v>
      </c>
      <c r="D106" s="496">
        <v>1</v>
      </c>
      <c r="E106" s="496">
        <v>3</v>
      </c>
      <c r="F106" s="496">
        <v>0</v>
      </c>
      <c r="G106" s="496">
        <v>0</v>
      </c>
      <c r="H106" s="496">
        <v>0</v>
      </c>
      <c r="I106" s="496">
        <v>1</v>
      </c>
      <c r="J106" s="496">
        <v>0</v>
      </c>
      <c r="K106" s="496">
        <v>1</v>
      </c>
    </row>
    <row r="107" spans="1:11" ht="15.75" customHeight="1">
      <c r="A107" s="659"/>
      <c r="B107" s="495" t="s">
        <v>663</v>
      </c>
      <c r="C107" s="496">
        <v>0</v>
      </c>
      <c r="D107" s="496">
        <v>0</v>
      </c>
      <c r="E107" s="496">
        <v>0</v>
      </c>
      <c r="F107" s="496">
        <v>0</v>
      </c>
      <c r="G107" s="496">
        <v>0</v>
      </c>
      <c r="H107" s="496">
        <v>0</v>
      </c>
      <c r="I107" s="496">
        <v>1</v>
      </c>
      <c r="J107" s="496">
        <v>0</v>
      </c>
      <c r="K107" s="496">
        <v>1</v>
      </c>
    </row>
    <row r="108" spans="1:11" ht="15.75" customHeight="1">
      <c r="A108" s="659"/>
      <c r="B108" s="495" t="s">
        <v>669</v>
      </c>
      <c r="C108" s="496">
        <v>2</v>
      </c>
      <c r="D108" s="496">
        <v>4</v>
      </c>
      <c r="E108" s="496">
        <v>6</v>
      </c>
      <c r="F108" s="496">
        <v>0</v>
      </c>
      <c r="G108" s="496">
        <v>0</v>
      </c>
      <c r="H108" s="496">
        <v>0</v>
      </c>
      <c r="I108" s="496">
        <v>0</v>
      </c>
      <c r="J108" s="496">
        <v>0</v>
      </c>
      <c r="K108" s="496">
        <v>0</v>
      </c>
    </row>
    <row r="109" spans="1:11" ht="15.75" customHeight="1">
      <c r="A109" s="660"/>
      <c r="B109" s="495" t="s">
        <v>666</v>
      </c>
      <c r="C109" s="496">
        <v>4</v>
      </c>
      <c r="D109" s="496">
        <v>2</v>
      </c>
      <c r="E109" s="496">
        <v>6</v>
      </c>
      <c r="F109" s="496">
        <v>0</v>
      </c>
      <c r="G109" s="496">
        <v>0</v>
      </c>
      <c r="H109" s="496">
        <v>0</v>
      </c>
      <c r="I109" s="496">
        <v>0</v>
      </c>
      <c r="J109" s="496">
        <v>0</v>
      </c>
      <c r="K109" s="496">
        <v>0</v>
      </c>
    </row>
    <row r="110" spans="1:11" ht="15.75" customHeight="1">
      <c r="A110" s="489" t="s">
        <v>638</v>
      </c>
      <c r="B110" s="483"/>
      <c r="C110" s="496">
        <f>SUM(C66:C109)</f>
        <v>811</v>
      </c>
      <c r="D110" s="496">
        <f t="shared" ref="D110:K110" si="2">SUM(D66:D109)</f>
        <v>428</v>
      </c>
      <c r="E110" s="496">
        <f t="shared" si="2"/>
        <v>1239</v>
      </c>
      <c r="F110" s="496">
        <f t="shared" si="2"/>
        <v>323</v>
      </c>
      <c r="G110" s="496">
        <f t="shared" si="2"/>
        <v>742</v>
      </c>
      <c r="H110" s="496">
        <f t="shared" si="2"/>
        <v>1065</v>
      </c>
      <c r="I110" s="496">
        <f t="shared" si="2"/>
        <v>25331</v>
      </c>
      <c r="J110" s="496">
        <f t="shared" si="2"/>
        <v>28712</v>
      </c>
      <c r="K110" s="496">
        <f t="shared" si="2"/>
        <v>54043</v>
      </c>
    </row>
    <row r="111" spans="1:11" ht="15.75" customHeight="1">
      <c r="A111" s="489" t="s">
        <v>274</v>
      </c>
      <c r="B111" s="483"/>
      <c r="C111" s="496">
        <v>222</v>
      </c>
      <c r="D111" s="496">
        <v>63</v>
      </c>
      <c r="E111" s="496">
        <v>285</v>
      </c>
      <c r="F111" s="496">
        <v>52</v>
      </c>
      <c r="G111" s="496">
        <v>48</v>
      </c>
      <c r="H111" s="496">
        <v>100</v>
      </c>
      <c r="I111" s="496">
        <v>7983</v>
      </c>
      <c r="J111" s="496">
        <v>8257</v>
      </c>
      <c r="K111" s="496">
        <v>16240</v>
      </c>
    </row>
    <row r="112" spans="1:11" ht="15.75" customHeight="1">
      <c r="A112" s="489" t="s">
        <v>341</v>
      </c>
      <c r="B112" s="483"/>
      <c r="C112" s="496">
        <v>103</v>
      </c>
      <c r="D112" s="496">
        <v>41</v>
      </c>
      <c r="E112" s="496">
        <v>144</v>
      </c>
      <c r="F112" s="496">
        <v>249</v>
      </c>
      <c r="G112" s="496">
        <v>104</v>
      </c>
      <c r="H112" s="496">
        <v>353</v>
      </c>
      <c r="I112" s="496">
        <v>2044</v>
      </c>
      <c r="J112" s="496">
        <v>750</v>
      </c>
      <c r="K112" s="496">
        <v>2794</v>
      </c>
    </row>
    <row r="113" spans="1:11" ht="15.75" customHeight="1">
      <c r="A113" s="489" t="s">
        <v>342</v>
      </c>
      <c r="B113" s="483"/>
      <c r="C113" s="496">
        <v>79</v>
      </c>
      <c r="D113" s="496">
        <v>38</v>
      </c>
      <c r="E113" s="496">
        <v>117</v>
      </c>
      <c r="F113" s="496">
        <v>27</v>
      </c>
      <c r="G113" s="496">
        <v>17</v>
      </c>
      <c r="H113" s="496">
        <v>44</v>
      </c>
      <c r="I113" s="496">
        <v>862</v>
      </c>
      <c r="J113" s="496">
        <v>612</v>
      </c>
      <c r="K113" s="496">
        <v>1474</v>
      </c>
    </row>
    <row r="114" spans="1:11" ht="15.75" customHeight="1">
      <c r="A114" s="658" t="s">
        <v>279</v>
      </c>
      <c r="B114" s="495" t="s">
        <v>344</v>
      </c>
      <c r="C114" s="496">
        <v>733</v>
      </c>
      <c r="D114" s="496">
        <v>405</v>
      </c>
      <c r="E114" s="496">
        <v>1138</v>
      </c>
      <c r="F114" s="496">
        <v>422</v>
      </c>
      <c r="G114" s="496">
        <v>509</v>
      </c>
      <c r="H114" s="496">
        <v>931</v>
      </c>
      <c r="I114" s="496">
        <v>18564</v>
      </c>
      <c r="J114" s="496">
        <v>16024</v>
      </c>
      <c r="K114" s="496">
        <v>34588</v>
      </c>
    </row>
    <row r="115" spans="1:11" ht="15.75" customHeight="1">
      <c r="A115" s="659"/>
      <c r="B115" s="495" t="s">
        <v>359</v>
      </c>
      <c r="C115" s="496">
        <v>559</v>
      </c>
      <c r="D115" s="496">
        <v>268</v>
      </c>
      <c r="E115" s="496">
        <v>827</v>
      </c>
      <c r="F115" s="496">
        <v>176</v>
      </c>
      <c r="G115" s="496">
        <v>272</v>
      </c>
      <c r="H115" s="496">
        <v>448</v>
      </c>
      <c r="I115" s="496">
        <v>9201</v>
      </c>
      <c r="J115" s="496">
        <v>10118</v>
      </c>
      <c r="K115" s="496">
        <v>19319</v>
      </c>
    </row>
    <row r="116" spans="1:11" ht="15.75" customHeight="1">
      <c r="A116" s="659"/>
      <c r="B116" s="495" t="s">
        <v>345</v>
      </c>
      <c r="C116" s="496">
        <v>463</v>
      </c>
      <c r="D116" s="496">
        <v>190</v>
      </c>
      <c r="E116" s="496">
        <v>653</v>
      </c>
      <c r="F116" s="496">
        <v>395</v>
      </c>
      <c r="G116" s="496">
        <v>455</v>
      </c>
      <c r="H116" s="496">
        <v>850</v>
      </c>
      <c r="I116" s="496">
        <v>8819</v>
      </c>
      <c r="J116" s="496">
        <v>7766</v>
      </c>
      <c r="K116" s="496">
        <v>16585</v>
      </c>
    </row>
    <row r="117" spans="1:11" ht="15.75" customHeight="1">
      <c r="A117" s="659"/>
      <c r="B117" s="495" t="s">
        <v>346</v>
      </c>
      <c r="C117" s="496">
        <v>355</v>
      </c>
      <c r="D117" s="496">
        <v>199</v>
      </c>
      <c r="E117" s="496">
        <v>554</v>
      </c>
      <c r="F117" s="496">
        <v>203</v>
      </c>
      <c r="G117" s="496">
        <v>270</v>
      </c>
      <c r="H117" s="496">
        <v>473</v>
      </c>
      <c r="I117" s="496">
        <v>4942</v>
      </c>
      <c r="J117" s="496">
        <v>7664</v>
      </c>
      <c r="K117" s="496">
        <v>12606</v>
      </c>
    </row>
    <row r="118" spans="1:11" ht="15.75" customHeight="1">
      <c r="A118" s="659"/>
      <c r="B118" s="495" t="s">
        <v>347</v>
      </c>
      <c r="C118" s="496">
        <v>830</v>
      </c>
      <c r="D118" s="496">
        <v>617</v>
      </c>
      <c r="E118" s="496">
        <v>1447</v>
      </c>
      <c r="F118" s="496">
        <v>147</v>
      </c>
      <c r="G118" s="496">
        <v>206</v>
      </c>
      <c r="H118" s="496">
        <v>353</v>
      </c>
      <c r="I118" s="496">
        <v>3868</v>
      </c>
      <c r="J118" s="496">
        <v>6420</v>
      </c>
      <c r="K118" s="496">
        <v>10288</v>
      </c>
    </row>
    <row r="119" spans="1:11" ht="15.75" customHeight="1">
      <c r="A119" s="659"/>
      <c r="B119" s="495" t="s">
        <v>350</v>
      </c>
      <c r="C119" s="496">
        <v>116</v>
      </c>
      <c r="D119" s="496">
        <v>73</v>
      </c>
      <c r="E119" s="496">
        <v>189</v>
      </c>
      <c r="F119" s="496">
        <v>70</v>
      </c>
      <c r="G119" s="496">
        <v>56</v>
      </c>
      <c r="H119" s="496">
        <v>126</v>
      </c>
      <c r="I119" s="496">
        <v>1526</v>
      </c>
      <c r="J119" s="496">
        <v>1809</v>
      </c>
      <c r="K119" s="496">
        <v>3335</v>
      </c>
    </row>
    <row r="120" spans="1:11" ht="15.75" customHeight="1">
      <c r="A120" s="659"/>
      <c r="B120" s="495" t="s">
        <v>351</v>
      </c>
      <c r="C120" s="496">
        <v>77</v>
      </c>
      <c r="D120" s="496">
        <v>48</v>
      </c>
      <c r="E120" s="496">
        <v>125</v>
      </c>
      <c r="F120" s="496">
        <v>74</v>
      </c>
      <c r="G120" s="496">
        <v>72</v>
      </c>
      <c r="H120" s="496">
        <v>146</v>
      </c>
      <c r="I120" s="496">
        <v>1282</v>
      </c>
      <c r="J120" s="496">
        <v>1806</v>
      </c>
      <c r="K120" s="496">
        <v>3088</v>
      </c>
    </row>
    <row r="121" spans="1:11" ht="15.75" customHeight="1">
      <c r="A121" s="659"/>
      <c r="B121" s="495" t="s">
        <v>356</v>
      </c>
      <c r="C121" s="496">
        <v>77</v>
      </c>
      <c r="D121" s="496">
        <v>79</v>
      </c>
      <c r="E121" s="496">
        <v>156</v>
      </c>
      <c r="F121" s="496">
        <v>26</v>
      </c>
      <c r="G121" s="496">
        <v>97</v>
      </c>
      <c r="H121" s="496">
        <v>123</v>
      </c>
      <c r="I121" s="496">
        <v>993</v>
      </c>
      <c r="J121" s="496">
        <v>1465</v>
      </c>
      <c r="K121" s="496">
        <v>2458</v>
      </c>
    </row>
    <row r="122" spans="1:11" ht="15.75" customHeight="1">
      <c r="A122" s="659"/>
      <c r="B122" s="495" t="s">
        <v>354</v>
      </c>
      <c r="C122" s="496">
        <v>24</v>
      </c>
      <c r="D122" s="496">
        <v>14</v>
      </c>
      <c r="E122" s="496">
        <v>38</v>
      </c>
      <c r="F122" s="496">
        <v>11</v>
      </c>
      <c r="G122" s="496">
        <v>7</v>
      </c>
      <c r="H122" s="496">
        <v>18</v>
      </c>
      <c r="I122" s="496">
        <v>1141</v>
      </c>
      <c r="J122" s="496">
        <v>976</v>
      </c>
      <c r="K122" s="496">
        <v>2117</v>
      </c>
    </row>
    <row r="123" spans="1:11" ht="15.75" customHeight="1">
      <c r="A123" s="659"/>
      <c r="B123" s="495" t="s">
        <v>355</v>
      </c>
      <c r="C123" s="496">
        <v>140</v>
      </c>
      <c r="D123" s="496">
        <v>32</v>
      </c>
      <c r="E123" s="496">
        <v>172</v>
      </c>
      <c r="F123" s="496">
        <v>17</v>
      </c>
      <c r="G123" s="496">
        <v>12</v>
      </c>
      <c r="H123" s="496">
        <v>29</v>
      </c>
      <c r="I123" s="496">
        <v>1126</v>
      </c>
      <c r="J123" s="496">
        <v>675</v>
      </c>
      <c r="K123" s="496">
        <v>1801</v>
      </c>
    </row>
    <row r="124" spans="1:11" ht="15.75" customHeight="1">
      <c r="A124" s="659"/>
      <c r="B124" s="495" t="s">
        <v>358</v>
      </c>
      <c r="C124" s="496">
        <v>48</v>
      </c>
      <c r="D124" s="496">
        <v>29</v>
      </c>
      <c r="E124" s="496">
        <v>77</v>
      </c>
      <c r="F124" s="496">
        <v>19</v>
      </c>
      <c r="G124" s="496">
        <v>6</v>
      </c>
      <c r="H124" s="496">
        <v>25</v>
      </c>
      <c r="I124" s="496">
        <v>182</v>
      </c>
      <c r="J124" s="496">
        <v>269</v>
      </c>
      <c r="K124" s="496">
        <v>451</v>
      </c>
    </row>
    <row r="125" spans="1:11" ht="15.75" customHeight="1">
      <c r="A125" s="659"/>
      <c r="B125" s="495" t="s">
        <v>357</v>
      </c>
      <c r="C125" s="496">
        <v>2</v>
      </c>
      <c r="D125" s="496">
        <v>3</v>
      </c>
      <c r="E125" s="496">
        <v>5</v>
      </c>
      <c r="F125" s="496">
        <v>0</v>
      </c>
      <c r="G125" s="496">
        <v>1</v>
      </c>
      <c r="H125" s="496">
        <v>1</v>
      </c>
      <c r="I125" s="496">
        <v>130</v>
      </c>
      <c r="J125" s="496">
        <v>58</v>
      </c>
      <c r="K125" s="496">
        <v>188</v>
      </c>
    </row>
    <row r="126" spans="1:11" ht="15.75" customHeight="1">
      <c r="A126" s="659"/>
      <c r="B126" s="495" t="s">
        <v>279</v>
      </c>
      <c r="C126" s="496">
        <v>11</v>
      </c>
      <c r="D126" s="496">
        <v>1</v>
      </c>
      <c r="E126" s="496">
        <v>12</v>
      </c>
      <c r="F126" s="496">
        <v>0</v>
      </c>
      <c r="G126" s="496">
        <v>0</v>
      </c>
      <c r="H126" s="496">
        <v>0</v>
      </c>
      <c r="I126" s="496">
        <v>0</v>
      </c>
      <c r="J126" s="496">
        <v>0</v>
      </c>
      <c r="K126" s="496">
        <v>0</v>
      </c>
    </row>
    <row r="127" spans="1:11" ht="15.75" customHeight="1">
      <c r="A127" s="489" t="s">
        <v>675</v>
      </c>
      <c r="B127" s="483"/>
      <c r="C127" s="496">
        <f>SUM(C114:C126)</f>
        <v>3435</v>
      </c>
      <c r="D127" s="496">
        <f t="shared" ref="D127:K127" si="3">SUM(D114:D126)</f>
        <v>1958</v>
      </c>
      <c r="E127" s="496">
        <f t="shared" si="3"/>
        <v>5393</v>
      </c>
      <c r="F127" s="496">
        <f t="shared" si="3"/>
        <v>1560</v>
      </c>
      <c r="G127" s="496">
        <f t="shared" si="3"/>
        <v>1963</v>
      </c>
      <c r="H127" s="496">
        <f t="shared" si="3"/>
        <v>3523</v>
      </c>
      <c r="I127" s="496">
        <f t="shared" si="3"/>
        <v>51774</v>
      </c>
      <c r="J127" s="496">
        <f t="shared" si="3"/>
        <v>55050</v>
      </c>
      <c r="K127" s="496">
        <f t="shared" si="3"/>
        <v>106824</v>
      </c>
    </row>
    <row r="128" spans="1:11" ht="15.75" customHeight="1">
      <c r="A128" s="658" t="s">
        <v>360</v>
      </c>
      <c r="B128" s="495" t="s">
        <v>361</v>
      </c>
      <c r="C128" s="496">
        <v>386</v>
      </c>
      <c r="D128" s="496">
        <v>180</v>
      </c>
      <c r="E128" s="496">
        <v>566</v>
      </c>
      <c r="F128" s="496">
        <v>302</v>
      </c>
      <c r="G128" s="496">
        <v>264</v>
      </c>
      <c r="H128" s="496">
        <v>566</v>
      </c>
      <c r="I128" s="496">
        <v>19609</v>
      </c>
      <c r="J128" s="496">
        <v>18470</v>
      </c>
      <c r="K128" s="496">
        <v>38079</v>
      </c>
    </row>
    <row r="129" spans="1:11" ht="15.75" customHeight="1">
      <c r="A129" s="659"/>
      <c r="B129" s="495" t="s">
        <v>370</v>
      </c>
      <c r="C129" s="496">
        <v>489</v>
      </c>
      <c r="D129" s="496">
        <v>266</v>
      </c>
      <c r="E129" s="496">
        <v>755</v>
      </c>
      <c r="F129" s="496">
        <v>422</v>
      </c>
      <c r="G129" s="496">
        <v>242</v>
      </c>
      <c r="H129" s="496">
        <v>664</v>
      </c>
      <c r="I129" s="496">
        <v>14552</v>
      </c>
      <c r="J129" s="496">
        <v>17943</v>
      </c>
      <c r="K129" s="496">
        <v>32495</v>
      </c>
    </row>
    <row r="130" spans="1:11" ht="15.75" customHeight="1">
      <c r="A130" s="659"/>
      <c r="B130" s="495" t="s">
        <v>343</v>
      </c>
      <c r="C130" s="496">
        <v>376</v>
      </c>
      <c r="D130" s="496">
        <v>186</v>
      </c>
      <c r="E130" s="496">
        <v>562</v>
      </c>
      <c r="F130" s="496">
        <v>632</v>
      </c>
      <c r="G130" s="496">
        <v>834</v>
      </c>
      <c r="H130" s="496">
        <v>1466</v>
      </c>
      <c r="I130" s="496">
        <v>15225</v>
      </c>
      <c r="J130" s="496">
        <v>14926</v>
      </c>
      <c r="K130" s="496">
        <v>30151</v>
      </c>
    </row>
    <row r="131" spans="1:11" ht="15.75" customHeight="1">
      <c r="A131" s="659"/>
      <c r="B131" s="495" t="s">
        <v>364</v>
      </c>
      <c r="C131" s="496">
        <v>207</v>
      </c>
      <c r="D131" s="496">
        <v>132</v>
      </c>
      <c r="E131" s="496">
        <v>339</v>
      </c>
      <c r="F131" s="496">
        <v>162</v>
      </c>
      <c r="G131" s="496">
        <v>197</v>
      </c>
      <c r="H131" s="496">
        <v>359</v>
      </c>
      <c r="I131" s="496">
        <v>12804</v>
      </c>
      <c r="J131" s="496">
        <v>15367</v>
      </c>
      <c r="K131" s="496">
        <v>28171</v>
      </c>
    </row>
    <row r="132" spans="1:11" ht="15.75" customHeight="1">
      <c r="A132" s="659"/>
      <c r="B132" s="495" t="s">
        <v>362</v>
      </c>
      <c r="C132" s="496">
        <v>297</v>
      </c>
      <c r="D132" s="496">
        <v>148</v>
      </c>
      <c r="E132" s="496">
        <v>445</v>
      </c>
      <c r="F132" s="496">
        <v>271</v>
      </c>
      <c r="G132" s="496">
        <v>173</v>
      </c>
      <c r="H132" s="496">
        <v>444</v>
      </c>
      <c r="I132" s="496">
        <v>14774</v>
      </c>
      <c r="J132" s="496">
        <v>12962</v>
      </c>
      <c r="K132" s="496">
        <v>27736</v>
      </c>
    </row>
    <row r="133" spans="1:11" ht="15.75" customHeight="1">
      <c r="A133" s="659"/>
      <c r="B133" s="495" t="s">
        <v>363</v>
      </c>
      <c r="C133" s="496">
        <v>363</v>
      </c>
      <c r="D133" s="496">
        <v>168</v>
      </c>
      <c r="E133" s="496">
        <v>531</v>
      </c>
      <c r="F133" s="496">
        <v>324</v>
      </c>
      <c r="G133" s="496">
        <v>333</v>
      </c>
      <c r="H133" s="496">
        <v>657</v>
      </c>
      <c r="I133" s="496">
        <v>12329</v>
      </c>
      <c r="J133" s="496">
        <v>13345</v>
      </c>
      <c r="K133" s="496">
        <v>25674</v>
      </c>
    </row>
    <row r="134" spans="1:11" ht="15.75" customHeight="1">
      <c r="A134" s="659"/>
      <c r="B134" s="495" t="s">
        <v>365</v>
      </c>
      <c r="C134" s="496">
        <v>110</v>
      </c>
      <c r="D134" s="496">
        <v>67</v>
      </c>
      <c r="E134" s="496">
        <v>177</v>
      </c>
      <c r="F134" s="496">
        <v>69</v>
      </c>
      <c r="G134" s="496">
        <v>79</v>
      </c>
      <c r="H134" s="496">
        <v>148</v>
      </c>
      <c r="I134" s="496">
        <v>6845</v>
      </c>
      <c r="J134" s="496">
        <v>5025</v>
      </c>
      <c r="K134" s="496">
        <v>11870</v>
      </c>
    </row>
    <row r="135" spans="1:11" ht="15.75" customHeight="1">
      <c r="A135" s="659"/>
      <c r="B135" s="495" t="s">
        <v>367</v>
      </c>
      <c r="C135" s="496">
        <v>93</v>
      </c>
      <c r="D135" s="496">
        <v>106</v>
      </c>
      <c r="E135" s="496">
        <v>199</v>
      </c>
      <c r="F135" s="496">
        <v>77</v>
      </c>
      <c r="G135" s="496">
        <v>157</v>
      </c>
      <c r="H135" s="496">
        <v>234</v>
      </c>
      <c r="I135" s="496">
        <v>2630</v>
      </c>
      <c r="J135" s="496">
        <v>4489</v>
      </c>
      <c r="K135" s="496">
        <v>7119</v>
      </c>
    </row>
    <row r="136" spans="1:11" ht="15.75" customHeight="1">
      <c r="A136" s="659"/>
      <c r="B136" s="495" t="s">
        <v>368</v>
      </c>
      <c r="C136" s="496">
        <v>205</v>
      </c>
      <c r="D136" s="496">
        <v>90</v>
      </c>
      <c r="E136" s="496">
        <v>295</v>
      </c>
      <c r="F136" s="496">
        <v>142</v>
      </c>
      <c r="G136" s="496">
        <v>81</v>
      </c>
      <c r="H136" s="496">
        <v>223</v>
      </c>
      <c r="I136" s="496">
        <v>1300</v>
      </c>
      <c r="J136" s="496">
        <v>1231</v>
      </c>
      <c r="K136" s="496">
        <v>2531</v>
      </c>
    </row>
    <row r="137" spans="1:11" ht="15.75" customHeight="1">
      <c r="A137" s="659"/>
      <c r="B137" s="495" t="s">
        <v>366</v>
      </c>
      <c r="C137" s="496">
        <v>53</v>
      </c>
      <c r="D137" s="496">
        <v>23</v>
      </c>
      <c r="E137" s="496">
        <v>76</v>
      </c>
      <c r="F137" s="496">
        <v>60</v>
      </c>
      <c r="G137" s="496">
        <v>54</v>
      </c>
      <c r="H137" s="496">
        <v>114</v>
      </c>
      <c r="I137" s="496">
        <v>1061</v>
      </c>
      <c r="J137" s="496">
        <v>1010</v>
      </c>
      <c r="K137" s="496">
        <v>2071</v>
      </c>
    </row>
    <row r="138" spans="1:11" ht="15.75" customHeight="1">
      <c r="A138" s="659"/>
      <c r="B138" s="495" t="s">
        <v>352</v>
      </c>
      <c r="C138" s="496">
        <v>122</v>
      </c>
      <c r="D138" s="496">
        <v>31</v>
      </c>
      <c r="E138" s="496">
        <v>153</v>
      </c>
      <c r="F138" s="496">
        <v>72</v>
      </c>
      <c r="G138" s="496">
        <v>67</v>
      </c>
      <c r="H138" s="496">
        <v>139</v>
      </c>
      <c r="I138" s="496">
        <v>965</v>
      </c>
      <c r="J138" s="496">
        <v>1048</v>
      </c>
      <c r="K138" s="496">
        <v>2013</v>
      </c>
    </row>
    <row r="139" spans="1:11" ht="15.75" customHeight="1">
      <c r="A139" s="659"/>
      <c r="B139" s="495" t="s">
        <v>369</v>
      </c>
      <c r="C139" s="496">
        <v>56</v>
      </c>
      <c r="D139" s="496">
        <v>36</v>
      </c>
      <c r="E139" s="496">
        <v>92</v>
      </c>
      <c r="F139" s="496">
        <v>9</v>
      </c>
      <c r="G139" s="496">
        <v>7</v>
      </c>
      <c r="H139" s="496">
        <v>16</v>
      </c>
      <c r="I139" s="496">
        <v>344</v>
      </c>
      <c r="J139" s="496">
        <v>379</v>
      </c>
      <c r="K139" s="496">
        <v>723</v>
      </c>
    </row>
    <row r="140" spans="1:11" ht="15.75" customHeight="1">
      <c r="A140" s="660"/>
      <c r="B140" s="495" t="s">
        <v>670</v>
      </c>
      <c r="C140" s="496">
        <v>19</v>
      </c>
      <c r="D140" s="496">
        <v>6</v>
      </c>
      <c r="E140" s="496">
        <v>25</v>
      </c>
      <c r="F140" s="496">
        <v>19</v>
      </c>
      <c r="G140" s="496">
        <v>6</v>
      </c>
      <c r="H140" s="496">
        <v>25</v>
      </c>
      <c r="I140" s="496">
        <v>29</v>
      </c>
      <c r="J140" s="496">
        <v>9</v>
      </c>
      <c r="K140" s="496">
        <v>38</v>
      </c>
    </row>
    <row r="141" spans="1:11" ht="15.75" customHeight="1">
      <c r="A141" s="489" t="s">
        <v>676</v>
      </c>
      <c r="B141" s="483"/>
      <c r="C141" s="496">
        <f>SUM(C128:C140)</f>
        <v>2776</v>
      </c>
      <c r="D141" s="496">
        <f t="shared" ref="D141:K141" si="4">SUM(D128:D140)</f>
        <v>1439</v>
      </c>
      <c r="E141" s="496">
        <f t="shared" si="4"/>
        <v>4215</v>
      </c>
      <c r="F141" s="496">
        <f t="shared" si="4"/>
        <v>2561</v>
      </c>
      <c r="G141" s="496">
        <f t="shared" si="4"/>
        <v>2494</v>
      </c>
      <c r="H141" s="496">
        <f t="shared" si="4"/>
        <v>5055</v>
      </c>
      <c r="I141" s="496">
        <f t="shared" si="4"/>
        <v>102467</v>
      </c>
      <c r="J141" s="496">
        <f t="shared" si="4"/>
        <v>106204</v>
      </c>
      <c r="K141" s="496">
        <f t="shared" si="4"/>
        <v>208671</v>
      </c>
    </row>
    <row r="142" spans="1:11" ht="15.75" customHeight="1">
      <c r="A142" s="489" t="s">
        <v>640</v>
      </c>
      <c r="B142" s="483"/>
      <c r="C142" s="496">
        <v>17</v>
      </c>
      <c r="D142" s="496">
        <v>22</v>
      </c>
      <c r="E142" s="496">
        <v>39</v>
      </c>
      <c r="F142" s="496">
        <v>108</v>
      </c>
      <c r="G142" s="496">
        <v>80</v>
      </c>
      <c r="H142" s="496">
        <v>188</v>
      </c>
      <c r="I142" s="496">
        <v>11345</v>
      </c>
      <c r="J142" s="496">
        <v>6802</v>
      </c>
      <c r="K142" s="496">
        <v>18147</v>
      </c>
    </row>
    <row r="143" spans="1:11" ht="15.75" customHeight="1">
      <c r="A143" s="489" t="s">
        <v>296</v>
      </c>
      <c r="B143" s="483"/>
      <c r="C143" s="496">
        <v>129</v>
      </c>
      <c r="D143" s="496">
        <v>36</v>
      </c>
      <c r="E143" s="496">
        <v>165</v>
      </c>
      <c r="F143" s="496">
        <v>1</v>
      </c>
      <c r="G143" s="496">
        <v>5</v>
      </c>
      <c r="H143" s="496">
        <v>6</v>
      </c>
      <c r="I143" s="496">
        <v>700</v>
      </c>
      <c r="J143" s="496">
        <v>270</v>
      </c>
      <c r="K143" s="496">
        <v>970</v>
      </c>
    </row>
    <row r="144" spans="1:11" ht="15.75" customHeight="1">
      <c r="A144" s="489" t="s">
        <v>371</v>
      </c>
      <c r="B144" s="483"/>
      <c r="C144" s="496">
        <v>6</v>
      </c>
      <c r="D144" s="496">
        <v>11</v>
      </c>
      <c r="E144" s="496">
        <v>17</v>
      </c>
      <c r="F144" s="496">
        <v>8</v>
      </c>
      <c r="G144" s="496">
        <v>30</v>
      </c>
      <c r="H144" s="496">
        <v>38</v>
      </c>
      <c r="I144" s="496">
        <v>110</v>
      </c>
      <c r="J144" s="496">
        <v>4508</v>
      </c>
      <c r="K144" s="496">
        <v>4618</v>
      </c>
    </row>
    <row r="145" spans="1:11" ht="15.75" customHeight="1">
      <c r="A145" s="489" t="s">
        <v>60</v>
      </c>
      <c r="B145" s="483"/>
      <c r="C145" s="496">
        <f>SUM(C5:C144)-C9-C33-C42-C46-C58-C110-C127-C141</f>
        <v>13748</v>
      </c>
      <c r="D145" s="496">
        <f t="shared" ref="D145:K145" si="5">SUM(D5:D144)-D9-D33-D42-D46-D58-D110-D127-D141</f>
        <v>7796</v>
      </c>
      <c r="E145" s="496">
        <f t="shared" si="5"/>
        <v>21544</v>
      </c>
      <c r="F145" s="496">
        <f t="shared" si="5"/>
        <v>9594</v>
      </c>
      <c r="G145" s="496">
        <f t="shared" si="5"/>
        <v>11058</v>
      </c>
      <c r="H145" s="496">
        <f t="shared" si="5"/>
        <v>20652</v>
      </c>
      <c r="I145" s="496">
        <f t="shared" si="5"/>
        <v>580086</v>
      </c>
      <c r="J145" s="496">
        <f t="shared" si="5"/>
        <v>536241</v>
      </c>
      <c r="K145" s="496">
        <f t="shared" si="5"/>
        <v>1116327</v>
      </c>
    </row>
  </sheetData>
  <mergeCells count="14">
    <mergeCell ref="A114:A126"/>
    <mergeCell ref="A128:A140"/>
    <mergeCell ref="A5:A8"/>
    <mergeCell ref="A17:A32"/>
    <mergeCell ref="A37:A41"/>
    <mergeCell ref="A44:A45"/>
    <mergeCell ref="A47:A57"/>
    <mergeCell ref="A66:A109"/>
    <mergeCell ref="A4:B4"/>
    <mergeCell ref="A1:K1"/>
    <mergeCell ref="A2:B3"/>
    <mergeCell ref="C2:E2"/>
    <mergeCell ref="F2:H2"/>
    <mergeCell ref="I2:K2"/>
  </mergeCells>
  <pageMargins left="0.57999999999999996" right="0.22" top="0.46" bottom="0.51" header="0.3" footer="0.21"/>
  <pageSetup paperSize="9" scale="85" firstPageNumber="123" orientation="portrait" useFirstPageNumber="1" horizontalDpi="200" r:id="rId1"/>
  <headerFooter>
    <oddFooter>&amp;L&amp;"Arial,Italic"&amp;9AISHE 2011-12&amp;CT-&amp;P</oddFooter>
  </headerFooter>
  <rowBreaks count="1" manualBreakCount="1">
    <brk id="113" max="16383" man="1"/>
  </rowBreaks>
</worksheet>
</file>

<file path=xl/worksheets/sheet45.xml><?xml version="1.0" encoding="utf-8"?>
<worksheet xmlns="http://schemas.openxmlformats.org/spreadsheetml/2006/main" xmlns:r="http://schemas.openxmlformats.org/officeDocument/2006/relationships">
  <dimension ref="A1:AE40"/>
  <sheetViews>
    <sheetView view="pageBreakPreview" zoomScaleSheetLayoutView="100" workbookViewId="0">
      <selection activeCell="F12" sqref="F12"/>
    </sheetView>
  </sheetViews>
  <sheetFormatPr defaultRowHeight="14.25"/>
  <cols>
    <col min="1" max="1" width="18.7109375" style="65" customWidth="1"/>
    <col min="2" max="2" width="6.7109375" style="64" customWidth="1"/>
    <col min="3" max="4" width="8.140625" style="64" customWidth="1"/>
    <col min="5" max="5" width="6.7109375" style="64" customWidth="1"/>
    <col min="6" max="6" width="11.42578125" style="64" customWidth="1"/>
    <col min="7" max="7" width="6.7109375" style="64" customWidth="1"/>
    <col min="8" max="9" width="8" style="64" customWidth="1"/>
    <col min="10" max="10" width="6.7109375" style="64" customWidth="1"/>
    <col min="11" max="11" width="12.7109375" style="28" customWidth="1"/>
    <col min="12" max="13" width="7.28515625" style="28" customWidth="1"/>
    <col min="14" max="14" width="5.5703125" style="28" customWidth="1"/>
    <col min="15" max="15" width="12.140625" style="28" customWidth="1"/>
    <col min="16" max="17" width="7.28515625" style="28" customWidth="1"/>
    <col min="18" max="18" width="5.5703125" style="28" customWidth="1"/>
    <col min="19" max="19" width="13.7109375" style="28" customWidth="1"/>
    <col min="20" max="21" width="11.140625" style="28" customWidth="1"/>
    <col min="22" max="22" width="13.7109375" style="28" customWidth="1"/>
    <col min="23" max="25" width="7.28515625" style="28" customWidth="1"/>
    <col min="26" max="26" width="14.28515625" style="28" customWidth="1"/>
    <col min="27" max="28" width="7.28515625" style="28" customWidth="1"/>
    <col min="29" max="29" width="14.28515625" style="28" customWidth="1"/>
    <col min="30" max="31" width="16.140625" style="28" customWidth="1"/>
    <col min="32" max="16384" width="9.140625" style="28"/>
  </cols>
  <sheetData>
    <row r="1" spans="1:31" s="375" customFormat="1" ht="24.75" customHeight="1">
      <c r="A1" s="285" t="s">
        <v>53</v>
      </c>
      <c r="B1" s="411" t="s">
        <v>1423</v>
      </c>
      <c r="C1" s="411"/>
      <c r="D1" s="412"/>
      <c r="E1" s="412"/>
      <c r="F1" s="412"/>
      <c r="G1" s="412"/>
      <c r="H1" s="412"/>
      <c r="I1" s="412"/>
      <c r="J1" s="412"/>
      <c r="L1" s="416" t="str">
        <f>B1</f>
        <v>38. Number of different types of Institutions attached with University</v>
      </c>
    </row>
    <row r="2" spans="1:31" s="410" customFormat="1" ht="46.5" customHeight="1">
      <c r="A2" s="661" t="s">
        <v>2</v>
      </c>
      <c r="B2" s="662" t="s">
        <v>704</v>
      </c>
      <c r="C2" s="662"/>
      <c r="D2" s="662"/>
      <c r="E2" s="662"/>
      <c r="F2" s="662" t="s">
        <v>753</v>
      </c>
      <c r="G2" s="662" t="s">
        <v>707</v>
      </c>
      <c r="H2" s="662"/>
      <c r="I2" s="662"/>
      <c r="J2" s="662"/>
      <c r="K2" s="662" t="s">
        <v>754</v>
      </c>
      <c r="L2" s="662" t="s">
        <v>709</v>
      </c>
      <c r="M2" s="662"/>
      <c r="N2" s="662"/>
      <c r="O2" s="662" t="s">
        <v>759</v>
      </c>
      <c r="P2" s="662" t="s">
        <v>711</v>
      </c>
      <c r="Q2" s="662"/>
      <c r="R2" s="662"/>
      <c r="S2" s="662" t="s">
        <v>755</v>
      </c>
      <c r="T2" s="662" t="s">
        <v>712</v>
      </c>
      <c r="U2" s="662"/>
      <c r="V2" s="662" t="s">
        <v>756</v>
      </c>
      <c r="W2" s="662" t="s">
        <v>713</v>
      </c>
      <c r="X2" s="662"/>
      <c r="Y2" s="662"/>
      <c r="Z2" s="662" t="s">
        <v>757</v>
      </c>
      <c r="AA2" s="662" t="s">
        <v>706</v>
      </c>
      <c r="AB2" s="662"/>
      <c r="AC2" s="662" t="s">
        <v>758</v>
      </c>
      <c r="AD2" s="413" t="s">
        <v>710</v>
      </c>
      <c r="AE2" s="413" t="s">
        <v>11</v>
      </c>
    </row>
    <row r="3" spans="1:31" s="415" customFormat="1" ht="68.25" customHeight="1">
      <c r="A3" s="661"/>
      <c r="B3" s="414" t="s">
        <v>83</v>
      </c>
      <c r="C3" s="414" t="s">
        <v>84</v>
      </c>
      <c r="D3" s="414" t="s">
        <v>85</v>
      </c>
      <c r="E3" s="414" t="s">
        <v>86</v>
      </c>
      <c r="F3" s="662"/>
      <c r="G3" s="414" t="s">
        <v>83</v>
      </c>
      <c r="H3" s="414" t="s">
        <v>84</v>
      </c>
      <c r="I3" s="414" t="s">
        <v>85</v>
      </c>
      <c r="J3" s="414" t="s">
        <v>86</v>
      </c>
      <c r="K3" s="662"/>
      <c r="L3" s="414" t="s">
        <v>84</v>
      </c>
      <c r="M3" s="414" t="s">
        <v>85</v>
      </c>
      <c r="N3" s="414" t="s">
        <v>86</v>
      </c>
      <c r="O3" s="662"/>
      <c r="P3" s="414" t="s">
        <v>84</v>
      </c>
      <c r="Q3" s="414" t="s">
        <v>85</v>
      </c>
      <c r="R3" s="414" t="s">
        <v>86</v>
      </c>
      <c r="S3" s="662"/>
      <c r="T3" s="414" t="s">
        <v>84</v>
      </c>
      <c r="U3" s="414" t="s">
        <v>85</v>
      </c>
      <c r="V3" s="662"/>
      <c r="W3" s="414" t="s">
        <v>84</v>
      </c>
      <c r="X3" s="414" t="s">
        <v>85</v>
      </c>
      <c r="Y3" s="414" t="s">
        <v>86</v>
      </c>
      <c r="Z3" s="662"/>
      <c r="AA3" s="414" t="s">
        <v>85</v>
      </c>
      <c r="AB3" s="414" t="s">
        <v>86</v>
      </c>
      <c r="AC3" s="662"/>
      <c r="AD3" s="414" t="s">
        <v>84</v>
      </c>
      <c r="AE3" s="414" t="s">
        <v>85</v>
      </c>
    </row>
    <row r="4" spans="1:31" s="63" customFormat="1">
      <c r="A4" s="318">
        <v>1</v>
      </c>
      <c r="B4" s="318">
        <v>2</v>
      </c>
      <c r="C4" s="318">
        <v>3</v>
      </c>
      <c r="D4" s="318">
        <v>4</v>
      </c>
      <c r="E4" s="318">
        <v>5</v>
      </c>
      <c r="F4" s="318">
        <v>6</v>
      </c>
      <c r="G4" s="318">
        <v>7</v>
      </c>
      <c r="H4" s="318">
        <v>8</v>
      </c>
      <c r="I4" s="318">
        <v>9</v>
      </c>
      <c r="J4" s="318">
        <v>10</v>
      </c>
      <c r="K4" s="318">
        <v>11</v>
      </c>
      <c r="L4" s="318">
        <v>12</v>
      </c>
      <c r="M4" s="318">
        <v>13</v>
      </c>
      <c r="N4" s="318">
        <v>14</v>
      </c>
      <c r="O4" s="318">
        <v>15</v>
      </c>
      <c r="P4" s="318">
        <v>16</v>
      </c>
      <c r="Q4" s="318">
        <v>17</v>
      </c>
      <c r="R4" s="318">
        <v>18</v>
      </c>
      <c r="S4" s="318">
        <v>19</v>
      </c>
      <c r="T4" s="318">
        <v>20</v>
      </c>
      <c r="U4" s="318">
        <v>21</v>
      </c>
      <c r="V4" s="318">
        <v>22</v>
      </c>
      <c r="W4" s="318">
        <v>23</v>
      </c>
      <c r="X4" s="318">
        <v>24</v>
      </c>
      <c r="Y4" s="318">
        <v>25</v>
      </c>
      <c r="Z4" s="318">
        <v>26</v>
      </c>
      <c r="AA4" s="318">
        <v>27</v>
      </c>
      <c r="AB4" s="318">
        <v>28</v>
      </c>
      <c r="AC4" s="318">
        <v>29</v>
      </c>
      <c r="AD4" s="318">
        <v>30</v>
      </c>
      <c r="AE4" s="318">
        <v>31</v>
      </c>
    </row>
    <row r="5" spans="1:31" ht="28.5">
      <c r="A5" s="66" t="s">
        <v>55</v>
      </c>
      <c r="B5" s="317">
        <v>6</v>
      </c>
      <c r="C5" s="317"/>
      <c r="D5" s="317">
        <v>1</v>
      </c>
      <c r="E5" s="317"/>
      <c r="F5" s="317">
        <v>7</v>
      </c>
      <c r="G5" s="317"/>
      <c r="H5" s="317"/>
      <c r="I5" s="317"/>
      <c r="J5" s="317"/>
      <c r="K5" s="317"/>
      <c r="L5" s="362"/>
      <c r="M5" s="362"/>
      <c r="N5" s="362"/>
      <c r="O5" s="362"/>
      <c r="P5" s="362"/>
      <c r="Q5" s="362"/>
      <c r="R5" s="362"/>
      <c r="S5" s="362"/>
      <c r="T5" s="362"/>
      <c r="U5" s="362"/>
      <c r="V5" s="362"/>
      <c r="W5" s="362"/>
      <c r="X5" s="362"/>
      <c r="Y5" s="362"/>
      <c r="Z5" s="362"/>
      <c r="AA5" s="362"/>
      <c r="AB5" s="362"/>
      <c r="AC5" s="362"/>
      <c r="AD5" s="362"/>
      <c r="AE5" s="362"/>
    </row>
    <row r="6" spans="1:31" ht="18" customHeight="1">
      <c r="A6" s="66" t="s">
        <v>15</v>
      </c>
      <c r="B6" s="317"/>
      <c r="C6" s="317">
        <v>1</v>
      </c>
      <c r="D6" s="317"/>
      <c r="E6" s="317">
        <v>36</v>
      </c>
      <c r="F6" s="317">
        <v>37</v>
      </c>
      <c r="G6" s="317">
        <v>4744</v>
      </c>
      <c r="H6" s="317">
        <v>70</v>
      </c>
      <c r="I6" s="317">
        <v>18</v>
      </c>
      <c r="J6" s="317">
        <v>37</v>
      </c>
      <c r="K6" s="317">
        <v>4869</v>
      </c>
      <c r="L6" s="362"/>
      <c r="M6" s="362"/>
      <c r="N6" s="362"/>
      <c r="O6" s="362"/>
      <c r="P6" s="362"/>
      <c r="Q6" s="362"/>
      <c r="R6" s="362">
        <v>1</v>
      </c>
      <c r="S6" s="362">
        <v>1</v>
      </c>
      <c r="T6" s="362"/>
      <c r="U6" s="362"/>
      <c r="V6" s="362"/>
      <c r="W6" s="362">
        <v>6</v>
      </c>
      <c r="X6" s="362">
        <v>2</v>
      </c>
      <c r="Y6" s="362"/>
      <c r="Z6" s="362">
        <v>8</v>
      </c>
      <c r="AA6" s="362">
        <v>1</v>
      </c>
      <c r="AB6" s="362"/>
      <c r="AC6" s="362">
        <v>1</v>
      </c>
      <c r="AD6" s="362">
        <v>2</v>
      </c>
      <c r="AE6" s="362">
        <v>1</v>
      </c>
    </row>
    <row r="7" spans="1:31" ht="18" customHeight="1">
      <c r="A7" s="66" t="s">
        <v>16</v>
      </c>
      <c r="B7" s="317">
        <v>24</v>
      </c>
      <c r="C7" s="317">
        <v>1</v>
      </c>
      <c r="D7" s="317"/>
      <c r="E7" s="317"/>
      <c r="F7" s="317">
        <v>25</v>
      </c>
      <c r="G7" s="317">
        <v>1</v>
      </c>
      <c r="H7" s="317"/>
      <c r="I7" s="317"/>
      <c r="J7" s="317"/>
      <c r="K7" s="317">
        <v>1</v>
      </c>
      <c r="L7" s="362"/>
      <c r="M7" s="362"/>
      <c r="N7" s="362"/>
      <c r="O7" s="362"/>
      <c r="P7" s="362"/>
      <c r="Q7" s="362"/>
      <c r="R7" s="362"/>
      <c r="S7" s="362"/>
      <c r="T7" s="362"/>
      <c r="U7" s="362"/>
      <c r="V7" s="362"/>
      <c r="W7" s="362"/>
      <c r="X7" s="362"/>
      <c r="Y7" s="362"/>
      <c r="Z7" s="362"/>
      <c r="AA7" s="362"/>
      <c r="AB7" s="362"/>
      <c r="AC7" s="362"/>
      <c r="AD7" s="362"/>
      <c r="AE7" s="362"/>
    </row>
    <row r="8" spans="1:31" ht="18" customHeight="1">
      <c r="A8" s="66" t="s">
        <v>17</v>
      </c>
      <c r="B8" s="317">
        <v>57</v>
      </c>
      <c r="C8" s="317"/>
      <c r="D8" s="317">
        <v>1</v>
      </c>
      <c r="E8" s="317">
        <v>4</v>
      </c>
      <c r="F8" s="317">
        <v>62</v>
      </c>
      <c r="G8" s="317">
        <v>422</v>
      </c>
      <c r="H8" s="317">
        <v>6</v>
      </c>
      <c r="I8" s="317">
        <v>20</v>
      </c>
      <c r="J8" s="317">
        <v>5</v>
      </c>
      <c r="K8" s="317">
        <v>453</v>
      </c>
      <c r="L8" s="362">
        <v>1</v>
      </c>
      <c r="M8" s="362"/>
      <c r="N8" s="362"/>
      <c r="O8" s="362">
        <v>1</v>
      </c>
      <c r="P8" s="362"/>
      <c r="Q8" s="362">
        <v>1</v>
      </c>
      <c r="R8" s="362">
        <v>1</v>
      </c>
      <c r="S8" s="362">
        <v>2</v>
      </c>
      <c r="T8" s="362"/>
      <c r="U8" s="362"/>
      <c r="V8" s="362"/>
      <c r="W8" s="362"/>
      <c r="X8" s="362"/>
      <c r="Y8" s="362"/>
      <c r="Z8" s="362"/>
      <c r="AA8" s="362">
        <v>1</v>
      </c>
      <c r="AB8" s="362"/>
      <c r="AC8" s="362">
        <v>1</v>
      </c>
      <c r="AD8" s="362"/>
      <c r="AE8" s="362"/>
    </row>
    <row r="9" spans="1:31" ht="18" customHeight="1">
      <c r="A9" s="66" t="s">
        <v>18</v>
      </c>
      <c r="B9" s="317"/>
      <c r="C9" s="317">
        <v>2</v>
      </c>
      <c r="D9" s="317"/>
      <c r="E9" s="317"/>
      <c r="F9" s="317">
        <v>2</v>
      </c>
      <c r="G9" s="317">
        <v>372</v>
      </c>
      <c r="H9" s="317">
        <v>276</v>
      </c>
      <c r="I9" s="317">
        <v>7</v>
      </c>
      <c r="J9" s="317">
        <v>13</v>
      </c>
      <c r="K9" s="317">
        <v>668</v>
      </c>
      <c r="L9" s="362"/>
      <c r="M9" s="362"/>
      <c r="N9" s="362"/>
      <c r="O9" s="362"/>
      <c r="P9" s="362"/>
      <c r="Q9" s="362"/>
      <c r="R9" s="362"/>
      <c r="S9" s="362"/>
      <c r="T9" s="362"/>
      <c r="U9" s="362">
        <v>1</v>
      </c>
      <c r="V9" s="362">
        <v>1</v>
      </c>
      <c r="W9" s="362"/>
      <c r="X9" s="362"/>
      <c r="Y9" s="362"/>
      <c r="Z9" s="362"/>
      <c r="AA9" s="362"/>
      <c r="AB9" s="362"/>
      <c r="AC9" s="362"/>
      <c r="AD9" s="362">
        <v>2</v>
      </c>
      <c r="AE9" s="362">
        <v>1</v>
      </c>
    </row>
    <row r="10" spans="1:31" ht="18" customHeight="1">
      <c r="A10" s="66" t="s">
        <v>19</v>
      </c>
      <c r="B10" s="317"/>
      <c r="C10" s="317"/>
      <c r="D10" s="317"/>
      <c r="E10" s="317">
        <v>1</v>
      </c>
      <c r="F10" s="317">
        <v>1</v>
      </c>
      <c r="G10" s="317">
        <v>27</v>
      </c>
      <c r="H10" s="317"/>
      <c r="I10" s="317"/>
      <c r="J10" s="317"/>
      <c r="K10" s="317">
        <v>27</v>
      </c>
      <c r="L10" s="362"/>
      <c r="M10" s="362"/>
      <c r="N10" s="362"/>
      <c r="O10" s="362"/>
      <c r="P10" s="362"/>
      <c r="Q10" s="362"/>
      <c r="R10" s="362"/>
      <c r="S10" s="362"/>
      <c r="T10" s="362"/>
      <c r="U10" s="362"/>
      <c r="V10" s="362"/>
      <c r="W10" s="362"/>
      <c r="X10" s="362"/>
      <c r="Y10" s="362"/>
      <c r="Z10" s="362"/>
      <c r="AA10" s="362"/>
      <c r="AB10" s="362"/>
      <c r="AC10" s="362"/>
      <c r="AD10" s="362"/>
      <c r="AE10" s="362"/>
    </row>
    <row r="11" spans="1:31" ht="18" customHeight="1">
      <c r="A11" s="66" t="s">
        <v>56</v>
      </c>
      <c r="B11" s="317">
        <v>116</v>
      </c>
      <c r="C11" s="317"/>
      <c r="D11" s="317"/>
      <c r="E11" s="317"/>
      <c r="F11" s="317">
        <v>116</v>
      </c>
      <c r="G11" s="317">
        <v>461</v>
      </c>
      <c r="H11" s="317">
        <v>12</v>
      </c>
      <c r="I11" s="317">
        <v>1</v>
      </c>
      <c r="J11" s="317">
        <v>27</v>
      </c>
      <c r="K11" s="317">
        <v>501</v>
      </c>
      <c r="L11" s="362"/>
      <c r="M11" s="362">
        <v>3</v>
      </c>
      <c r="N11" s="362"/>
      <c r="O11" s="362">
        <v>3</v>
      </c>
      <c r="P11" s="362"/>
      <c r="Q11" s="362"/>
      <c r="R11" s="362"/>
      <c r="S11" s="362"/>
      <c r="T11" s="362"/>
      <c r="U11" s="362"/>
      <c r="V11" s="362"/>
      <c r="W11" s="362"/>
      <c r="X11" s="362"/>
      <c r="Y11" s="362"/>
      <c r="Z11" s="362"/>
      <c r="AA11" s="362"/>
      <c r="AB11" s="362"/>
      <c r="AC11" s="362"/>
      <c r="AD11" s="362"/>
      <c r="AE11" s="362"/>
    </row>
    <row r="12" spans="1:31" ht="18" customHeight="1">
      <c r="A12" s="66" t="s">
        <v>21</v>
      </c>
      <c r="B12" s="317"/>
      <c r="C12" s="317"/>
      <c r="D12" s="317"/>
      <c r="E12" s="317"/>
      <c r="F12" s="317"/>
      <c r="G12" s="317">
        <v>4</v>
      </c>
      <c r="H12" s="317"/>
      <c r="I12" s="317"/>
      <c r="J12" s="317">
        <v>1</v>
      </c>
      <c r="K12" s="317">
        <v>5</v>
      </c>
      <c r="L12" s="362"/>
      <c r="M12" s="362"/>
      <c r="N12" s="362"/>
      <c r="O12" s="362"/>
      <c r="P12" s="362"/>
      <c r="Q12" s="362"/>
      <c r="R12" s="362"/>
      <c r="S12" s="362"/>
      <c r="T12" s="362"/>
      <c r="U12" s="362"/>
      <c r="V12" s="362"/>
      <c r="W12" s="362"/>
      <c r="X12" s="362"/>
      <c r="Y12" s="362"/>
      <c r="Z12" s="362"/>
      <c r="AA12" s="362"/>
      <c r="AB12" s="362"/>
      <c r="AC12" s="362"/>
      <c r="AD12" s="362"/>
      <c r="AE12" s="362"/>
    </row>
    <row r="13" spans="1:31" ht="18" customHeight="1">
      <c r="A13" s="66" t="s">
        <v>22</v>
      </c>
      <c r="B13" s="317"/>
      <c r="C13" s="317"/>
      <c r="D13" s="317"/>
      <c r="E13" s="317"/>
      <c r="F13" s="317"/>
      <c r="G13" s="317">
        <v>5</v>
      </c>
      <c r="H13" s="317"/>
      <c r="I13" s="317"/>
      <c r="J13" s="317"/>
      <c r="K13" s="317">
        <v>5</v>
      </c>
      <c r="L13" s="362"/>
      <c r="M13" s="362"/>
      <c r="N13" s="362"/>
      <c r="O13" s="362"/>
      <c r="P13" s="362"/>
      <c r="Q13" s="362"/>
      <c r="R13" s="362"/>
      <c r="S13" s="362"/>
      <c r="T13" s="362"/>
      <c r="U13" s="362"/>
      <c r="V13" s="362"/>
      <c r="W13" s="362"/>
      <c r="X13" s="362"/>
      <c r="Y13" s="362"/>
      <c r="Z13" s="362"/>
      <c r="AA13" s="362"/>
      <c r="AB13" s="362"/>
      <c r="AC13" s="362"/>
      <c r="AD13" s="362"/>
      <c r="AE13" s="362"/>
    </row>
    <row r="14" spans="1:31" ht="18" customHeight="1">
      <c r="A14" s="66" t="s">
        <v>23</v>
      </c>
      <c r="B14" s="317">
        <v>76</v>
      </c>
      <c r="C14" s="317"/>
      <c r="D14" s="317">
        <v>1</v>
      </c>
      <c r="E14" s="317">
        <v>9</v>
      </c>
      <c r="F14" s="317">
        <v>86</v>
      </c>
      <c r="G14" s="317">
        <v>107</v>
      </c>
      <c r="H14" s="317">
        <v>1</v>
      </c>
      <c r="I14" s="317"/>
      <c r="J14" s="317">
        <v>19</v>
      </c>
      <c r="K14" s="317">
        <v>127</v>
      </c>
      <c r="L14" s="362"/>
      <c r="M14" s="362"/>
      <c r="N14" s="362"/>
      <c r="O14" s="362"/>
      <c r="P14" s="362"/>
      <c r="Q14" s="362"/>
      <c r="R14" s="362"/>
      <c r="S14" s="362"/>
      <c r="T14" s="362"/>
      <c r="U14" s="362"/>
      <c r="V14" s="362"/>
      <c r="W14" s="362">
        <v>1</v>
      </c>
      <c r="X14" s="362"/>
      <c r="Y14" s="362"/>
      <c r="Z14" s="362">
        <v>1</v>
      </c>
      <c r="AA14" s="362">
        <v>1</v>
      </c>
      <c r="AB14" s="362"/>
      <c r="AC14" s="362">
        <v>1</v>
      </c>
      <c r="AD14" s="362"/>
      <c r="AE14" s="362">
        <v>1</v>
      </c>
    </row>
    <row r="15" spans="1:31" ht="18" customHeight="1">
      <c r="A15" s="66" t="s">
        <v>24</v>
      </c>
      <c r="B15" s="317"/>
      <c r="C15" s="317"/>
      <c r="D15" s="317"/>
      <c r="E15" s="317"/>
      <c r="F15" s="317"/>
      <c r="G15" s="317">
        <v>49</v>
      </c>
      <c r="H15" s="317"/>
      <c r="I15" s="317">
        <v>2</v>
      </c>
      <c r="J15" s="317">
        <v>11</v>
      </c>
      <c r="K15" s="317">
        <v>62</v>
      </c>
      <c r="L15" s="362"/>
      <c r="M15" s="362"/>
      <c r="N15" s="362"/>
      <c r="O15" s="362"/>
      <c r="P15" s="362"/>
      <c r="Q15" s="362"/>
      <c r="R15" s="362"/>
      <c r="S15" s="362"/>
      <c r="T15" s="362"/>
      <c r="U15" s="362"/>
      <c r="V15" s="362"/>
      <c r="W15" s="362"/>
      <c r="X15" s="362"/>
      <c r="Y15" s="362"/>
      <c r="Z15" s="362"/>
      <c r="AA15" s="362"/>
      <c r="AB15" s="362"/>
      <c r="AC15" s="362"/>
      <c r="AD15" s="362"/>
      <c r="AE15" s="362"/>
    </row>
    <row r="16" spans="1:31" ht="18" customHeight="1">
      <c r="A16" s="66" t="s">
        <v>25</v>
      </c>
      <c r="B16" s="317">
        <v>1</v>
      </c>
      <c r="C16" s="317"/>
      <c r="D16" s="317"/>
      <c r="E16" s="317"/>
      <c r="F16" s="317">
        <v>1</v>
      </c>
      <c r="G16" s="317">
        <v>1734</v>
      </c>
      <c r="H16" s="317">
        <v>45</v>
      </c>
      <c r="I16" s="317">
        <v>20</v>
      </c>
      <c r="J16" s="317">
        <v>46</v>
      </c>
      <c r="K16" s="317">
        <v>1845</v>
      </c>
      <c r="L16" s="362">
        <v>50</v>
      </c>
      <c r="M16" s="362">
        <v>2</v>
      </c>
      <c r="N16" s="362">
        <v>8</v>
      </c>
      <c r="O16" s="362">
        <v>60</v>
      </c>
      <c r="P16" s="362">
        <v>1</v>
      </c>
      <c r="Q16" s="362"/>
      <c r="R16" s="362"/>
      <c r="S16" s="362">
        <v>1</v>
      </c>
      <c r="T16" s="362">
        <v>6</v>
      </c>
      <c r="U16" s="362">
        <v>2</v>
      </c>
      <c r="V16" s="362">
        <v>8</v>
      </c>
      <c r="W16" s="362">
        <v>4</v>
      </c>
      <c r="X16" s="362"/>
      <c r="Y16" s="362"/>
      <c r="Z16" s="362">
        <v>4</v>
      </c>
      <c r="AA16" s="362"/>
      <c r="AB16" s="362"/>
      <c r="AC16" s="362"/>
      <c r="AD16" s="362"/>
      <c r="AE16" s="362">
        <v>1</v>
      </c>
    </row>
    <row r="17" spans="1:31" ht="18" customHeight="1">
      <c r="A17" s="66" t="s">
        <v>26</v>
      </c>
      <c r="B17" s="317"/>
      <c r="C17" s="317"/>
      <c r="D17" s="317"/>
      <c r="E17" s="317"/>
      <c r="F17" s="317"/>
      <c r="G17" s="317">
        <v>1043</v>
      </c>
      <c r="H17" s="317">
        <v>18</v>
      </c>
      <c r="I17" s="317">
        <v>2</v>
      </c>
      <c r="J17" s="317">
        <v>4</v>
      </c>
      <c r="K17" s="317">
        <v>1067</v>
      </c>
      <c r="L17" s="362"/>
      <c r="M17" s="362"/>
      <c r="N17" s="362"/>
      <c r="O17" s="362"/>
      <c r="P17" s="362"/>
      <c r="Q17" s="362"/>
      <c r="R17" s="362">
        <v>1</v>
      </c>
      <c r="S17" s="362">
        <v>1</v>
      </c>
      <c r="T17" s="362"/>
      <c r="U17" s="362"/>
      <c r="V17" s="362"/>
      <c r="W17" s="362">
        <v>11</v>
      </c>
      <c r="X17" s="362"/>
      <c r="Y17" s="362"/>
      <c r="Z17" s="362">
        <v>11</v>
      </c>
      <c r="AA17" s="362"/>
      <c r="AB17" s="362"/>
      <c r="AC17" s="362"/>
      <c r="AD17" s="362"/>
      <c r="AE17" s="362"/>
    </row>
    <row r="18" spans="1:31" ht="18" customHeight="1">
      <c r="A18" s="66" t="s">
        <v>27</v>
      </c>
      <c r="B18" s="317"/>
      <c r="C18" s="317"/>
      <c r="D18" s="317"/>
      <c r="E18" s="317"/>
      <c r="F18" s="317"/>
      <c r="G18" s="317">
        <v>280</v>
      </c>
      <c r="H18" s="317">
        <v>9</v>
      </c>
      <c r="I18" s="317">
        <v>1</v>
      </c>
      <c r="J18" s="317">
        <v>8</v>
      </c>
      <c r="K18" s="317">
        <v>298</v>
      </c>
      <c r="L18" s="362">
        <v>3</v>
      </c>
      <c r="M18" s="362"/>
      <c r="N18" s="362"/>
      <c r="O18" s="362">
        <v>3</v>
      </c>
      <c r="P18" s="362"/>
      <c r="Q18" s="362">
        <v>1</v>
      </c>
      <c r="R18" s="362">
        <v>1</v>
      </c>
      <c r="S18" s="362">
        <v>2</v>
      </c>
      <c r="T18" s="362"/>
      <c r="U18" s="362"/>
      <c r="V18" s="362"/>
      <c r="W18" s="362"/>
      <c r="X18" s="362"/>
      <c r="Y18" s="362"/>
      <c r="Z18" s="362"/>
      <c r="AA18" s="362"/>
      <c r="AB18" s="362"/>
      <c r="AC18" s="362"/>
      <c r="AD18" s="362"/>
      <c r="AE18" s="362">
        <v>1</v>
      </c>
    </row>
    <row r="19" spans="1:31" ht="18" customHeight="1">
      <c r="A19" s="66" t="s">
        <v>57</v>
      </c>
      <c r="B19" s="317"/>
      <c r="C19" s="317">
        <v>1</v>
      </c>
      <c r="D19" s="317"/>
      <c r="E19" s="317"/>
      <c r="F19" s="317">
        <v>1</v>
      </c>
      <c r="G19" s="317">
        <v>296</v>
      </c>
      <c r="H19" s="317">
        <v>9</v>
      </c>
      <c r="I19" s="317">
        <v>10</v>
      </c>
      <c r="J19" s="317">
        <v>9</v>
      </c>
      <c r="K19" s="317">
        <v>324</v>
      </c>
      <c r="L19" s="362"/>
      <c r="M19" s="362"/>
      <c r="N19" s="362"/>
      <c r="O19" s="362"/>
      <c r="P19" s="362"/>
      <c r="Q19" s="362">
        <v>1</v>
      </c>
      <c r="R19" s="362"/>
      <c r="S19" s="362">
        <v>1</v>
      </c>
      <c r="T19" s="362"/>
      <c r="U19" s="362"/>
      <c r="V19" s="362"/>
      <c r="W19" s="362"/>
      <c r="X19" s="362"/>
      <c r="Y19" s="362"/>
      <c r="Z19" s="362"/>
      <c r="AA19" s="362"/>
      <c r="AB19" s="362"/>
      <c r="AC19" s="362"/>
      <c r="AD19" s="362"/>
      <c r="AE19" s="362"/>
    </row>
    <row r="20" spans="1:31" ht="18" customHeight="1">
      <c r="A20" s="66" t="s">
        <v>29</v>
      </c>
      <c r="B20" s="317">
        <v>1</v>
      </c>
      <c r="C20" s="317"/>
      <c r="D20" s="317"/>
      <c r="E20" s="317"/>
      <c r="F20" s="317">
        <v>1</v>
      </c>
      <c r="G20" s="317">
        <v>163</v>
      </c>
      <c r="H20" s="317">
        <v>70</v>
      </c>
      <c r="I20" s="317"/>
      <c r="J20" s="317">
        <v>8</v>
      </c>
      <c r="K20" s="317">
        <v>241</v>
      </c>
      <c r="L20" s="362"/>
      <c r="M20" s="362"/>
      <c r="N20" s="362"/>
      <c r="O20" s="362"/>
      <c r="P20" s="362"/>
      <c r="Q20" s="362"/>
      <c r="R20" s="362">
        <v>1</v>
      </c>
      <c r="S20" s="362">
        <v>1</v>
      </c>
      <c r="T20" s="362"/>
      <c r="U20" s="362">
        <v>2</v>
      </c>
      <c r="V20" s="362">
        <v>2</v>
      </c>
      <c r="W20" s="362"/>
      <c r="X20" s="362">
        <v>1</v>
      </c>
      <c r="Y20" s="362"/>
      <c r="Z20" s="362">
        <v>1</v>
      </c>
      <c r="AA20" s="362"/>
      <c r="AB20" s="362"/>
      <c r="AC20" s="362"/>
      <c r="AD20" s="362"/>
      <c r="AE20" s="362"/>
    </row>
    <row r="21" spans="1:31" ht="18" customHeight="1">
      <c r="A21" s="66" t="s">
        <v>30</v>
      </c>
      <c r="B21" s="317"/>
      <c r="C21" s="317">
        <v>1</v>
      </c>
      <c r="D21" s="317"/>
      <c r="E21" s="317">
        <v>3</v>
      </c>
      <c r="F21" s="317">
        <v>4</v>
      </c>
      <c r="G21" s="317">
        <v>3014</v>
      </c>
      <c r="H21" s="317">
        <v>53</v>
      </c>
      <c r="I21" s="317">
        <v>46</v>
      </c>
      <c r="J21" s="317">
        <v>163</v>
      </c>
      <c r="K21" s="317">
        <v>3276</v>
      </c>
      <c r="L21" s="362"/>
      <c r="M21" s="362"/>
      <c r="N21" s="362"/>
      <c r="O21" s="362"/>
      <c r="P21" s="362"/>
      <c r="Q21" s="362">
        <v>2</v>
      </c>
      <c r="R21" s="362">
        <v>2</v>
      </c>
      <c r="S21" s="362">
        <v>4</v>
      </c>
      <c r="T21" s="362"/>
      <c r="U21" s="362"/>
      <c r="V21" s="362"/>
      <c r="W21" s="362">
        <v>45</v>
      </c>
      <c r="X21" s="362">
        <v>7</v>
      </c>
      <c r="Y21" s="362"/>
      <c r="Z21" s="362">
        <v>52</v>
      </c>
      <c r="AA21" s="362">
        <v>1</v>
      </c>
      <c r="AB21" s="362"/>
      <c r="AC21" s="362">
        <v>1</v>
      </c>
      <c r="AD21" s="362"/>
      <c r="AE21" s="362">
        <v>1</v>
      </c>
    </row>
    <row r="22" spans="1:31" ht="18" customHeight="1">
      <c r="A22" s="66" t="s">
        <v>31</v>
      </c>
      <c r="B22" s="317"/>
      <c r="C22" s="317"/>
      <c r="D22" s="317">
        <v>1</v>
      </c>
      <c r="E22" s="317">
        <v>2</v>
      </c>
      <c r="F22" s="317">
        <v>3</v>
      </c>
      <c r="G22" s="317">
        <v>996</v>
      </c>
      <c r="H22" s="317">
        <v>37</v>
      </c>
      <c r="I22" s="317">
        <v>9</v>
      </c>
      <c r="J22" s="317">
        <v>34</v>
      </c>
      <c r="K22" s="317">
        <v>1076</v>
      </c>
      <c r="L22" s="362"/>
      <c r="M22" s="362"/>
      <c r="N22" s="362"/>
      <c r="O22" s="362"/>
      <c r="P22" s="362"/>
      <c r="Q22" s="362">
        <v>2</v>
      </c>
      <c r="R22" s="362">
        <v>1</v>
      </c>
      <c r="S22" s="362">
        <v>3</v>
      </c>
      <c r="T22" s="362"/>
      <c r="U22" s="362"/>
      <c r="V22" s="362"/>
      <c r="W22" s="362"/>
      <c r="X22" s="362">
        <v>12</v>
      </c>
      <c r="Y22" s="362"/>
      <c r="Z22" s="362">
        <v>12</v>
      </c>
      <c r="AA22" s="362"/>
      <c r="AB22" s="362"/>
      <c r="AC22" s="362"/>
      <c r="AD22" s="362"/>
      <c r="AE22" s="362">
        <v>1</v>
      </c>
    </row>
    <row r="23" spans="1:31" ht="18" customHeight="1">
      <c r="A23" s="66" t="s">
        <v>32</v>
      </c>
      <c r="B23" s="317"/>
      <c r="C23" s="317"/>
      <c r="D23" s="317"/>
      <c r="E23" s="317"/>
      <c r="F23" s="317"/>
      <c r="G23" s="317"/>
      <c r="H23" s="317"/>
      <c r="I23" s="317">
        <v>3</v>
      </c>
      <c r="J23" s="317"/>
      <c r="K23" s="317">
        <v>3</v>
      </c>
      <c r="L23" s="362"/>
      <c r="M23" s="362"/>
      <c r="N23" s="362"/>
      <c r="O23" s="362"/>
      <c r="P23" s="362"/>
      <c r="Q23" s="362"/>
      <c r="R23" s="362"/>
      <c r="S23" s="362"/>
      <c r="T23" s="362"/>
      <c r="U23" s="362"/>
      <c r="V23" s="362"/>
      <c r="W23" s="362"/>
      <c r="X23" s="362"/>
      <c r="Y23" s="362"/>
      <c r="Z23" s="362"/>
      <c r="AA23" s="362"/>
      <c r="AB23" s="362"/>
      <c r="AC23" s="362"/>
      <c r="AD23" s="362"/>
      <c r="AE23" s="362"/>
    </row>
    <row r="24" spans="1:31" ht="18" customHeight="1">
      <c r="A24" s="66" t="s">
        <v>33</v>
      </c>
      <c r="B24" s="317">
        <v>184</v>
      </c>
      <c r="C24" s="317">
        <v>1</v>
      </c>
      <c r="D24" s="317"/>
      <c r="E24" s="317">
        <v>1</v>
      </c>
      <c r="F24" s="317">
        <v>186</v>
      </c>
      <c r="G24" s="317">
        <v>1964</v>
      </c>
      <c r="H24" s="317">
        <v>23</v>
      </c>
      <c r="I24" s="317">
        <v>5</v>
      </c>
      <c r="J24" s="317">
        <v>1005</v>
      </c>
      <c r="K24" s="317">
        <v>2997</v>
      </c>
      <c r="L24" s="362"/>
      <c r="M24" s="362"/>
      <c r="N24" s="362"/>
      <c r="O24" s="362"/>
      <c r="P24" s="362">
        <v>1</v>
      </c>
      <c r="Q24" s="362">
        <v>1</v>
      </c>
      <c r="R24" s="362">
        <v>3</v>
      </c>
      <c r="S24" s="362">
        <v>5</v>
      </c>
      <c r="T24" s="362"/>
      <c r="U24" s="362"/>
      <c r="V24" s="362"/>
      <c r="W24" s="362"/>
      <c r="X24" s="362"/>
      <c r="Y24" s="362"/>
      <c r="Z24" s="362"/>
      <c r="AA24" s="362"/>
      <c r="AB24" s="362"/>
      <c r="AC24" s="362"/>
      <c r="AD24" s="362"/>
      <c r="AE24" s="362">
        <v>1</v>
      </c>
    </row>
    <row r="25" spans="1:31" ht="18" customHeight="1">
      <c r="A25" s="66" t="s">
        <v>34</v>
      </c>
      <c r="B25" s="317"/>
      <c r="C25" s="317"/>
      <c r="D25" s="317"/>
      <c r="E25" s="317">
        <v>5</v>
      </c>
      <c r="F25" s="317">
        <v>5</v>
      </c>
      <c r="G25" s="317">
        <v>4508</v>
      </c>
      <c r="H25" s="317">
        <v>58</v>
      </c>
      <c r="I25" s="317">
        <v>20</v>
      </c>
      <c r="J25" s="317">
        <v>505</v>
      </c>
      <c r="K25" s="317">
        <v>5091</v>
      </c>
      <c r="L25" s="362"/>
      <c r="M25" s="362"/>
      <c r="N25" s="362"/>
      <c r="O25" s="362"/>
      <c r="P25" s="362">
        <v>2</v>
      </c>
      <c r="Q25" s="362">
        <v>3</v>
      </c>
      <c r="R25" s="362"/>
      <c r="S25" s="362">
        <v>5</v>
      </c>
      <c r="T25" s="362"/>
      <c r="U25" s="362"/>
      <c r="V25" s="362"/>
      <c r="W25" s="362">
        <v>95</v>
      </c>
      <c r="X25" s="362">
        <v>1</v>
      </c>
      <c r="Y25" s="362"/>
      <c r="Z25" s="362">
        <v>96</v>
      </c>
      <c r="AA25" s="362"/>
      <c r="AB25" s="362"/>
      <c r="AC25" s="362"/>
      <c r="AD25" s="362"/>
      <c r="AE25" s="362">
        <v>1</v>
      </c>
    </row>
    <row r="26" spans="1:31" ht="18" customHeight="1">
      <c r="A26" s="66" t="s">
        <v>35</v>
      </c>
      <c r="B26" s="317">
        <v>77</v>
      </c>
      <c r="C26" s="317">
        <v>2</v>
      </c>
      <c r="D26" s="317">
        <v>1</v>
      </c>
      <c r="E26" s="317"/>
      <c r="F26" s="317">
        <v>80</v>
      </c>
      <c r="G26" s="317"/>
      <c r="H26" s="317"/>
      <c r="I26" s="317"/>
      <c r="J26" s="317">
        <v>1</v>
      </c>
      <c r="K26" s="317">
        <v>1</v>
      </c>
      <c r="L26" s="362"/>
      <c r="M26" s="362"/>
      <c r="N26" s="362"/>
      <c r="O26" s="362"/>
      <c r="P26" s="362"/>
      <c r="Q26" s="362"/>
      <c r="R26" s="362"/>
      <c r="S26" s="362"/>
      <c r="T26" s="362"/>
      <c r="U26" s="362"/>
      <c r="V26" s="362"/>
      <c r="W26" s="362"/>
      <c r="X26" s="362"/>
      <c r="Y26" s="362"/>
      <c r="Z26" s="362"/>
      <c r="AA26" s="362"/>
      <c r="AB26" s="362"/>
      <c r="AC26" s="362"/>
      <c r="AD26" s="362"/>
      <c r="AE26" s="362"/>
    </row>
    <row r="27" spans="1:31" ht="18" customHeight="1">
      <c r="A27" s="66" t="s">
        <v>36</v>
      </c>
      <c r="B27" s="317">
        <v>59</v>
      </c>
      <c r="C27" s="317">
        <v>2</v>
      </c>
      <c r="D27" s="317">
        <v>2</v>
      </c>
      <c r="E27" s="317"/>
      <c r="F27" s="317">
        <v>63</v>
      </c>
      <c r="G27" s="317"/>
      <c r="H27" s="317"/>
      <c r="I27" s="317"/>
      <c r="J27" s="317">
        <v>2</v>
      </c>
      <c r="K27" s="317">
        <v>2</v>
      </c>
      <c r="L27" s="362"/>
      <c r="M27" s="362"/>
      <c r="N27" s="362"/>
      <c r="O27" s="362"/>
      <c r="P27" s="362"/>
      <c r="Q27" s="362"/>
      <c r="R27" s="362"/>
      <c r="S27" s="362"/>
      <c r="T27" s="362"/>
      <c r="U27" s="362"/>
      <c r="V27" s="362"/>
      <c r="W27" s="362"/>
      <c r="X27" s="362"/>
      <c r="Y27" s="362"/>
      <c r="Z27" s="362"/>
      <c r="AA27" s="362"/>
      <c r="AB27" s="362"/>
      <c r="AC27" s="362"/>
      <c r="AD27" s="362"/>
      <c r="AE27" s="362">
        <v>1</v>
      </c>
    </row>
    <row r="28" spans="1:31" ht="18" customHeight="1">
      <c r="A28" s="66" t="s">
        <v>37</v>
      </c>
      <c r="B28" s="317">
        <v>27</v>
      </c>
      <c r="C28" s="317">
        <v>2</v>
      </c>
      <c r="D28" s="317"/>
      <c r="E28" s="317"/>
      <c r="F28" s="317">
        <v>29</v>
      </c>
      <c r="G28" s="317"/>
      <c r="H28" s="317"/>
      <c r="I28" s="317"/>
      <c r="J28" s="317"/>
      <c r="K28" s="317"/>
      <c r="L28" s="362"/>
      <c r="M28" s="362"/>
      <c r="N28" s="362"/>
      <c r="O28" s="362"/>
      <c r="P28" s="362"/>
      <c r="Q28" s="362"/>
      <c r="R28" s="362"/>
      <c r="S28" s="362"/>
      <c r="T28" s="362"/>
      <c r="U28" s="362"/>
      <c r="V28" s="362"/>
      <c r="W28" s="362"/>
      <c r="X28" s="362"/>
      <c r="Y28" s="362"/>
      <c r="Z28" s="362"/>
      <c r="AA28" s="362"/>
      <c r="AB28" s="362"/>
      <c r="AC28" s="362"/>
      <c r="AD28" s="362"/>
      <c r="AE28" s="362"/>
    </row>
    <row r="29" spans="1:31" ht="18" customHeight="1">
      <c r="A29" s="66" t="s">
        <v>38</v>
      </c>
      <c r="B29" s="317">
        <v>57</v>
      </c>
      <c r="C29" s="317"/>
      <c r="D29" s="317">
        <v>3</v>
      </c>
      <c r="E29" s="317"/>
      <c r="F29" s="317">
        <v>60</v>
      </c>
      <c r="G29" s="317"/>
      <c r="H29" s="317"/>
      <c r="I29" s="317"/>
      <c r="J29" s="317">
        <v>2</v>
      </c>
      <c r="K29" s="317">
        <v>2</v>
      </c>
      <c r="L29" s="362"/>
      <c r="M29" s="362"/>
      <c r="N29" s="362"/>
      <c r="O29" s="362"/>
      <c r="P29" s="362"/>
      <c r="Q29" s="362"/>
      <c r="R29" s="362"/>
      <c r="S29" s="362"/>
      <c r="T29" s="362"/>
      <c r="U29" s="362"/>
      <c r="V29" s="362"/>
      <c r="W29" s="362"/>
      <c r="X29" s="362"/>
      <c r="Y29" s="362"/>
      <c r="Z29" s="362"/>
      <c r="AA29" s="362"/>
      <c r="AB29" s="362"/>
      <c r="AC29" s="362"/>
      <c r="AD29" s="362"/>
      <c r="AE29" s="362"/>
    </row>
    <row r="30" spans="1:31" ht="18" customHeight="1">
      <c r="A30" s="66" t="s">
        <v>39</v>
      </c>
      <c r="B30" s="317"/>
      <c r="C30" s="317"/>
      <c r="D30" s="317"/>
      <c r="E30" s="317"/>
      <c r="F30" s="317"/>
      <c r="G30" s="317">
        <v>1069</v>
      </c>
      <c r="H30" s="317">
        <v>21</v>
      </c>
      <c r="I30" s="317">
        <v>1</v>
      </c>
      <c r="J30" s="317"/>
      <c r="K30" s="317">
        <v>1091</v>
      </c>
      <c r="L30" s="362">
        <v>1</v>
      </c>
      <c r="M30" s="362"/>
      <c r="N30" s="362"/>
      <c r="O30" s="362">
        <v>1</v>
      </c>
      <c r="P30" s="362">
        <v>2</v>
      </c>
      <c r="Q30" s="362">
        <v>1</v>
      </c>
      <c r="R30" s="362"/>
      <c r="S30" s="362">
        <v>3</v>
      </c>
      <c r="T30" s="362"/>
      <c r="U30" s="362"/>
      <c r="V30" s="362"/>
      <c r="W30" s="362">
        <v>8</v>
      </c>
      <c r="X30" s="362"/>
      <c r="Y30" s="362"/>
      <c r="Z30" s="362">
        <v>8</v>
      </c>
      <c r="AA30" s="362"/>
      <c r="AB30" s="362"/>
      <c r="AC30" s="362"/>
      <c r="AD30" s="362"/>
      <c r="AE30" s="362">
        <v>1</v>
      </c>
    </row>
    <row r="31" spans="1:31" ht="18" customHeight="1">
      <c r="A31" s="66" t="s">
        <v>40</v>
      </c>
      <c r="B31" s="317">
        <v>81</v>
      </c>
      <c r="C31" s="317">
        <v>1</v>
      </c>
      <c r="D31" s="317">
        <v>1</v>
      </c>
      <c r="E31" s="317"/>
      <c r="F31" s="317">
        <v>83</v>
      </c>
      <c r="G31" s="317">
        <v>1</v>
      </c>
      <c r="H31" s="317"/>
      <c r="I31" s="317"/>
      <c r="J31" s="317"/>
      <c r="K31" s="317">
        <v>1</v>
      </c>
      <c r="L31" s="362"/>
      <c r="M31" s="362"/>
      <c r="N31" s="362"/>
      <c r="O31" s="362"/>
      <c r="P31" s="362"/>
      <c r="Q31" s="362"/>
      <c r="R31" s="362"/>
      <c r="S31" s="362"/>
      <c r="T31" s="362"/>
      <c r="U31" s="362"/>
      <c r="V31" s="362"/>
      <c r="W31" s="362">
        <v>7</v>
      </c>
      <c r="X31" s="362">
        <v>2</v>
      </c>
      <c r="Y31" s="362"/>
      <c r="Z31" s="362">
        <v>9</v>
      </c>
      <c r="AA31" s="362"/>
      <c r="AB31" s="362"/>
      <c r="AC31" s="362"/>
      <c r="AD31" s="362"/>
      <c r="AE31" s="362"/>
    </row>
    <row r="32" spans="1:31" ht="18" customHeight="1">
      <c r="A32" s="66" t="s">
        <v>41</v>
      </c>
      <c r="B32" s="317"/>
      <c r="C32" s="317"/>
      <c r="D32" s="317"/>
      <c r="E32" s="317"/>
      <c r="F32" s="317"/>
      <c r="G32" s="317">
        <v>931</v>
      </c>
      <c r="H32" s="317">
        <v>27</v>
      </c>
      <c r="I32" s="317">
        <v>20</v>
      </c>
      <c r="J32" s="317">
        <v>3</v>
      </c>
      <c r="K32" s="317">
        <v>981</v>
      </c>
      <c r="L32" s="362">
        <v>3</v>
      </c>
      <c r="M32" s="362"/>
      <c r="N32" s="362"/>
      <c r="O32" s="362">
        <v>3</v>
      </c>
      <c r="P32" s="362"/>
      <c r="Q32" s="362"/>
      <c r="R32" s="362"/>
      <c r="S32" s="362"/>
      <c r="T32" s="362"/>
      <c r="U32" s="362"/>
      <c r="V32" s="362"/>
      <c r="W32" s="362"/>
      <c r="X32" s="362"/>
      <c r="Y32" s="362"/>
      <c r="Z32" s="362"/>
      <c r="AA32" s="362"/>
      <c r="AB32" s="362"/>
      <c r="AC32" s="362"/>
      <c r="AD32" s="362"/>
      <c r="AE32" s="362"/>
    </row>
    <row r="33" spans="1:31" ht="18" customHeight="1">
      <c r="A33" s="66" t="s">
        <v>42</v>
      </c>
      <c r="B33" s="317"/>
      <c r="C33" s="317"/>
      <c r="D33" s="317"/>
      <c r="E33" s="317"/>
      <c r="F33" s="317"/>
      <c r="G33" s="317">
        <v>2653</v>
      </c>
      <c r="H33" s="317">
        <v>17</v>
      </c>
      <c r="I33" s="317">
        <v>1</v>
      </c>
      <c r="J33" s="317">
        <v>55</v>
      </c>
      <c r="K33" s="317">
        <v>2726</v>
      </c>
      <c r="L33" s="362">
        <v>14</v>
      </c>
      <c r="M33" s="362"/>
      <c r="N33" s="362"/>
      <c r="O33" s="362">
        <v>14</v>
      </c>
      <c r="P33" s="362"/>
      <c r="Q33" s="362">
        <v>1</v>
      </c>
      <c r="R33" s="362">
        <v>1</v>
      </c>
      <c r="S33" s="362">
        <v>2</v>
      </c>
      <c r="T33" s="362"/>
      <c r="U33" s="362">
        <v>1</v>
      </c>
      <c r="V33" s="362">
        <v>1</v>
      </c>
      <c r="W33" s="362">
        <v>1</v>
      </c>
      <c r="X33" s="362"/>
      <c r="Y33" s="362"/>
      <c r="Z33" s="362">
        <v>1</v>
      </c>
      <c r="AA33" s="362"/>
      <c r="AB33" s="362"/>
      <c r="AC33" s="362"/>
      <c r="AD33" s="362"/>
      <c r="AE33" s="362">
        <v>1</v>
      </c>
    </row>
    <row r="34" spans="1:31" ht="18" customHeight="1">
      <c r="A34" s="66" t="s">
        <v>43</v>
      </c>
      <c r="B34" s="317">
        <v>10</v>
      </c>
      <c r="C34" s="317">
        <v>1</v>
      </c>
      <c r="D34" s="317"/>
      <c r="E34" s="317"/>
      <c r="F34" s="317">
        <v>11</v>
      </c>
      <c r="G34" s="317"/>
      <c r="H34" s="317"/>
      <c r="I34" s="317"/>
      <c r="J34" s="317"/>
      <c r="K34" s="317"/>
      <c r="L34" s="362">
        <v>8</v>
      </c>
      <c r="M34" s="362"/>
      <c r="N34" s="362"/>
      <c r="O34" s="362">
        <v>8</v>
      </c>
      <c r="P34" s="362"/>
      <c r="Q34" s="362"/>
      <c r="R34" s="362"/>
      <c r="S34" s="362"/>
      <c r="T34" s="362"/>
      <c r="U34" s="362"/>
      <c r="V34" s="362"/>
      <c r="W34" s="362"/>
      <c r="X34" s="362"/>
      <c r="Y34" s="362"/>
      <c r="Z34" s="362"/>
      <c r="AA34" s="362"/>
      <c r="AB34" s="362"/>
      <c r="AC34" s="362"/>
      <c r="AD34" s="362"/>
      <c r="AE34" s="362"/>
    </row>
    <row r="35" spans="1:31" ht="18" customHeight="1">
      <c r="A35" s="66" t="s">
        <v>44</v>
      </c>
      <c r="B35" s="317"/>
      <c r="C35" s="317"/>
      <c r="D35" s="317"/>
      <c r="E35" s="317">
        <v>1</v>
      </c>
      <c r="F35" s="317">
        <v>1</v>
      </c>
      <c r="G35" s="317">
        <v>2240</v>
      </c>
      <c r="H35" s="317">
        <v>62</v>
      </c>
      <c r="I35" s="317">
        <v>16</v>
      </c>
      <c r="J35" s="317">
        <v>7</v>
      </c>
      <c r="K35" s="317">
        <v>2325</v>
      </c>
      <c r="L35" s="362"/>
      <c r="M35" s="362"/>
      <c r="N35" s="362"/>
      <c r="O35" s="362"/>
      <c r="P35" s="362">
        <v>2</v>
      </c>
      <c r="Q35" s="362"/>
      <c r="R35" s="362">
        <v>1</v>
      </c>
      <c r="S35" s="362">
        <v>3</v>
      </c>
      <c r="T35" s="362"/>
      <c r="U35" s="362"/>
      <c r="V35" s="362"/>
      <c r="W35" s="362">
        <v>38</v>
      </c>
      <c r="X35" s="362">
        <v>4</v>
      </c>
      <c r="Y35" s="362">
        <v>1</v>
      </c>
      <c r="Z35" s="362">
        <v>43</v>
      </c>
      <c r="AA35" s="362">
        <v>1</v>
      </c>
      <c r="AB35" s="362">
        <v>2</v>
      </c>
      <c r="AC35" s="362">
        <v>3</v>
      </c>
      <c r="AD35" s="362"/>
      <c r="AE35" s="362">
        <v>1</v>
      </c>
    </row>
    <row r="36" spans="1:31" ht="18" customHeight="1">
      <c r="A36" s="66" t="s">
        <v>45</v>
      </c>
      <c r="B36" s="317">
        <v>38</v>
      </c>
      <c r="C36" s="317">
        <v>1</v>
      </c>
      <c r="D36" s="317"/>
      <c r="E36" s="317"/>
      <c r="F36" s="317">
        <v>39</v>
      </c>
      <c r="G36" s="317"/>
      <c r="H36" s="317"/>
      <c r="I36" s="317"/>
      <c r="J36" s="317"/>
      <c r="K36" s="317"/>
      <c r="L36" s="362">
        <v>4</v>
      </c>
      <c r="M36" s="362"/>
      <c r="N36" s="362"/>
      <c r="O36" s="362">
        <v>4</v>
      </c>
      <c r="P36" s="362"/>
      <c r="Q36" s="362"/>
      <c r="R36" s="362"/>
      <c r="S36" s="362"/>
      <c r="T36" s="362"/>
      <c r="U36" s="362"/>
      <c r="V36" s="362"/>
      <c r="W36" s="362"/>
      <c r="X36" s="362"/>
      <c r="Y36" s="362"/>
      <c r="Z36" s="362"/>
      <c r="AA36" s="362"/>
      <c r="AB36" s="362"/>
      <c r="AC36" s="362"/>
      <c r="AD36" s="362"/>
      <c r="AE36" s="362"/>
    </row>
    <row r="37" spans="1:31" ht="18" customHeight="1">
      <c r="A37" s="66" t="s">
        <v>47</v>
      </c>
      <c r="B37" s="317">
        <v>4</v>
      </c>
      <c r="C37" s="317">
        <v>14</v>
      </c>
      <c r="D37" s="317">
        <v>2</v>
      </c>
      <c r="E37" s="317">
        <v>8</v>
      </c>
      <c r="F37" s="317">
        <v>28</v>
      </c>
      <c r="G37" s="317">
        <v>4783</v>
      </c>
      <c r="H37" s="317">
        <v>27</v>
      </c>
      <c r="I37" s="317">
        <v>1</v>
      </c>
      <c r="J37" s="317">
        <v>64</v>
      </c>
      <c r="K37" s="317">
        <v>4875</v>
      </c>
      <c r="L37" s="362">
        <v>17</v>
      </c>
      <c r="M37" s="362">
        <v>2</v>
      </c>
      <c r="N37" s="362"/>
      <c r="O37" s="362">
        <v>19</v>
      </c>
      <c r="P37" s="362">
        <v>1</v>
      </c>
      <c r="Q37" s="362">
        <v>3</v>
      </c>
      <c r="R37" s="362">
        <v>2</v>
      </c>
      <c r="S37" s="362">
        <v>6</v>
      </c>
      <c r="T37" s="362">
        <v>18</v>
      </c>
      <c r="U37" s="362">
        <v>2</v>
      </c>
      <c r="V37" s="362">
        <v>20</v>
      </c>
      <c r="W37" s="362"/>
      <c r="X37" s="362">
        <v>2</v>
      </c>
      <c r="Y37" s="362"/>
      <c r="Z37" s="362">
        <v>2</v>
      </c>
      <c r="AA37" s="362">
        <v>2</v>
      </c>
      <c r="AB37" s="362"/>
      <c r="AC37" s="362">
        <v>2</v>
      </c>
      <c r="AD37" s="362"/>
      <c r="AE37" s="362">
        <v>1</v>
      </c>
    </row>
    <row r="38" spans="1:31" ht="18" customHeight="1">
      <c r="A38" s="66" t="s">
        <v>58</v>
      </c>
      <c r="B38" s="317">
        <v>191</v>
      </c>
      <c r="C38" s="317"/>
      <c r="D38" s="317"/>
      <c r="E38" s="317">
        <v>1</v>
      </c>
      <c r="F38" s="317">
        <v>192</v>
      </c>
      <c r="G38" s="317">
        <v>192</v>
      </c>
      <c r="H38" s="317">
        <v>12</v>
      </c>
      <c r="I38" s="317">
        <v>3</v>
      </c>
      <c r="J38" s="317">
        <v>13</v>
      </c>
      <c r="K38" s="317">
        <v>220</v>
      </c>
      <c r="L38" s="362"/>
      <c r="M38" s="362"/>
      <c r="N38" s="362"/>
      <c r="O38" s="362"/>
      <c r="P38" s="362"/>
      <c r="Q38" s="362"/>
      <c r="R38" s="362">
        <v>4</v>
      </c>
      <c r="S38" s="362">
        <v>4</v>
      </c>
      <c r="T38" s="362"/>
      <c r="U38" s="362"/>
      <c r="V38" s="362"/>
      <c r="W38" s="362">
        <v>1</v>
      </c>
      <c r="X38" s="362"/>
      <c r="Y38" s="362"/>
      <c r="Z38" s="362">
        <v>1</v>
      </c>
      <c r="AA38" s="362"/>
      <c r="AB38" s="362"/>
      <c r="AC38" s="362"/>
      <c r="AD38" s="362"/>
      <c r="AE38" s="362"/>
    </row>
    <row r="39" spans="1:31" ht="18" customHeight="1">
      <c r="A39" s="66" t="s">
        <v>48</v>
      </c>
      <c r="B39" s="317"/>
      <c r="C39" s="317"/>
      <c r="D39" s="317">
        <v>1</v>
      </c>
      <c r="E39" s="317"/>
      <c r="F39" s="317">
        <v>1</v>
      </c>
      <c r="G39" s="317">
        <v>856</v>
      </c>
      <c r="H39" s="317">
        <v>45</v>
      </c>
      <c r="I39" s="317">
        <v>8</v>
      </c>
      <c r="J39" s="317">
        <v>31</v>
      </c>
      <c r="K39" s="317">
        <v>940</v>
      </c>
      <c r="L39" s="362"/>
      <c r="M39" s="362"/>
      <c r="N39" s="362"/>
      <c r="O39" s="362"/>
      <c r="P39" s="362">
        <v>2</v>
      </c>
      <c r="Q39" s="362">
        <v>1</v>
      </c>
      <c r="R39" s="362">
        <v>1</v>
      </c>
      <c r="S39" s="362">
        <v>4</v>
      </c>
      <c r="T39" s="362"/>
      <c r="U39" s="362">
        <v>1</v>
      </c>
      <c r="V39" s="362">
        <v>1</v>
      </c>
      <c r="W39" s="362"/>
      <c r="X39" s="362">
        <v>2</v>
      </c>
      <c r="Y39" s="362"/>
      <c r="Z39" s="362">
        <v>2</v>
      </c>
      <c r="AA39" s="362"/>
      <c r="AB39" s="362"/>
      <c r="AC39" s="362"/>
      <c r="AD39" s="362"/>
      <c r="AE39" s="362">
        <v>1</v>
      </c>
    </row>
    <row r="40" spans="1:31" ht="18" customHeight="1">
      <c r="A40" s="67" t="s">
        <v>60</v>
      </c>
      <c r="B40" s="319">
        <f t="shared" ref="B40:AE40" si="0">SUM(B5:B39)</f>
        <v>1009</v>
      </c>
      <c r="C40" s="319">
        <f t="shared" si="0"/>
        <v>30</v>
      </c>
      <c r="D40" s="319">
        <f t="shared" si="0"/>
        <v>14</v>
      </c>
      <c r="E40" s="319">
        <f t="shared" si="0"/>
        <v>71</v>
      </c>
      <c r="F40" s="319">
        <f t="shared" si="0"/>
        <v>1124</v>
      </c>
      <c r="G40" s="319">
        <f t="shared" si="0"/>
        <v>32915</v>
      </c>
      <c r="H40" s="319">
        <f t="shared" si="0"/>
        <v>898</v>
      </c>
      <c r="I40" s="319">
        <f t="shared" si="0"/>
        <v>214</v>
      </c>
      <c r="J40" s="319">
        <f t="shared" si="0"/>
        <v>2073</v>
      </c>
      <c r="K40" s="319">
        <f t="shared" si="0"/>
        <v>36100</v>
      </c>
      <c r="L40" s="319">
        <f t="shared" si="0"/>
        <v>101</v>
      </c>
      <c r="M40" s="319">
        <f t="shared" si="0"/>
        <v>7</v>
      </c>
      <c r="N40" s="319">
        <f t="shared" si="0"/>
        <v>8</v>
      </c>
      <c r="O40" s="319">
        <f t="shared" si="0"/>
        <v>116</v>
      </c>
      <c r="P40" s="319">
        <f t="shared" si="0"/>
        <v>11</v>
      </c>
      <c r="Q40" s="319">
        <f t="shared" si="0"/>
        <v>17</v>
      </c>
      <c r="R40" s="319">
        <f t="shared" si="0"/>
        <v>20</v>
      </c>
      <c r="S40" s="319">
        <f t="shared" si="0"/>
        <v>48</v>
      </c>
      <c r="T40" s="319">
        <f t="shared" si="0"/>
        <v>24</v>
      </c>
      <c r="U40" s="319">
        <f t="shared" si="0"/>
        <v>9</v>
      </c>
      <c r="V40" s="319">
        <f t="shared" si="0"/>
        <v>33</v>
      </c>
      <c r="W40" s="319">
        <f t="shared" si="0"/>
        <v>217</v>
      </c>
      <c r="X40" s="319">
        <f t="shared" si="0"/>
        <v>33</v>
      </c>
      <c r="Y40" s="319">
        <f t="shared" si="0"/>
        <v>1</v>
      </c>
      <c r="Z40" s="319">
        <f t="shared" si="0"/>
        <v>251</v>
      </c>
      <c r="AA40" s="319">
        <f t="shared" si="0"/>
        <v>7</v>
      </c>
      <c r="AB40" s="319">
        <f t="shared" si="0"/>
        <v>2</v>
      </c>
      <c r="AC40" s="319">
        <f t="shared" si="0"/>
        <v>9</v>
      </c>
      <c r="AD40" s="319">
        <f t="shared" si="0"/>
        <v>4</v>
      </c>
      <c r="AE40" s="319">
        <f t="shared" si="0"/>
        <v>15</v>
      </c>
    </row>
  </sheetData>
  <mergeCells count="15">
    <mergeCell ref="O2:O3"/>
    <mergeCell ref="AC2:AC3"/>
    <mergeCell ref="L2:N2"/>
    <mergeCell ref="P2:R2"/>
    <mergeCell ref="S2:S3"/>
    <mergeCell ref="T2:U2"/>
    <mergeCell ref="V2:V3"/>
    <mergeCell ref="W2:Y2"/>
    <mergeCell ref="Z2:Z3"/>
    <mergeCell ref="AA2:AB2"/>
    <mergeCell ref="A2:A3"/>
    <mergeCell ref="B2:E2"/>
    <mergeCell ref="F2:F3"/>
    <mergeCell ref="G2:J2"/>
    <mergeCell ref="K2:K3"/>
  </mergeCells>
  <pageMargins left="0.57999999999999996" right="0.22" top="0.56000000000000005" bottom="0.59" header="0.3" footer="0.3"/>
  <pageSetup paperSize="9" scale="95" firstPageNumber="126" orientation="portrait" useFirstPageNumber="1" horizontalDpi="200" verticalDpi="0" r:id="rId1"/>
  <headerFooter>
    <oddFooter>&amp;L&amp;"Arial,Italic"&amp;9AISHE 2011-12&amp;CT-&amp;P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>
    <tabColor theme="5" tint="-0.249977111117893"/>
  </sheetPr>
  <dimension ref="A1:L40"/>
  <sheetViews>
    <sheetView view="pageBreakPreview" topLeftCell="A16" zoomScaleSheetLayoutView="100" workbookViewId="0">
      <selection activeCell="O9" sqref="O9"/>
    </sheetView>
  </sheetViews>
  <sheetFormatPr defaultRowHeight="12.75"/>
  <cols>
    <col min="1" max="1" width="5.42578125" style="74" customWidth="1"/>
    <col min="2" max="2" width="19.5703125" style="74" customWidth="1"/>
    <col min="3" max="3" width="10.85546875" style="74" customWidth="1"/>
    <col min="4" max="4" width="9.85546875" style="74" customWidth="1"/>
    <col min="5" max="5" width="11.42578125" style="74" customWidth="1"/>
    <col min="6" max="6" width="10.85546875" style="74" customWidth="1"/>
    <col min="7" max="7" width="10" style="74" customWidth="1"/>
    <col min="8" max="8" width="10.85546875" style="74" customWidth="1"/>
    <col min="9" max="9" width="8.85546875" style="74" customWidth="1"/>
    <col min="10" max="10" width="10" style="74" customWidth="1"/>
    <col min="11" max="11" width="9.85546875" style="74" customWidth="1"/>
    <col min="12" max="16384" width="9.140625" style="74"/>
  </cols>
  <sheetData>
    <row r="1" spans="1:12" ht="24.75" customHeight="1">
      <c r="A1" s="534" t="s">
        <v>1424</v>
      </c>
      <c r="B1" s="663"/>
      <c r="C1" s="663"/>
      <c r="D1" s="663"/>
      <c r="E1" s="663"/>
      <c r="F1" s="663"/>
      <c r="G1" s="663"/>
      <c r="H1" s="663"/>
      <c r="I1" s="663"/>
      <c r="J1" s="663"/>
      <c r="K1" s="663"/>
      <c r="L1" s="74" t="s">
        <v>1482</v>
      </c>
    </row>
    <row r="2" spans="1:12" ht="19.5" customHeight="1">
      <c r="A2" s="664" t="s">
        <v>92</v>
      </c>
      <c r="B2" s="664" t="s">
        <v>93</v>
      </c>
      <c r="C2" s="666" t="s">
        <v>567</v>
      </c>
      <c r="D2" s="666"/>
      <c r="E2" s="666"/>
      <c r="F2" s="666" t="s">
        <v>534</v>
      </c>
      <c r="G2" s="666"/>
      <c r="H2" s="666"/>
      <c r="I2" s="666" t="s">
        <v>535</v>
      </c>
      <c r="J2" s="666"/>
      <c r="K2" s="666"/>
    </row>
    <row r="3" spans="1:12" ht="19.5" customHeight="1">
      <c r="A3" s="665"/>
      <c r="B3" s="665"/>
      <c r="C3" s="75" t="s">
        <v>536</v>
      </c>
      <c r="D3" s="75" t="s">
        <v>537</v>
      </c>
      <c r="E3" s="75" t="s">
        <v>538</v>
      </c>
      <c r="F3" s="75" t="s">
        <v>536</v>
      </c>
      <c r="G3" s="75" t="s">
        <v>537</v>
      </c>
      <c r="H3" s="75" t="s">
        <v>538</v>
      </c>
      <c r="I3" s="75" t="s">
        <v>536</v>
      </c>
      <c r="J3" s="75" t="s">
        <v>537</v>
      </c>
      <c r="K3" s="75" t="s">
        <v>538</v>
      </c>
    </row>
    <row r="4" spans="1:12" s="270" customFormat="1">
      <c r="A4" s="269">
        <v>1</v>
      </c>
      <c r="B4" s="269">
        <v>2</v>
      </c>
      <c r="C4" s="269">
        <v>3</v>
      </c>
      <c r="D4" s="269">
        <v>4</v>
      </c>
      <c r="E4" s="269">
        <v>5</v>
      </c>
      <c r="F4" s="269">
        <v>6</v>
      </c>
      <c r="G4" s="269">
        <v>7</v>
      </c>
      <c r="H4" s="269">
        <v>8</v>
      </c>
      <c r="I4" s="269">
        <v>9</v>
      </c>
      <c r="J4" s="269">
        <v>10</v>
      </c>
      <c r="K4" s="269">
        <v>11</v>
      </c>
    </row>
    <row r="5" spans="1:12" ht="33" customHeight="1">
      <c r="A5" s="76">
        <v>1</v>
      </c>
      <c r="B5" s="226" t="s">
        <v>55</v>
      </c>
      <c r="C5" s="271">
        <v>22399</v>
      </c>
      <c r="D5" s="271">
        <v>20225</v>
      </c>
      <c r="E5" s="271">
        <v>42624</v>
      </c>
      <c r="F5" s="271">
        <v>0</v>
      </c>
      <c r="G5" s="271">
        <v>0</v>
      </c>
      <c r="H5" s="271">
        <v>0</v>
      </c>
      <c r="I5" s="271">
        <v>1572</v>
      </c>
      <c r="J5" s="271">
        <v>1473</v>
      </c>
      <c r="K5" s="271">
        <v>3045</v>
      </c>
      <c r="L5" s="74">
        <v>35142</v>
      </c>
    </row>
    <row r="6" spans="1:12" ht="22.5" customHeight="1">
      <c r="A6" s="76">
        <v>2</v>
      </c>
      <c r="B6" s="226" t="s">
        <v>15</v>
      </c>
      <c r="C6" s="271">
        <v>5041051</v>
      </c>
      <c r="D6" s="271">
        <v>4986996</v>
      </c>
      <c r="E6" s="271">
        <v>10028047</v>
      </c>
      <c r="F6" s="271">
        <v>880134</v>
      </c>
      <c r="G6" s="271">
        <v>880256</v>
      </c>
      <c r="H6" s="271">
        <v>1760390</v>
      </c>
      <c r="I6" s="271">
        <v>340433</v>
      </c>
      <c r="J6" s="271">
        <v>359662</v>
      </c>
      <c r="K6" s="271">
        <v>700095</v>
      </c>
      <c r="L6" s="74">
        <v>8611862</v>
      </c>
    </row>
    <row r="7" spans="1:12" ht="22.5" customHeight="1">
      <c r="A7" s="76">
        <v>3</v>
      </c>
      <c r="B7" s="226" t="s">
        <v>16</v>
      </c>
      <c r="C7" s="271">
        <v>83252</v>
      </c>
      <c r="D7" s="271">
        <v>82933</v>
      </c>
      <c r="E7" s="271">
        <v>166185</v>
      </c>
      <c r="F7" s="271">
        <v>0</v>
      </c>
      <c r="G7" s="271">
        <v>0</v>
      </c>
      <c r="H7" s="271">
        <v>0</v>
      </c>
      <c r="I7" s="271">
        <v>53682</v>
      </c>
      <c r="J7" s="271">
        <v>59683</v>
      </c>
      <c r="K7" s="271">
        <v>113365</v>
      </c>
      <c r="L7" s="74">
        <v>143939</v>
      </c>
    </row>
    <row r="8" spans="1:12" ht="22.5" customHeight="1">
      <c r="A8" s="76">
        <v>4</v>
      </c>
      <c r="B8" s="226" t="s">
        <v>17</v>
      </c>
      <c r="C8" s="271">
        <v>1783867</v>
      </c>
      <c r="D8" s="271">
        <v>1845827</v>
      </c>
      <c r="E8" s="271">
        <v>3629694</v>
      </c>
      <c r="F8" s="271">
        <v>139422</v>
      </c>
      <c r="G8" s="271">
        <v>134666</v>
      </c>
      <c r="H8" s="271">
        <v>274088</v>
      </c>
      <c r="I8" s="271">
        <v>217883</v>
      </c>
      <c r="J8" s="271">
        <v>237719</v>
      </c>
      <c r="K8" s="271">
        <v>455602</v>
      </c>
      <c r="L8" s="74">
        <v>3125316</v>
      </c>
    </row>
    <row r="9" spans="1:12" ht="22.5" customHeight="1">
      <c r="A9" s="76">
        <v>5</v>
      </c>
      <c r="B9" s="77" t="s">
        <v>18</v>
      </c>
      <c r="C9" s="271">
        <v>5596291</v>
      </c>
      <c r="D9" s="271">
        <v>4832065</v>
      </c>
      <c r="E9" s="271">
        <v>10428356</v>
      </c>
      <c r="F9" s="271">
        <v>809504</v>
      </c>
      <c r="G9" s="271">
        <v>756491</v>
      </c>
      <c r="H9" s="271">
        <v>1565995</v>
      </c>
      <c r="I9" s="271">
        <v>66296</v>
      </c>
      <c r="J9" s="271">
        <v>61631</v>
      </c>
      <c r="K9" s="271">
        <v>127927</v>
      </c>
      <c r="L9" s="74">
        <v>9184812</v>
      </c>
    </row>
    <row r="10" spans="1:12" ht="22.5" customHeight="1">
      <c r="A10" s="76">
        <v>6</v>
      </c>
      <c r="B10" s="226" t="s">
        <v>19</v>
      </c>
      <c r="C10" s="271">
        <v>83261</v>
      </c>
      <c r="D10" s="271">
        <v>61796</v>
      </c>
      <c r="E10" s="271">
        <v>145057</v>
      </c>
      <c r="F10" s="271">
        <v>15327</v>
      </c>
      <c r="G10" s="271">
        <v>12779</v>
      </c>
      <c r="H10" s="271">
        <v>28106</v>
      </c>
      <c r="I10" s="271">
        <v>0</v>
      </c>
      <c r="J10" s="271">
        <v>0</v>
      </c>
      <c r="K10" s="271">
        <v>0</v>
      </c>
      <c r="L10" s="74">
        <v>121785</v>
      </c>
    </row>
    <row r="11" spans="1:12" ht="22.5" customHeight="1">
      <c r="A11" s="76">
        <v>7</v>
      </c>
      <c r="B11" s="226" t="s">
        <v>20</v>
      </c>
      <c r="C11" s="271">
        <v>1504296</v>
      </c>
      <c r="D11" s="271">
        <v>1492762</v>
      </c>
      <c r="E11" s="271">
        <v>2997058</v>
      </c>
      <c r="F11" s="271">
        <v>202139</v>
      </c>
      <c r="G11" s="271">
        <v>197505</v>
      </c>
      <c r="H11" s="271">
        <v>399644</v>
      </c>
      <c r="I11" s="271">
        <v>432203</v>
      </c>
      <c r="J11" s="271">
        <v>456145</v>
      </c>
      <c r="K11" s="271">
        <v>888348</v>
      </c>
      <c r="L11" s="74">
        <v>2573099</v>
      </c>
    </row>
    <row r="12" spans="1:12" ht="30.75" customHeight="1">
      <c r="A12" s="76">
        <v>8</v>
      </c>
      <c r="B12" s="226" t="s">
        <v>21</v>
      </c>
      <c r="C12" s="271">
        <v>32564</v>
      </c>
      <c r="D12" s="271">
        <v>18773</v>
      </c>
      <c r="E12" s="271">
        <v>51337</v>
      </c>
      <c r="F12" s="271">
        <v>480</v>
      </c>
      <c r="G12" s="271">
        <v>344</v>
      </c>
      <c r="H12" s="271">
        <v>824</v>
      </c>
      <c r="I12" s="271">
        <v>10433</v>
      </c>
      <c r="J12" s="271">
        <v>11003</v>
      </c>
      <c r="K12" s="271">
        <v>21436</v>
      </c>
      <c r="L12" s="74">
        <v>43552</v>
      </c>
    </row>
    <row r="13" spans="1:12" ht="22.5" customHeight="1">
      <c r="A13" s="76">
        <v>9</v>
      </c>
      <c r="B13" s="226" t="s">
        <v>22</v>
      </c>
      <c r="C13" s="271">
        <v>33810</v>
      </c>
      <c r="D13" s="271">
        <v>12153</v>
      </c>
      <c r="E13" s="271">
        <v>45963</v>
      </c>
      <c r="F13" s="271">
        <v>421</v>
      </c>
      <c r="G13" s="271">
        <v>362</v>
      </c>
      <c r="H13" s="271">
        <v>783</v>
      </c>
      <c r="I13" s="271">
        <v>1021</v>
      </c>
      <c r="J13" s="271">
        <v>1025</v>
      </c>
      <c r="K13" s="271">
        <v>2046</v>
      </c>
      <c r="L13" s="74">
        <v>39273</v>
      </c>
    </row>
    <row r="14" spans="1:12" ht="32.25" customHeight="1">
      <c r="A14" s="76">
        <v>10</v>
      </c>
      <c r="B14" s="77" t="s">
        <v>23</v>
      </c>
      <c r="C14" s="271">
        <v>1162507</v>
      </c>
      <c r="D14" s="271">
        <v>956462</v>
      </c>
      <c r="E14" s="271">
        <v>2118969</v>
      </c>
      <c r="F14" s="271">
        <v>212950</v>
      </c>
      <c r="G14" s="271">
        <v>183613</v>
      </c>
      <c r="H14" s="271">
        <v>396563</v>
      </c>
      <c r="I14" s="271">
        <v>0</v>
      </c>
      <c r="J14" s="271">
        <v>0</v>
      </c>
      <c r="K14" s="271">
        <v>0</v>
      </c>
      <c r="L14" s="74">
        <v>1796398</v>
      </c>
    </row>
    <row r="15" spans="1:12" ht="22.5" customHeight="1">
      <c r="A15" s="76">
        <v>11</v>
      </c>
      <c r="B15" s="226" t="s">
        <v>24</v>
      </c>
      <c r="C15" s="271">
        <v>83876</v>
      </c>
      <c r="D15" s="271">
        <v>70711</v>
      </c>
      <c r="E15" s="271">
        <v>154587</v>
      </c>
      <c r="F15" s="271">
        <v>1545</v>
      </c>
      <c r="G15" s="271">
        <v>1478</v>
      </c>
      <c r="H15" s="271">
        <v>3023</v>
      </c>
      <c r="I15" s="271">
        <v>7575</v>
      </c>
      <c r="J15" s="271">
        <v>7374</v>
      </c>
      <c r="K15" s="271">
        <v>14949</v>
      </c>
      <c r="L15" s="74">
        <v>129532</v>
      </c>
    </row>
    <row r="16" spans="1:12" ht="22.5" customHeight="1">
      <c r="A16" s="76">
        <v>12</v>
      </c>
      <c r="B16" s="226" t="s">
        <v>25</v>
      </c>
      <c r="C16" s="271">
        <v>3781933</v>
      </c>
      <c r="D16" s="271">
        <v>3333107</v>
      </c>
      <c r="E16" s="271">
        <v>7115040</v>
      </c>
      <c r="F16" s="271">
        <v>267685</v>
      </c>
      <c r="G16" s="271">
        <v>237270</v>
      </c>
      <c r="H16" s="271">
        <v>504955</v>
      </c>
      <c r="I16" s="271">
        <v>482407</v>
      </c>
      <c r="J16" s="271">
        <v>470260</v>
      </c>
      <c r="K16" s="271">
        <v>952667</v>
      </c>
      <c r="L16" s="74">
        <v>6062212</v>
      </c>
    </row>
    <row r="17" spans="1:12" ht="22.5" customHeight="1">
      <c r="A17" s="76">
        <v>13</v>
      </c>
      <c r="B17" s="226" t="s">
        <v>26</v>
      </c>
      <c r="C17" s="271">
        <v>1730173</v>
      </c>
      <c r="D17" s="271">
        <v>1453809</v>
      </c>
      <c r="E17" s="271">
        <v>3183982</v>
      </c>
      <c r="F17" s="271">
        <v>368225</v>
      </c>
      <c r="G17" s="271">
        <v>306313</v>
      </c>
      <c r="H17" s="271">
        <v>674538</v>
      </c>
      <c r="I17" s="271">
        <v>0</v>
      </c>
      <c r="J17" s="271">
        <v>0</v>
      </c>
      <c r="K17" s="271">
        <v>0</v>
      </c>
      <c r="L17" s="74">
        <v>2722326</v>
      </c>
    </row>
    <row r="18" spans="1:12" ht="22.5" customHeight="1">
      <c r="A18" s="76">
        <v>14</v>
      </c>
      <c r="B18" s="226" t="s">
        <v>27</v>
      </c>
      <c r="C18" s="271">
        <v>399121</v>
      </c>
      <c r="D18" s="271">
        <v>382175</v>
      </c>
      <c r="E18" s="271">
        <v>781296</v>
      </c>
      <c r="F18" s="271">
        <v>102832</v>
      </c>
      <c r="G18" s="271">
        <v>100894</v>
      </c>
      <c r="H18" s="271">
        <v>203726</v>
      </c>
      <c r="I18" s="271">
        <v>22601</v>
      </c>
      <c r="J18" s="271">
        <v>23077</v>
      </c>
      <c r="K18" s="271">
        <v>45678</v>
      </c>
      <c r="L18" s="74">
        <v>657646</v>
      </c>
    </row>
    <row r="19" spans="1:12" ht="22.5" customHeight="1">
      <c r="A19" s="76">
        <v>15</v>
      </c>
      <c r="B19" s="226" t="s">
        <v>57</v>
      </c>
      <c r="C19" s="271">
        <v>738506</v>
      </c>
      <c r="D19" s="271">
        <v>690517</v>
      </c>
      <c r="E19" s="271">
        <v>1429023</v>
      </c>
      <c r="F19" s="271">
        <v>59037</v>
      </c>
      <c r="G19" s="271">
        <v>54838</v>
      </c>
      <c r="H19" s="271">
        <v>113875</v>
      </c>
      <c r="I19" s="271">
        <v>80960</v>
      </c>
      <c r="J19" s="271">
        <v>76912</v>
      </c>
      <c r="K19" s="271">
        <v>157872</v>
      </c>
      <c r="L19" s="74">
        <v>1223973</v>
      </c>
    </row>
    <row r="20" spans="1:12" ht="22.5" customHeight="1">
      <c r="A20" s="76">
        <v>16</v>
      </c>
      <c r="B20" s="226" t="s">
        <v>29</v>
      </c>
      <c r="C20" s="271">
        <v>1849643</v>
      </c>
      <c r="D20" s="271">
        <v>1745575</v>
      </c>
      <c r="E20" s="271">
        <v>3595218</v>
      </c>
      <c r="F20" s="271">
        <v>220869</v>
      </c>
      <c r="G20" s="271">
        <v>206072</v>
      </c>
      <c r="H20" s="271">
        <v>426941</v>
      </c>
      <c r="I20" s="271">
        <v>448097</v>
      </c>
      <c r="J20" s="271">
        <v>473873</v>
      </c>
      <c r="K20" s="271">
        <v>921970</v>
      </c>
      <c r="L20" s="74">
        <v>3145067</v>
      </c>
    </row>
    <row r="21" spans="1:12" ht="22.5" customHeight="1">
      <c r="A21" s="76">
        <v>17</v>
      </c>
      <c r="B21" s="226" t="s">
        <v>30</v>
      </c>
      <c r="C21" s="271">
        <v>3813855</v>
      </c>
      <c r="D21" s="271">
        <v>3587819</v>
      </c>
      <c r="E21" s="271">
        <v>7401674</v>
      </c>
      <c r="F21" s="271">
        <v>676057</v>
      </c>
      <c r="G21" s="271">
        <v>652916</v>
      </c>
      <c r="H21" s="271">
        <v>1328973</v>
      </c>
      <c r="I21" s="271">
        <v>274981</v>
      </c>
      <c r="J21" s="271">
        <v>261276</v>
      </c>
      <c r="K21" s="271">
        <v>536257</v>
      </c>
      <c r="L21" s="74">
        <v>6361703</v>
      </c>
    </row>
    <row r="22" spans="1:12" ht="22.5" customHeight="1">
      <c r="A22" s="76">
        <v>18</v>
      </c>
      <c r="B22" s="226" t="s">
        <v>31</v>
      </c>
      <c r="C22" s="271">
        <v>1576568</v>
      </c>
      <c r="D22" s="271">
        <v>1592411</v>
      </c>
      <c r="E22" s="271">
        <v>3168979</v>
      </c>
      <c r="F22" s="271">
        <v>142912</v>
      </c>
      <c r="G22" s="271">
        <v>144048</v>
      </c>
      <c r="H22" s="271">
        <v>286960</v>
      </c>
      <c r="I22" s="271">
        <v>23956</v>
      </c>
      <c r="J22" s="271">
        <v>25681</v>
      </c>
      <c r="K22" s="271">
        <v>49637</v>
      </c>
      <c r="L22" s="74">
        <v>2644382</v>
      </c>
    </row>
    <row r="23" spans="1:12" ht="22.5" customHeight="1">
      <c r="A23" s="76">
        <v>19</v>
      </c>
      <c r="B23" s="226" t="s">
        <v>32</v>
      </c>
      <c r="C23" s="271">
        <v>3555</v>
      </c>
      <c r="D23" s="271">
        <v>3192</v>
      </c>
      <c r="E23" s="271">
        <v>6747</v>
      </c>
      <c r="F23" s="271">
        <v>0</v>
      </c>
      <c r="G23" s="271">
        <v>0</v>
      </c>
      <c r="H23" s="271">
        <v>0</v>
      </c>
      <c r="I23" s="271">
        <v>3230</v>
      </c>
      <c r="J23" s="271">
        <v>3131</v>
      </c>
      <c r="K23" s="271">
        <v>6361</v>
      </c>
      <c r="L23" s="74">
        <v>5589</v>
      </c>
    </row>
    <row r="24" spans="1:12" ht="22.5" customHeight="1">
      <c r="A24" s="76">
        <v>20</v>
      </c>
      <c r="B24" s="226" t="s">
        <v>33</v>
      </c>
      <c r="C24" s="271">
        <v>4558477</v>
      </c>
      <c r="D24" s="271">
        <v>3989629</v>
      </c>
      <c r="E24" s="271">
        <v>8548106</v>
      </c>
      <c r="F24" s="271">
        <v>747292</v>
      </c>
      <c r="G24" s="271">
        <v>625937</v>
      </c>
      <c r="H24" s="271">
        <v>1373229</v>
      </c>
      <c r="I24" s="271">
        <v>834322</v>
      </c>
      <c r="J24" s="271">
        <v>832571</v>
      </c>
      <c r="K24" s="271">
        <v>1666893</v>
      </c>
      <c r="L24" s="74">
        <v>7391494</v>
      </c>
    </row>
    <row r="25" spans="1:12" ht="22.5" customHeight="1">
      <c r="A25" s="76">
        <v>21</v>
      </c>
      <c r="B25" s="226" t="s">
        <v>581</v>
      </c>
      <c r="C25" s="271">
        <v>7163368</v>
      </c>
      <c r="D25" s="271">
        <v>6308037</v>
      </c>
      <c r="E25" s="271">
        <v>13471405</v>
      </c>
      <c r="F25" s="271">
        <v>872765</v>
      </c>
      <c r="G25" s="271">
        <v>794164</v>
      </c>
      <c r="H25" s="271">
        <v>1666929</v>
      </c>
      <c r="I25" s="271">
        <v>624489</v>
      </c>
      <c r="J25" s="271">
        <v>617136</v>
      </c>
      <c r="K25" s="271">
        <v>1241625</v>
      </c>
      <c r="L25" s="74">
        <v>11474555</v>
      </c>
    </row>
    <row r="26" spans="1:12" ht="22.5" customHeight="1">
      <c r="A26" s="76">
        <v>22</v>
      </c>
      <c r="B26" s="226" t="s">
        <v>35</v>
      </c>
      <c r="C26" s="271">
        <v>146740</v>
      </c>
      <c r="D26" s="271">
        <v>151422</v>
      </c>
      <c r="E26" s="271">
        <v>298162</v>
      </c>
      <c r="F26" s="271">
        <v>5077</v>
      </c>
      <c r="G26" s="271">
        <v>5153</v>
      </c>
      <c r="H26" s="271">
        <v>10230</v>
      </c>
      <c r="I26" s="271">
        <v>79682</v>
      </c>
      <c r="J26" s="271">
        <v>79404</v>
      </c>
      <c r="K26" s="271">
        <v>159086</v>
      </c>
      <c r="L26" s="74">
        <v>251664</v>
      </c>
    </row>
    <row r="27" spans="1:12" ht="22.5" customHeight="1">
      <c r="A27" s="76">
        <v>23</v>
      </c>
      <c r="B27" s="226" t="s">
        <v>36</v>
      </c>
      <c r="C27" s="271">
        <v>174048</v>
      </c>
      <c r="D27" s="271">
        <v>179087</v>
      </c>
      <c r="E27" s="271">
        <v>353135</v>
      </c>
      <c r="F27" s="271">
        <v>1172</v>
      </c>
      <c r="G27" s="271">
        <v>1043</v>
      </c>
      <c r="H27" s="271">
        <v>2215</v>
      </c>
      <c r="I27" s="271">
        <v>147338</v>
      </c>
      <c r="J27" s="271">
        <v>155960</v>
      </c>
      <c r="K27" s="271">
        <v>303298</v>
      </c>
      <c r="L27" s="74">
        <v>301187</v>
      </c>
    </row>
    <row r="28" spans="1:12" ht="22.5" customHeight="1">
      <c r="A28" s="76">
        <v>24</v>
      </c>
      <c r="B28" s="226" t="s">
        <v>37</v>
      </c>
      <c r="C28" s="271">
        <v>66604</v>
      </c>
      <c r="D28" s="271">
        <v>67287</v>
      </c>
      <c r="E28" s="271">
        <v>133891</v>
      </c>
      <c r="F28" s="271">
        <v>111</v>
      </c>
      <c r="G28" s="271">
        <v>63</v>
      </c>
      <c r="H28" s="271">
        <v>174</v>
      </c>
      <c r="I28" s="271">
        <v>61943</v>
      </c>
      <c r="J28" s="271">
        <v>64351</v>
      </c>
      <c r="K28" s="271">
        <v>126294</v>
      </c>
      <c r="L28" s="74">
        <v>112627</v>
      </c>
    </row>
    <row r="29" spans="1:12" ht="22.5" customHeight="1">
      <c r="A29" s="76">
        <v>25</v>
      </c>
      <c r="B29" s="226" t="s">
        <v>38</v>
      </c>
      <c r="C29" s="271">
        <v>129356</v>
      </c>
      <c r="D29" s="271">
        <v>124547</v>
      </c>
      <c r="E29" s="271">
        <v>253903</v>
      </c>
      <c r="F29" s="271">
        <v>0</v>
      </c>
      <c r="G29" s="271">
        <v>0</v>
      </c>
      <c r="H29" s="271">
        <v>0</v>
      </c>
      <c r="I29" s="271">
        <v>110389</v>
      </c>
      <c r="J29" s="271">
        <v>110840</v>
      </c>
      <c r="K29" s="271">
        <v>221229</v>
      </c>
      <c r="L29" s="74">
        <v>217799</v>
      </c>
    </row>
    <row r="30" spans="1:12" ht="22.5" customHeight="1">
      <c r="A30" s="76">
        <v>26</v>
      </c>
      <c r="B30" s="226" t="s">
        <v>39</v>
      </c>
      <c r="C30" s="271">
        <v>2344765</v>
      </c>
      <c r="D30" s="271">
        <v>2369789</v>
      </c>
      <c r="E30" s="271">
        <v>4714554</v>
      </c>
      <c r="F30" s="271">
        <v>412608</v>
      </c>
      <c r="G30" s="271">
        <v>417821</v>
      </c>
      <c r="H30" s="271">
        <v>830429</v>
      </c>
      <c r="I30" s="271">
        <v>486834</v>
      </c>
      <c r="J30" s="271">
        <v>536499</v>
      </c>
      <c r="K30" s="271">
        <v>1023333</v>
      </c>
      <c r="L30" s="74">
        <v>4045141</v>
      </c>
    </row>
    <row r="31" spans="1:12" ht="22.5" customHeight="1">
      <c r="A31" s="76">
        <v>27</v>
      </c>
      <c r="B31" s="77" t="s">
        <v>40</v>
      </c>
      <c r="C31" s="271">
        <v>62818</v>
      </c>
      <c r="D31" s="271">
        <v>67123</v>
      </c>
      <c r="E31" s="271">
        <v>129941</v>
      </c>
      <c r="F31" s="271">
        <v>10949</v>
      </c>
      <c r="G31" s="271">
        <v>11828</v>
      </c>
      <c r="H31" s="271">
        <v>22777</v>
      </c>
      <c r="I31" s="271">
        <v>0</v>
      </c>
      <c r="J31" s="271">
        <v>0</v>
      </c>
      <c r="K31" s="271">
        <v>0</v>
      </c>
      <c r="L31" s="74">
        <v>108453</v>
      </c>
    </row>
    <row r="32" spans="1:12" ht="22.5" customHeight="1">
      <c r="A32" s="76">
        <v>28</v>
      </c>
      <c r="B32" s="226" t="s">
        <v>41</v>
      </c>
      <c r="C32" s="271">
        <v>1850103</v>
      </c>
      <c r="D32" s="271">
        <v>1571918</v>
      </c>
      <c r="E32" s="271">
        <v>3422021</v>
      </c>
      <c r="F32" s="271">
        <v>614785</v>
      </c>
      <c r="G32" s="271">
        <v>533123</v>
      </c>
      <c r="H32" s="271">
        <v>1147908</v>
      </c>
      <c r="I32" s="271">
        <v>0</v>
      </c>
      <c r="J32" s="271">
        <v>0</v>
      </c>
      <c r="K32" s="271">
        <v>0</v>
      </c>
      <c r="L32" s="74">
        <v>2912693</v>
      </c>
    </row>
    <row r="33" spans="1:12" ht="35.25" customHeight="1">
      <c r="A33" s="76">
        <v>29</v>
      </c>
      <c r="B33" s="226" t="s">
        <v>42</v>
      </c>
      <c r="C33" s="271">
        <v>4359903</v>
      </c>
      <c r="D33" s="271">
        <v>3907685</v>
      </c>
      <c r="E33" s="271">
        <v>8267588</v>
      </c>
      <c r="F33" s="271">
        <v>812754</v>
      </c>
      <c r="G33" s="271">
        <v>704917</v>
      </c>
      <c r="H33" s="271">
        <v>1517671</v>
      </c>
      <c r="I33" s="271">
        <v>540084</v>
      </c>
      <c r="J33" s="271">
        <v>516686</v>
      </c>
      <c r="K33" s="271">
        <v>1056770</v>
      </c>
      <c r="L33" s="74">
        <v>7193378</v>
      </c>
    </row>
    <row r="34" spans="1:12" ht="25.5" customHeight="1">
      <c r="A34" s="76">
        <v>30</v>
      </c>
      <c r="B34" s="226" t="s">
        <v>43</v>
      </c>
      <c r="C34" s="271">
        <v>41723</v>
      </c>
      <c r="D34" s="271">
        <v>38943</v>
      </c>
      <c r="E34" s="271">
        <v>80666</v>
      </c>
      <c r="F34" s="271">
        <v>1889</v>
      </c>
      <c r="G34" s="271">
        <v>2007</v>
      </c>
      <c r="H34" s="271">
        <v>3896</v>
      </c>
      <c r="I34" s="271">
        <v>13256</v>
      </c>
      <c r="J34" s="271">
        <v>13446</v>
      </c>
      <c r="K34" s="271">
        <v>26702</v>
      </c>
      <c r="L34" s="74">
        <v>68080</v>
      </c>
    </row>
    <row r="35" spans="1:12" ht="15.75">
      <c r="A35" s="76">
        <v>31</v>
      </c>
      <c r="B35" s="226" t="s">
        <v>44</v>
      </c>
      <c r="C35" s="271">
        <v>3880890</v>
      </c>
      <c r="D35" s="271">
        <v>3885219</v>
      </c>
      <c r="E35" s="271">
        <v>7766109</v>
      </c>
      <c r="F35" s="271">
        <v>841068</v>
      </c>
      <c r="G35" s="271">
        <v>862845</v>
      </c>
      <c r="H35" s="271">
        <v>1703913</v>
      </c>
      <c r="I35" s="271">
        <v>43105</v>
      </c>
      <c r="J35" s="271">
        <v>45447</v>
      </c>
      <c r="K35" s="271">
        <v>88552</v>
      </c>
      <c r="L35" s="74">
        <v>6535995</v>
      </c>
    </row>
    <row r="36" spans="1:12" ht="23.25" customHeight="1">
      <c r="A36" s="76">
        <v>32</v>
      </c>
      <c r="B36" s="226" t="s">
        <v>45</v>
      </c>
      <c r="C36" s="271">
        <v>220546</v>
      </c>
      <c r="D36" s="271">
        <v>229204</v>
      </c>
      <c r="E36" s="271">
        <v>449750</v>
      </c>
      <c r="F36" s="271">
        <v>42870</v>
      </c>
      <c r="G36" s="271">
        <v>42503</v>
      </c>
      <c r="H36" s="271">
        <v>85373</v>
      </c>
      <c r="I36" s="271">
        <v>68890</v>
      </c>
      <c r="J36" s="271">
        <v>77630</v>
      </c>
      <c r="K36" s="271">
        <v>146520</v>
      </c>
      <c r="L36" s="74">
        <v>381291</v>
      </c>
    </row>
    <row r="37" spans="1:12" ht="23.25" customHeight="1">
      <c r="A37" s="76">
        <v>33</v>
      </c>
      <c r="B37" s="226" t="s">
        <v>47</v>
      </c>
      <c r="C37" s="271">
        <v>12833695</v>
      </c>
      <c r="D37" s="271">
        <v>10884636</v>
      </c>
      <c r="E37" s="271">
        <v>23718331</v>
      </c>
      <c r="F37" s="271">
        <v>2617246</v>
      </c>
      <c r="G37" s="271">
        <v>2149448</v>
      </c>
      <c r="H37" s="271">
        <v>4766694</v>
      </c>
      <c r="I37" s="271">
        <v>62058</v>
      </c>
      <c r="J37" s="271">
        <v>58998</v>
      </c>
      <c r="K37" s="271">
        <v>121056</v>
      </c>
      <c r="L37" s="74">
        <v>21012453</v>
      </c>
    </row>
    <row r="38" spans="1:12" ht="23.25" customHeight="1">
      <c r="A38" s="76">
        <v>34</v>
      </c>
      <c r="B38" s="226" t="s">
        <v>582</v>
      </c>
      <c r="C38" s="271">
        <v>637991</v>
      </c>
      <c r="D38" s="271">
        <v>609765</v>
      </c>
      <c r="E38" s="271">
        <v>1247756</v>
      </c>
      <c r="F38" s="271">
        <v>120815</v>
      </c>
      <c r="G38" s="271">
        <v>115154</v>
      </c>
      <c r="H38" s="271">
        <v>235969</v>
      </c>
      <c r="I38" s="271">
        <v>19625</v>
      </c>
      <c r="J38" s="271">
        <v>19913</v>
      </c>
      <c r="K38" s="271">
        <v>39538</v>
      </c>
      <c r="L38" s="74">
        <v>1081809</v>
      </c>
    </row>
    <row r="39" spans="1:12" ht="23.25" customHeight="1">
      <c r="A39" s="272">
        <v>35</v>
      </c>
      <c r="B39" s="273" t="s">
        <v>48</v>
      </c>
      <c r="C39" s="271">
        <v>5541751</v>
      </c>
      <c r="D39" s="271">
        <v>5430164</v>
      </c>
      <c r="E39" s="271">
        <v>10971915</v>
      </c>
      <c r="F39" s="271">
        <v>1369443</v>
      </c>
      <c r="G39" s="271">
        <v>1315494</v>
      </c>
      <c r="H39" s="271">
        <v>2684937</v>
      </c>
      <c r="I39" s="271">
        <v>324584</v>
      </c>
      <c r="J39" s="271">
        <v>338683</v>
      </c>
      <c r="K39" s="271">
        <v>663267</v>
      </c>
      <c r="L39" s="74">
        <v>9452736</v>
      </c>
    </row>
    <row r="40" spans="1:12" s="82" customFormat="1" ht="19.5" customHeight="1">
      <c r="A40" s="274"/>
      <c r="B40" s="275" t="s">
        <v>49</v>
      </c>
      <c r="C40" s="276">
        <f>SUM(C5:C39)</f>
        <v>73333306</v>
      </c>
      <c r="D40" s="276">
        <f t="shared" ref="D40:K40" si="0">SUM(D5:D39)</f>
        <v>66983763</v>
      </c>
      <c r="E40" s="276">
        <f t="shared" si="0"/>
        <v>140317069</v>
      </c>
      <c r="F40" s="276">
        <f t="shared" si="0"/>
        <v>12570383</v>
      </c>
      <c r="G40" s="276">
        <f t="shared" si="0"/>
        <v>11451345</v>
      </c>
      <c r="H40" s="276">
        <f t="shared" si="0"/>
        <v>24021728</v>
      </c>
      <c r="I40" s="276">
        <f t="shared" si="0"/>
        <v>5883929</v>
      </c>
      <c r="J40" s="276">
        <f t="shared" si="0"/>
        <v>5997489</v>
      </c>
      <c r="K40" s="276">
        <f t="shared" si="0"/>
        <v>11881418</v>
      </c>
      <c r="L40" s="82">
        <v>121168963</v>
      </c>
    </row>
  </sheetData>
  <mergeCells count="6">
    <mergeCell ref="A1:K1"/>
    <mergeCell ref="A2:A3"/>
    <mergeCell ref="B2:B3"/>
    <mergeCell ref="C2:E2"/>
    <mergeCell ref="F2:H2"/>
    <mergeCell ref="I2:K2"/>
  </mergeCells>
  <pageMargins left="0.59" right="0.21" top="0.66" bottom="0.51" header="0.3" footer="0.3"/>
  <pageSetup paperSize="9" scale="82" firstPageNumber="129" orientation="portrait" useFirstPageNumber="1" r:id="rId1"/>
  <headerFooter>
    <oddFooter>&amp;L&amp;"Arial,Italic"&amp;9AISHE 2011-12&amp;CT-&amp;P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AB649"/>
  <sheetViews>
    <sheetView tabSelected="1" view="pageBreakPreview" zoomScaleSheetLayoutView="100" workbookViewId="0">
      <pane xSplit="2" ySplit="5" topLeftCell="C9" activePane="bottomRight" state="frozen"/>
      <selection pane="topRight" activeCell="D1" sqref="D1"/>
      <selection pane="bottomLeft" activeCell="A11" sqref="A11"/>
      <selection pane="bottomRight" activeCell="G19" sqref="G19"/>
    </sheetView>
  </sheetViews>
  <sheetFormatPr defaultRowHeight="15"/>
  <cols>
    <col min="1" max="1" width="14.5703125" style="508" customWidth="1"/>
    <col min="2" max="2" width="15.42578125" style="508" customWidth="1"/>
    <col min="3" max="3" width="9.140625" style="508" customWidth="1"/>
    <col min="4" max="4" width="13" style="508" customWidth="1"/>
    <col min="5" max="5" width="6.140625" style="508" customWidth="1"/>
    <col min="6" max="6" width="9.140625" style="508" customWidth="1"/>
    <col min="7" max="7" width="11.28515625" style="508" customWidth="1"/>
    <col min="8" max="8" width="10.28515625" style="508" customWidth="1"/>
    <col min="9" max="9" width="10" style="508" customWidth="1"/>
    <col min="10" max="13" width="6.140625" style="508" customWidth="1"/>
    <col min="14" max="15" width="7.85546875" style="508" customWidth="1"/>
    <col min="16" max="17" width="8.28515625" style="508" customWidth="1"/>
    <col min="18" max="19" width="7.140625" style="508" customWidth="1"/>
    <col min="20" max="20" width="8.28515625" style="508" customWidth="1"/>
    <col min="21" max="21" width="6.7109375" style="508" customWidth="1"/>
    <col min="22" max="23" width="6.140625" style="508" customWidth="1"/>
    <col min="24" max="25" width="7" style="508" customWidth="1"/>
    <col min="26" max="27" width="8.7109375" style="508" customWidth="1"/>
    <col min="28" max="28" width="12.85546875" style="508" bestFit="1" customWidth="1"/>
    <col min="29" max="16384" width="9.140625" style="508"/>
  </cols>
  <sheetData>
    <row r="1" spans="1:28" s="499" customFormat="1">
      <c r="A1" s="669" t="s">
        <v>1425</v>
      </c>
      <c r="B1" s="669"/>
      <c r="C1" s="499" t="s">
        <v>1472</v>
      </c>
      <c r="J1" s="499" t="str">
        <f>C1</f>
        <v>District-wise Response and Enrolment in Responding Institutions</v>
      </c>
      <c r="T1" s="499" t="str">
        <f>C1</f>
        <v>District-wise Response and Enrolment in Responding Institutions</v>
      </c>
    </row>
    <row r="2" spans="1:28" s="501" customFormat="1" ht="14.25" customHeight="1">
      <c r="A2" s="670" t="s">
        <v>1426</v>
      </c>
      <c r="B2" s="670" t="s">
        <v>1427</v>
      </c>
      <c r="C2" s="670" t="s">
        <v>264</v>
      </c>
      <c r="D2" s="670"/>
      <c r="E2" s="670"/>
      <c r="F2" s="670"/>
      <c r="G2" s="670"/>
      <c r="H2" s="670"/>
      <c r="I2" s="671" t="s">
        <v>1413</v>
      </c>
      <c r="J2" s="671" t="s">
        <v>1428</v>
      </c>
      <c r="K2" s="670"/>
      <c r="L2" s="670"/>
      <c r="M2" s="670"/>
      <c r="N2" s="670"/>
      <c r="O2" s="670"/>
      <c r="P2" s="670"/>
      <c r="Q2" s="670"/>
      <c r="R2" s="670"/>
      <c r="S2" s="670"/>
      <c r="T2" s="673" t="s">
        <v>1428</v>
      </c>
      <c r="U2" s="673"/>
      <c r="V2" s="673"/>
      <c r="W2" s="673"/>
      <c r="X2" s="673"/>
      <c r="Y2" s="673"/>
      <c r="Z2" s="673"/>
      <c r="AA2" s="674"/>
      <c r="AB2" s="500"/>
    </row>
    <row r="3" spans="1:28" s="501" customFormat="1" ht="22.5" customHeight="1">
      <c r="A3" s="670"/>
      <c r="B3" s="670"/>
      <c r="C3" s="675" t="s">
        <v>1429</v>
      </c>
      <c r="D3" s="675" t="s">
        <v>1430</v>
      </c>
      <c r="E3" s="675" t="s">
        <v>1431</v>
      </c>
      <c r="F3" s="675"/>
      <c r="G3" s="675" t="s">
        <v>1432</v>
      </c>
      <c r="H3" s="675" t="s">
        <v>1433</v>
      </c>
      <c r="I3" s="670"/>
      <c r="J3" s="676" t="s">
        <v>1434</v>
      </c>
      <c r="K3" s="677"/>
      <c r="L3" s="678" t="s">
        <v>1435</v>
      </c>
      <c r="M3" s="677"/>
      <c r="N3" s="678" t="s">
        <v>1436</v>
      </c>
      <c r="O3" s="677"/>
      <c r="P3" s="678" t="s">
        <v>1437</v>
      </c>
      <c r="Q3" s="677"/>
      <c r="R3" s="678" t="s">
        <v>1438</v>
      </c>
      <c r="S3" s="677"/>
      <c r="T3" s="667" t="s">
        <v>1439</v>
      </c>
      <c r="U3" s="668"/>
      <c r="V3" s="667" t="s">
        <v>1440</v>
      </c>
      <c r="W3" s="668"/>
      <c r="X3" s="667" t="s">
        <v>1441</v>
      </c>
      <c r="Y3" s="668"/>
      <c r="Z3" s="667" t="s">
        <v>1442</v>
      </c>
      <c r="AA3" s="668"/>
      <c r="AB3" s="500"/>
    </row>
    <row r="4" spans="1:28" s="501" customFormat="1" ht="20.100000000000001" customHeight="1">
      <c r="A4" s="670"/>
      <c r="B4" s="670"/>
      <c r="C4" s="675"/>
      <c r="D4" s="675"/>
      <c r="E4" s="502" t="s">
        <v>12</v>
      </c>
      <c r="F4" s="502" t="s">
        <v>260</v>
      </c>
      <c r="G4" s="675"/>
      <c r="H4" s="675"/>
      <c r="I4" s="670"/>
      <c r="J4" s="503" t="s">
        <v>1443</v>
      </c>
      <c r="K4" s="504" t="s">
        <v>1444</v>
      </c>
      <c r="L4" s="504" t="s">
        <v>1443</v>
      </c>
      <c r="M4" s="504" t="s">
        <v>1444</v>
      </c>
      <c r="N4" s="504" t="s">
        <v>1443</v>
      </c>
      <c r="O4" s="504" t="s">
        <v>1444</v>
      </c>
      <c r="P4" s="504" t="s">
        <v>1443</v>
      </c>
      <c r="Q4" s="504" t="s">
        <v>1444</v>
      </c>
      <c r="R4" s="504" t="s">
        <v>1443</v>
      </c>
      <c r="S4" s="504" t="s">
        <v>1444</v>
      </c>
      <c r="T4" s="504" t="s">
        <v>1443</v>
      </c>
      <c r="U4" s="504" t="s">
        <v>1444</v>
      </c>
      <c r="V4" s="504" t="s">
        <v>1443</v>
      </c>
      <c r="W4" s="504" t="s">
        <v>1444</v>
      </c>
      <c r="X4" s="504" t="s">
        <v>1443</v>
      </c>
      <c r="Y4" s="504" t="s">
        <v>1444</v>
      </c>
      <c r="Z4" s="504" t="s">
        <v>1443</v>
      </c>
      <c r="AA4" s="504" t="s">
        <v>1444</v>
      </c>
      <c r="AB4" s="500"/>
    </row>
    <row r="5" spans="1:28" ht="12.95" customHeight="1">
      <c r="A5" s="505" t="s">
        <v>1445</v>
      </c>
      <c r="B5" s="505" t="s">
        <v>1446</v>
      </c>
      <c r="C5" s="505" t="s">
        <v>1447</v>
      </c>
      <c r="D5" s="505" t="s">
        <v>1448</v>
      </c>
      <c r="E5" s="505" t="s">
        <v>1449</v>
      </c>
      <c r="F5" s="505" t="s">
        <v>1450</v>
      </c>
      <c r="G5" s="505" t="s">
        <v>1451</v>
      </c>
      <c r="H5" s="505" t="s">
        <v>1452</v>
      </c>
      <c r="I5" s="505" t="s">
        <v>1453</v>
      </c>
      <c r="J5" s="506" t="s">
        <v>1454</v>
      </c>
      <c r="K5" s="506" t="s">
        <v>1455</v>
      </c>
      <c r="L5" s="506" t="s">
        <v>1456</v>
      </c>
      <c r="M5" s="506" t="s">
        <v>1457</v>
      </c>
      <c r="N5" s="506" t="s">
        <v>1458</v>
      </c>
      <c r="O5" s="506" t="s">
        <v>1459</v>
      </c>
      <c r="P5" s="506" t="s">
        <v>1460</v>
      </c>
      <c r="Q5" s="506" t="s">
        <v>1461</v>
      </c>
      <c r="R5" s="506" t="s">
        <v>1462</v>
      </c>
      <c r="S5" s="506" t="s">
        <v>1463</v>
      </c>
      <c r="T5" s="506" t="s">
        <v>1464</v>
      </c>
      <c r="U5" s="506" t="s">
        <v>1465</v>
      </c>
      <c r="V5" s="506" t="s">
        <v>1466</v>
      </c>
      <c r="W5" s="506" t="s">
        <v>1467</v>
      </c>
      <c r="X5" s="506" t="s">
        <v>1468</v>
      </c>
      <c r="Y5" s="506" t="s">
        <v>1469</v>
      </c>
      <c r="Z5" s="506" t="s">
        <v>1470</v>
      </c>
      <c r="AA5" s="506" t="s">
        <v>1471</v>
      </c>
      <c r="AB5" s="507"/>
    </row>
    <row r="6" spans="1:28" ht="30" customHeight="1">
      <c r="A6" s="438" t="s">
        <v>55</v>
      </c>
      <c r="B6" s="438" t="s">
        <v>787</v>
      </c>
      <c r="C6" s="509">
        <v>0</v>
      </c>
      <c r="D6" s="509">
        <v>0</v>
      </c>
      <c r="E6" s="509">
        <v>4</v>
      </c>
      <c r="F6" s="509">
        <v>4</v>
      </c>
      <c r="G6" s="509">
        <v>0</v>
      </c>
      <c r="H6" s="509">
        <v>0</v>
      </c>
      <c r="I6" s="513">
        <v>3177</v>
      </c>
      <c r="J6" s="513">
        <v>15</v>
      </c>
      <c r="K6" s="513">
        <v>1</v>
      </c>
      <c r="L6" s="513">
        <v>0</v>
      </c>
      <c r="M6" s="513">
        <v>0</v>
      </c>
      <c r="N6" s="513">
        <v>33</v>
      </c>
      <c r="O6" s="513">
        <v>126</v>
      </c>
      <c r="P6" s="513">
        <v>973</v>
      </c>
      <c r="Q6" s="513">
        <v>1277</v>
      </c>
      <c r="R6" s="513">
        <v>0</v>
      </c>
      <c r="S6" s="513">
        <v>0</v>
      </c>
      <c r="T6" s="513">
        <v>419</v>
      </c>
      <c r="U6" s="513">
        <v>224</v>
      </c>
      <c r="V6" s="513">
        <v>0</v>
      </c>
      <c r="W6" s="513">
        <v>0</v>
      </c>
      <c r="X6" s="513">
        <v>23</v>
      </c>
      <c r="Y6" s="513">
        <v>86</v>
      </c>
      <c r="Z6" s="513">
        <v>1463</v>
      </c>
      <c r="AA6" s="513">
        <v>1714</v>
      </c>
      <c r="AB6" s="510">
        <v>100</v>
      </c>
    </row>
    <row r="7" spans="1:28" ht="30" customHeight="1">
      <c r="A7" s="438" t="s">
        <v>55</v>
      </c>
      <c r="B7" s="438" t="s">
        <v>788</v>
      </c>
      <c r="C7" s="509">
        <v>0</v>
      </c>
      <c r="D7" s="509">
        <v>1</v>
      </c>
      <c r="E7" s="509">
        <v>1</v>
      </c>
      <c r="F7" s="509">
        <v>0</v>
      </c>
      <c r="G7" s="509">
        <v>0</v>
      </c>
      <c r="H7" s="509">
        <v>0</v>
      </c>
      <c r="I7" s="513">
        <v>95</v>
      </c>
      <c r="J7" s="513">
        <v>0</v>
      </c>
      <c r="K7" s="513">
        <v>0</v>
      </c>
      <c r="L7" s="513">
        <v>0</v>
      </c>
      <c r="M7" s="513">
        <v>0</v>
      </c>
      <c r="N7" s="513">
        <v>30</v>
      </c>
      <c r="O7" s="513">
        <v>18</v>
      </c>
      <c r="P7" s="513">
        <v>12</v>
      </c>
      <c r="Q7" s="513">
        <v>3</v>
      </c>
      <c r="R7" s="513">
        <v>0</v>
      </c>
      <c r="S7" s="513">
        <v>0</v>
      </c>
      <c r="T7" s="513">
        <v>0</v>
      </c>
      <c r="U7" s="513">
        <v>0</v>
      </c>
      <c r="V7" s="513">
        <v>9</v>
      </c>
      <c r="W7" s="513">
        <v>23</v>
      </c>
      <c r="X7" s="513">
        <v>0</v>
      </c>
      <c r="Y7" s="513">
        <v>0</v>
      </c>
      <c r="Z7" s="513">
        <v>51</v>
      </c>
      <c r="AA7" s="513">
        <v>44</v>
      </c>
      <c r="AB7" s="510">
        <v>0</v>
      </c>
    </row>
    <row r="8" spans="1:28" ht="30" customHeight="1">
      <c r="A8" s="438" t="s">
        <v>55</v>
      </c>
      <c r="B8" s="438" t="s">
        <v>789</v>
      </c>
      <c r="C8" s="509">
        <v>0</v>
      </c>
      <c r="D8" s="509">
        <v>1</v>
      </c>
      <c r="E8" s="509">
        <v>1</v>
      </c>
      <c r="F8" s="509">
        <v>1</v>
      </c>
      <c r="G8" s="509">
        <v>0</v>
      </c>
      <c r="H8" s="509">
        <v>1</v>
      </c>
      <c r="I8" s="513">
        <v>1986</v>
      </c>
      <c r="J8" s="513">
        <v>0</v>
      </c>
      <c r="K8" s="513">
        <v>0</v>
      </c>
      <c r="L8" s="513">
        <v>0</v>
      </c>
      <c r="M8" s="513">
        <v>0</v>
      </c>
      <c r="N8" s="513">
        <v>151</v>
      </c>
      <c r="O8" s="513">
        <v>167</v>
      </c>
      <c r="P8" s="513">
        <v>681</v>
      </c>
      <c r="Q8" s="513">
        <v>747</v>
      </c>
      <c r="R8" s="513">
        <v>57</v>
      </c>
      <c r="S8" s="513">
        <v>26</v>
      </c>
      <c r="T8" s="513">
        <v>58</v>
      </c>
      <c r="U8" s="513">
        <v>99</v>
      </c>
      <c r="V8" s="513">
        <v>0</v>
      </c>
      <c r="W8" s="513">
        <v>0</v>
      </c>
      <c r="X8" s="513">
        <v>0</v>
      </c>
      <c r="Y8" s="513">
        <v>0</v>
      </c>
      <c r="Z8" s="513">
        <v>947</v>
      </c>
      <c r="AA8" s="513">
        <v>1039</v>
      </c>
      <c r="AB8" s="510">
        <v>100</v>
      </c>
    </row>
    <row r="9" spans="1:28" ht="30" customHeight="1">
      <c r="A9" s="438" t="s">
        <v>15</v>
      </c>
      <c r="B9" s="438" t="s">
        <v>790</v>
      </c>
      <c r="C9" s="509">
        <v>0</v>
      </c>
      <c r="D9" s="509">
        <v>2</v>
      </c>
      <c r="E9" s="509">
        <v>72</v>
      </c>
      <c r="F9" s="509">
        <v>64</v>
      </c>
      <c r="G9" s="509">
        <v>0</v>
      </c>
      <c r="H9" s="509">
        <v>9</v>
      </c>
      <c r="I9" s="513">
        <v>49118</v>
      </c>
      <c r="J9" s="513">
        <v>0</v>
      </c>
      <c r="K9" s="513">
        <v>0</v>
      </c>
      <c r="L9" s="513">
        <v>0</v>
      </c>
      <c r="M9" s="513">
        <v>0</v>
      </c>
      <c r="N9" s="513">
        <v>690</v>
      </c>
      <c r="O9" s="513">
        <v>570</v>
      </c>
      <c r="P9" s="513">
        <v>24463</v>
      </c>
      <c r="Q9" s="513">
        <v>21621</v>
      </c>
      <c r="R9" s="513">
        <v>0</v>
      </c>
      <c r="S9" s="513">
        <v>0</v>
      </c>
      <c r="T9" s="513">
        <v>1016</v>
      </c>
      <c r="U9" s="513">
        <v>758</v>
      </c>
      <c r="V9" s="513">
        <v>0</v>
      </c>
      <c r="W9" s="513">
        <v>0</v>
      </c>
      <c r="X9" s="513">
        <v>0</v>
      </c>
      <c r="Y9" s="513">
        <v>0</v>
      </c>
      <c r="Z9" s="513">
        <v>26169</v>
      </c>
      <c r="AA9" s="513">
        <v>22949</v>
      </c>
      <c r="AB9" s="510">
        <v>88.888888888888886</v>
      </c>
    </row>
    <row r="10" spans="1:28" ht="30" customHeight="1">
      <c r="A10" s="438" t="s">
        <v>15</v>
      </c>
      <c r="B10" s="438" t="s">
        <v>791</v>
      </c>
      <c r="C10" s="509">
        <v>3</v>
      </c>
      <c r="D10" s="509">
        <v>4</v>
      </c>
      <c r="E10" s="509">
        <v>148</v>
      </c>
      <c r="F10" s="509">
        <v>129</v>
      </c>
      <c r="G10" s="509">
        <v>0</v>
      </c>
      <c r="H10" s="509">
        <v>33</v>
      </c>
      <c r="I10" s="513">
        <v>118414</v>
      </c>
      <c r="J10" s="513">
        <v>504</v>
      </c>
      <c r="K10" s="513">
        <v>175</v>
      </c>
      <c r="L10" s="513">
        <v>139</v>
      </c>
      <c r="M10" s="513">
        <v>45</v>
      </c>
      <c r="N10" s="513">
        <v>12423</v>
      </c>
      <c r="O10" s="513">
        <v>12225</v>
      </c>
      <c r="P10" s="513">
        <v>48427</v>
      </c>
      <c r="Q10" s="513">
        <v>37203</v>
      </c>
      <c r="R10" s="513">
        <v>42</v>
      </c>
      <c r="S10" s="513">
        <v>19</v>
      </c>
      <c r="T10" s="513">
        <v>2919</v>
      </c>
      <c r="U10" s="513">
        <v>4094</v>
      </c>
      <c r="V10" s="513">
        <v>57</v>
      </c>
      <c r="W10" s="513">
        <v>6</v>
      </c>
      <c r="X10" s="513">
        <v>120</v>
      </c>
      <c r="Y10" s="513">
        <v>16</v>
      </c>
      <c r="Z10" s="513">
        <v>64631</v>
      </c>
      <c r="AA10" s="513">
        <v>53783</v>
      </c>
      <c r="AB10" s="510">
        <v>87.162162162162161</v>
      </c>
    </row>
    <row r="11" spans="1:28" ht="30" customHeight="1">
      <c r="A11" s="438" t="s">
        <v>15</v>
      </c>
      <c r="B11" s="438" t="s">
        <v>792</v>
      </c>
      <c r="C11" s="509">
        <v>7</v>
      </c>
      <c r="D11" s="509">
        <v>8</v>
      </c>
      <c r="E11" s="509">
        <v>290</v>
      </c>
      <c r="F11" s="509">
        <v>220</v>
      </c>
      <c r="G11" s="509">
        <v>0</v>
      </c>
      <c r="H11" s="509">
        <v>35</v>
      </c>
      <c r="I11" s="513">
        <v>180732</v>
      </c>
      <c r="J11" s="513">
        <v>87</v>
      </c>
      <c r="K11" s="513">
        <v>390</v>
      </c>
      <c r="L11" s="513">
        <v>47</v>
      </c>
      <c r="M11" s="513">
        <v>44</v>
      </c>
      <c r="N11" s="513">
        <v>28287</v>
      </c>
      <c r="O11" s="513">
        <v>18766</v>
      </c>
      <c r="P11" s="513">
        <v>71795</v>
      </c>
      <c r="Q11" s="513">
        <v>52440</v>
      </c>
      <c r="R11" s="513">
        <v>383</v>
      </c>
      <c r="S11" s="513">
        <v>290</v>
      </c>
      <c r="T11" s="513">
        <v>2048</v>
      </c>
      <c r="U11" s="513">
        <v>4534</v>
      </c>
      <c r="V11" s="513">
        <v>142</v>
      </c>
      <c r="W11" s="513">
        <v>218</v>
      </c>
      <c r="X11" s="513">
        <v>1097</v>
      </c>
      <c r="Y11" s="513">
        <v>164</v>
      </c>
      <c r="Z11" s="513">
        <v>103886</v>
      </c>
      <c r="AA11" s="513">
        <v>76846</v>
      </c>
      <c r="AB11" s="510">
        <v>75.862068965517238</v>
      </c>
    </row>
    <row r="12" spans="1:28" ht="30" customHeight="1">
      <c r="A12" s="438" t="s">
        <v>15</v>
      </c>
      <c r="B12" s="438" t="s">
        <v>793</v>
      </c>
      <c r="C12" s="509">
        <v>2</v>
      </c>
      <c r="D12" s="509">
        <v>2</v>
      </c>
      <c r="E12" s="509">
        <v>262</v>
      </c>
      <c r="F12" s="509">
        <v>184</v>
      </c>
      <c r="G12" s="509">
        <v>0</v>
      </c>
      <c r="H12" s="509">
        <v>52</v>
      </c>
      <c r="I12" s="513">
        <v>101950</v>
      </c>
      <c r="J12" s="513">
        <v>47</v>
      </c>
      <c r="K12" s="513">
        <v>21</v>
      </c>
      <c r="L12" s="513">
        <v>0</v>
      </c>
      <c r="M12" s="513">
        <v>0</v>
      </c>
      <c r="N12" s="513">
        <v>5897</v>
      </c>
      <c r="O12" s="513">
        <v>3824</v>
      </c>
      <c r="P12" s="513">
        <v>45113</v>
      </c>
      <c r="Q12" s="513">
        <v>36859</v>
      </c>
      <c r="R12" s="513">
        <v>1</v>
      </c>
      <c r="S12" s="513">
        <v>2</v>
      </c>
      <c r="T12" s="513">
        <v>3591</v>
      </c>
      <c r="U12" s="513">
        <v>6087</v>
      </c>
      <c r="V12" s="513">
        <v>76</v>
      </c>
      <c r="W12" s="513">
        <v>111</v>
      </c>
      <c r="X12" s="513">
        <v>213</v>
      </c>
      <c r="Y12" s="513">
        <v>108</v>
      </c>
      <c r="Z12" s="513">
        <v>54938</v>
      </c>
      <c r="AA12" s="513">
        <v>47012</v>
      </c>
      <c r="AB12" s="510">
        <v>70.229007633587784</v>
      </c>
    </row>
    <row r="13" spans="1:28" ht="30" customHeight="1">
      <c r="A13" s="438" t="s">
        <v>15</v>
      </c>
      <c r="B13" s="438" t="s">
        <v>794</v>
      </c>
      <c r="C13" s="509">
        <v>3</v>
      </c>
      <c r="D13" s="509">
        <v>2</v>
      </c>
      <c r="E13" s="509">
        <v>282</v>
      </c>
      <c r="F13" s="509">
        <v>256</v>
      </c>
      <c r="G13" s="509">
        <v>0</v>
      </c>
      <c r="H13" s="509">
        <v>31</v>
      </c>
      <c r="I13" s="513">
        <v>149661</v>
      </c>
      <c r="J13" s="513">
        <v>674</v>
      </c>
      <c r="K13" s="513">
        <v>300</v>
      </c>
      <c r="L13" s="513">
        <v>121</v>
      </c>
      <c r="M13" s="513">
        <v>114</v>
      </c>
      <c r="N13" s="513">
        <v>11774</v>
      </c>
      <c r="O13" s="513">
        <v>8542</v>
      </c>
      <c r="P13" s="513">
        <v>68456</v>
      </c>
      <c r="Q13" s="513">
        <v>49663</v>
      </c>
      <c r="R13" s="513">
        <v>115</v>
      </c>
      <c r="S13" s="513">
        <v>79</v>
      </c>
      <c r="T13" s="513">
        <v>5531</v>
      </c>
      <c r="U13" s="513">
        <v>3984</v>
      </c>
      <c r="V13" s="513">
        <v>0</v>
      </c>
      <c r="W13" s="513">
        <v>49</v>
      </c>
      <c r="X13" s="513">
        <v>188</v>
      </c>
      <c r="Y13" s="513">
        <v>71</v>
      </c>
      <c r="Z13" s="513">
        <v>86859</v>
      </c>
      <c r="AA13" s="513">
        <v>62802</v>
      </c>
      <c r="AB13" s="510">
        <v>90.780141843971634</v>
      </c>
    </row>
    <row r="14" spans="1:28" ht="30" customHeight="1">
      <c r="A14" s="438" t="s">
        <v>15</v>
      </c>
      <c r="B14" s="438" t="s">
        <v>795</v>
      </c>
      <c r="C14" s="509">
        <v>6</v>
      </c>
      <c r="D14" s="509">
        <v>15</v>
      </c>
      <c r="E14" s="509">
        <v>532</v>
      </c>
      <c r="F14" s="509">
        <v>416</v>
      </c>
      <c r="G14" s="509">
        <v>1</v>
      </c>
      <c r="H14" s="509">
        <v>45</v>
      </c>
      <c r="I14" s="513">
        <v>357158</v>
      </c>
      <c r="J14" s="513">
        <v>1761</v>
      </c>
      <c r="K14" s="513">
        <v>980</v>
      </c>
      <c r="L14" s="513">
        <v>118</v>
      </c>
      <c r="M14" s="513">
        <v>99</v>
      </c>
      <c r="N14" s="513">
        <v>45385</v>
      </c>
      <c r="O14" s="513">
        <v>41717</v>
      </c>
      <c r="P14" s="513">
        <v>127614</v>
      </c>
      <c r="Q14" s="513">
        <v>121055</v>
      </c>
      <c r="R14" s="513">
        <v>1617</v>
      </c>
      <c r="S14" s="513">
        <v>1050</v>
      </c>
      <c r="T14" s="513">
        <v>4775</v>
      </c>
      <c r="U14" s="513">
        <v>7849</v>
      </c>
      <c r="V14" s="513">
        <v>662</v>
      </c>
      <c r="W14" s="513">
        <v>769</v>
      </c>
      <c r="X14" s="513">
        <v>996</v>
      </c>
      <c r="Y14" s="513">
        <v>711</v>
      </c>
      <c r="Z14" s="513">
        <v>182928</v>
      </c>
      <c r="AA14" s="513">
        <v>174230</v>
      </c>
      <c r="AB14" s="510">
        <v>78.195488721804509</v>
      </c>
    </row>
    <row r="15" spans="1:28" ht="30" customHeight="1">
      <c r="A15" s="438" t="s">
        <v>15</v>
      </c>
      <c r="B15" s="438" t="s">
        <v>796</v>
      </c>
      <c r="C15" s="509">
        <v>1</v>
      </c>
      <c r="D15" s="509">
        <v>1</v>
      </c>
      <c r="E15" s="509">
        <v>202</v>
      </c>
      <c r="F15" s="509">
        <v>166</v>
      </c>
      <c r="G15" s="509">
        <v>0</v>
      </c>
      <c r="H15" s="509">
        <v>12</v>
      </c>
      <c r="I15" s="513">
        <v>87887</v>
      </c>
      <c r="J15" s="513">
        <v>0</v>
      </c>
      <c r="K15" s="513">
        <v>0</v>
      </c>
      <c r="L15" s="513">
        <v>0</v>
      </c>
      <c r="M15" s="513">
        <v>0</v>
      </c>
      <c r="N15" s="513">
        <v>7148</v>
      </c>
      <c r="O15" s="513">
        <v>5793</v>
      </c>
      <c r="P15" s="513">
        <v>35811</v>
      </c>
      <c r="Q15" s="513">
        <v>35047</v>
      </c>
      <c r="R15" s="513">
        <v>13</v>
      </c>
      <c r="S15" s="513">
        <v>11</v>
      </c>
      <c r="T15" s="513">
        <v>1459</v>
      </c>
      <c r="U15" s="513">
        <v>1927</v>
      </c>
      <c r="V15" s="513">
        <v>233</v>
      </c>
      <c r="W15" s="513">
        <v>445</v>
      </c>
      <c r="X15" s="513">
        <v>0</v>
      </c>
      <c r="Y15" s="513">
        <v>0</v>
      </c>
      <c r="Z15" s="513">
        <v>44664</v>
      </c>
      <c r="AA15" s="513">
        <v>43223</v>
      </c>
      <c r="AB15" s="510">
        <v>82.178217821782184</v>
      </c>
    </row>
    <row r="16" spans="1:28" ht="30" customHeight="1">
      <c r="A16" s="438" t="s">
        <v>15</v>
      </c>
      <c r="B16" s="438" t="s">
        <v>797</v>
      </c>
      <c r="C16" s="509">
        <v>0</v>
      </c>
      <c r="D16" s="509">
        <v>1</v>
      </c>
      <c r="E16" s="509">
        <v>155</v>
      </c>
      <c r="F16" s="509">
        <v>142</v>
      </c>
      <c r="G16" s="509">
        <v>0</v>
      </c>
      <c r="H16" s="509">
        <v>15</v>
      </c>
      <c r="I16" s="513">
        <v>90989</v>
      </c>
      <c r="J16" s="513">
        <v>3</v>
      </c>
      <c r="K16" s="513">
        <v>4</v>
      </c>
      <c r="L16" s="513">
        <v>0</v>
      </c>
      <c r="M16" s="513">
        <v>0</v>
      </c>
      <c r="N16" s="513">
        <v>6084</v>
      </c>
      <c r="O16" s="513">
        <v>3842</v>
      </c>
      <c r="P16" s="513">
        <v>43106</v>
      </c>
      <c r="Q16" s="513">
        <v>35588</v>
      </c>
      <c r="R16" s="513">
        <v>22</v>
      </c>
      <c r="S16" s="513">
        <v>20</v>
      </c>
      <c r="T16" s="513">
        <v>929</v>
      </c>
      <c r="U16" s="513">
        <v>1291</v>
      </c>
      <c r="V16" s="513">
        <v>0</v>
      </c>
      <c r="W16" s="513">
        <v>0</v>
      </c>
      <c r="X16" s="513">
        <v>44</v>
      </c>
      <c r="Y16" s="513">
        <v>56</v>
      </c>
      <c r="Z16" s="513">
        <v>50188</v>
      </c>
      <c r="AA16" s="513">
        <v>40801</v>
      </c>
      <c r="AB16" s="510">
        <v>91.612903225806448</v>
      </c>
    </row>
    <row r="17" spans="1:28" ht="30" customHeight="1">
      <c r="A17" s="438" t="s">
        <v>15</v>
      </c>
      <c r="B17" s="438" t="s">
        <v>798</v>
      </c>
      <c r="C17" s="509">
        <v>3</v>
      </c>
      <c r="D17" s="509">
        <v>2</v>
      </c>
      <c r="E17" s="509">
        <v>220</v>
      </c>
      <c r="F17" s="509">
        <v>214</v>
      </c>
      <c r="G17" s="509">
        <v>0</v>
      </c>
      <c r="H17" s="509">
        <v>31</v>
      </c>
      <c r="I17" s="513">
        <v>122990</v>
      </c>
      <c r="J17" s="513">
        <v>0</v>
      </c>
      <c r="K17" s="513">
        <v>0</v>
      </c>
      <c r="L17" s="513">
        <v>0</v>
      </c>
      <c r="M17" s="513">
        <v>0</v>
      </c>
      <c r="N17" s="513">
        <v>6905</v>
      </c>
      <c r="O17" s="513">
        <v>5344</v>
      </c>
      <c r="P17" s="513">
        <v>52336</v>
      </c>
      <c r="Q17" s="513">
        <v>43794</v>
      </c>
      <c r="R17" s="513">
        <v>462</v>
      </c>
      <c r="S17" s="513">
        <v>235</v>
      </c>
      <c r="T17" s="513">
        <v>8459</v>
      </c>
      <c r="U17" s="513">
        <v>5158</v>
      </c>
      <c r="V17" s="513">
        <v>100</v>
      </c>
      <c r="W17" s="513">
        <v>197</v>
      </c>
      <c r="X17" s="513">
        <v>0</v>
      </c>
      <c r="Y17" s="513">
        <v>0</v>
      </c>
      <c r="Z17" s="513">
        <v>68262</v>
      </c>
      <c r="AA17" s="513">
        <v>54728</v>
      </c>
      <c r="AB17" s="510">
        <v>97.272727272727266</v>
      </c>
    </row>
    <row r="18" spans="1:28" ht="30" customHeight="1">
      <c r="A18" s="438" t="s">
        <v>15</v>
      </c>
      <c r="B18" s="438" t="s">
        <v>799</v>
      </c>
      <c r="C18" s="509">
        <v>1</v>
      </c>
      <c r="D18" s="509">
        <v>2</v>
      </c>
      <c r="E18" s="509">
        <v>164</v>
      </c>
      <c r="F18" s="509">
        <v>126</v>
      </c>
      <c r="G18" s="509">
        <v>0</v>
      </c>
      <c r="H18" s="509">
        <v>27</v>
      </c>
      <c r="I18" s="513">
        <v>78954</v>
      </c>
      <c r="J18" s="513">
        <v>0</v>
      </c>
      <c r="K18" s="513">
        <v>0</v>
      </c>
      <c r="L18" s="513">
        <v>0</v>
      </c>
      <c r="M18" s="513">
        <v>0</v>
      </c>
      <c r="N18" s="513">
        <v>4793</v>
      </c>
      <c r="O18" s="513">
        <v>2902</v>
      </c>
      <c r="P18" s="513">
        <v>39884</v>
      </c>
      <c r="Q18" s="513">
        <v>24747</v>
      </c>
      <c r="R18" s="513">
        <v>0</v>
      </c>
      <c r="S18" s="513">
        <v>2</v>
      </c>
      <c r="T18" s="513">
        <v>4098</v>
      </c>
      <c r="U18" s="513">
        <v>1994</v>
      </c>
      <c r="V18" s="513">
        <v>41</v>
      </c>
      <c r="W18" s="513">
        <v>415</v>
      </c>
      <c r="X18" s="513">
        <v>40</v>
      </c>
      <c r="Y18" s="513">
        <v>38</v>
      </c>
      <c r="Z18" s="513">
        <v>48856</v>
      </c>
      <c r="AA18" s="513">
        <v>30098</v>
      </c>
      <c r="AB18" s="510">
        <v>76.829268292682926</v>
      </c>
    </row>
    <row r="19" spans="1:28" ht="30" customHeight="1">
      <c r="A19" s="438" t="s">
        <v>15</v>
      </c>
      <c r="B19" s="438" t="s">
        <v>800</v>
      </c>
      <c r="C19" s="509">
        <v>1</v>
      </c>
      <c r="D19" s="509">
        <v>2</v>
      </c>
      <c r="E19" s="509">
        <v>134</v>
      </c>
      <c r="F19" s="509">
        <v>98</v>
      </c>
      <c r="G19" s="509">
        <v>0</v>
      </c>
      <c r="H19" s="509">
        <v>13</v>
      </c>
      <c r="I19" s="513">
        <v>59386</v>
      </c>
      <c r="J19" s="513">
        <v>0</v>
      </c>
      <c r="K19" s="513">
        <v>0</v>
      </c>
      <c r="L19" s="513">
        <v>0</v>
      </c>
      <c r="M19" s="513">
        <v>0</v>
      </c>
      <c r="N19" s="513">
        <v>3034</v>
      </c>
      <c r="O19" s="513">
        <v>2008</v>
      </c>
      <c r="P19" s="513">
        <v>29851</v>
      </c>
      <c r="Q19" s="513">
        <v>20376</v>
      </c>
      <c r="R19" s="513">
        <v>0</v>
      </c>
      <c r="S19" s="513">
        <v>0</v>
      </c>
      <c r="T19" s="513">
        <v>2466</v>
      </c>
      <c r="U19" s="513">
        <v>1463</v>
      </c>
      <c r="V19" s="513">
        <v>43</v>
      </c>
      <c r="W19" s="513">
        <v>31</v>
      </c>
      <c r="X19" s="513">
        <v>66</v>
      </c>
      <c r="Y19" s="513">
        <v>48</v>
      </c>
      <c r="Z19" s="513">
        <v>35460</v>
      </c>
      <c r="AA19" s="513">
        <v>23926</v>
      </c>
      <c r="AB19" s="510">
        <v>73.134328358208947</v>
      </c>
    </row>
    <row r="20" spans="1:28" ht="30" customHeight="1">
      <c r="A20" s="438" t="s">
        <v>15</v>
      </c>
      <c r="B20" s="438" t="s">
        <v>801</v>
      </c>
      <c r="C20" s="509">
        <v>1</v>
      </c>
      <c r="D20" s="509">
        <v>1</v>
      </c>
      <c r="E20" s="509">
        <v>129</v>
      </c>
      <c r="F20" s="509">
        <v>115</v>
      </c>
      <c r="G20" s="509">
        <v>3</v>
      </c>
      <c r="H20" s="509">
        <v>21</v>
      </c>
      <c r="I20" s="513">
        <v>77000</v>
      </c>
      <c r="J20" s="513">
        <v>38</v>
      </c>
      <c r="K20" s="513">
        <v>8</v>
      </c>
      <c r="L20" s="513">
        <v>0</v>
      </c>
      <c r="M20" s="513">
        <v>0</v>
      </c>
      <c r="N20" s="513">
        <v>3608</v>
      </c>
      <c r="O20" s="513">
        <v>1838</v>
      </c>
      <c r="P20" s="513">
        <v>40904</v>
      </c>
      <c r="Q20" s="513">
        <v>25432</v>
      </c>
      <c r="R20" s="513">
        <v>0</v>
      </c>
      <c r="S20" s="513">
        <v>0</v>
      </c>
      <c r="T20" s="513">
        <v>3097</v>
      </c>
      <c r="U20" s="513">
        <v>2005</v>
      </c>
      <c r="V20" s="513">
        <v>39</v>
      </c>
      <c r="W20" s="513">
        <v>31</v>
      </c>
      <c r="X20" s="513">
        <v>0</v>
      </c>
      <c r="Y20" s="513">
        <v>0</v>
      </c>
      <c r="Z20" s="513">
        <v>47686</v>
      </c>
      <c r="AA20" s="513">
        <v>29314</v>
      </c>
      <c r="AB20" s="510">
        <v>89.147286821705421</v>
      </c>
    </row>
    <row r="21" spans="1:28" ht="30" customHeight="1">
      <c r="A21" s="438" t="s">
        <v>15</v>
      </c>
      <c r="B21" s="438" t="s">
        <v>802</v>
      </c>
      <c r="C21" s="509">
        <v>1</v>
      </c>
      <c r="D21" s="509">
        <v>1</v>
      </c>
      <c r="E21" s="509">
        <v>267</v>
      </c>
      <c r="F21" s="509">
        <v>75</v>
      </c>
      <c r="G21" s="509">
        <v>0</v>
      </c>
      <c r="H21" s="509">
        <v>27</v>
      </c>
      <c r="I21" s="513">
        <v>69038</v>
      </c>
      <c r="J21" s="513">
        <v>28</v>
      </c>
      <c r="K21" s="513">
        <v>4</v>
      </c>
      <c r="L21" s="513">
        <v>0</v>
      </c>
      <c r="M21" s="513">
        <v>0</v>
      </c>
      <c r="N21" s="513">
        <v>5490</v>
      </c>
      <c r="O21" s="513">
        <v>3302</v>
      </c>
      <c r="P21" s="513">
        <v>32540</v>
      </c>
      <c r="Q21" s="513">
        <v>20107</v>
      </c>
      <c r="R21" s="513">
        <v>187</v>
      </c>
      <c r="S21" s="513">
        <v>20</v>
      </c>
      <c r="T21" s="513">
        <v>1492</v>
      </c>
      <c r="U21" s="513">
        <v>5345</v>
      </c>
      <c r="V21" s="513">
        <v>54</v>
      </c>
      <c r="W21" s="513">
        <v>46</v>
      </c>
      <c r="X21" s="513">
        <v>224</v>
      </c>
      <c r="Y21" s="513">
        <v>199</v>
      </c>
      <c r="Z21" s="513">
        <v>40015</v>
      </c>
      <c r="AA21" s="513">
        <v>29023</v>
      </c>
      <c r="AB21" s="510">
        <v>28.08988764044944</v>
      </c>
    </row>
    <row r="22" spans="1:28" ht="30" customHeight="1">
      <c r="A22" s="438" t="s">
        <v>15</v>
      </c>
      <c r="B22" s="438" t="s">
        <v>803</v>
      </c>
      <c r="C22" s="509">
        <v>1</v>
      </c>
      <c r="D22" s="509">
        <v>1</v>
      </c>
      <c r="E22" s="509">
        <v>85</v>
      </c>
      <c r="F22" s="509">
        <v>72</v>
      </c>
      <c r="G22" s="509">
        <v>0</v>
      </c>
      <c r="H22" s="509">
        <v>8</v>
      </c>
      <c r="I22" s="513">
        <v>52355</v>
      </c>
      <c r="J22" s="513">
        <v>0</v>
      </c>
      <c r="K22" s="513">
        <v>0</v>
      </c>
      <c r="L22" s="513">
        <v>0</v>
      </c>
      <c r="M22" s="513">
        <v>0</v>
      </c>
      <c r="N22" s="513">
        <v>2236</v>
      </c>
      <c r="O22" s="513">
        <v>1569</v>
      </c>
      <c r="P22" s="513">
        <v>25661</v>
      </c>
      <c r="Q22" s="513">
        <v>20847</v>
      </c>
      <c r="R22" s="513">
        <v>0</v>
      </c>
      <c r="S22" s="513">
        <v>41</v>
      </c>
      <c r="T22" s="513">
        <v>459</v>
      </c>
      <c r="U22" s="513">
        <v>1210</v>
      </c>
      <c r="V22" s="513">
        <v>25</v>
      </c>
      <c r="W22" s="513">
        <v>21</v>
      </c>
      <c r="X22" s="513">
        <v>159</v>
      </c>
      <c r="Y22" s="513">
        <v>127</v>
      </c>
      <c r="Z22" s="513">
        <v>28540</v>
      </c>
      <c r="AA22" s="513">
        <v>23815</v>
      </c>
      <c r="AB22" s="510">
        <v>84.705882352941174</v>
      </c>
    </row>
    <row r="23" spans="1:28" ht="30" customHeight="1">
      <c r="A23" s="438" t="s">
        <v>15</v>
      </c>
      <c r="B23" s="438" t="s">
        <v>804</v>
      </c>
      <c r="C23" s="509">
        <v>0</v>
      </c>
      <c r="D23" s="509">
        <v>1</v>
      </c>
      <c r="E23" s="509">
        <v>179</v>
      </c>
      <c r="F23" s="509">
        <v>174</v>
      </c>
      <c r="G23" s="509">
        <v>0</v>
      </c>
      <c r="H23" s="509">
        <v>25</v>
      </c>
      <c r="I23" s="513">
        <v>70783</v>
      </c>
      <c r="J23" s="513">
        <v>0</v>
      </c>
      <c r="K23" s="513">
        <v>0</v>
      </c>
      <c r="L23" s="513">
        <v>0</v>
      </c>
      <c r="M23" s="513">
        <v>0</v>
      </c>
      <c r="N23" s="513">
        <v>3928</v>
      </c>
      <c r="O23" s="513">
        <v>2251</v>
      </c>
      <c r="P23" s="513">
        <v>35565</v>
      </c>
      <c r="Q23" s="513">
        <v>22141</v>
      </c>
      <c r="R23" s="513">
        <v>0</v>
      </c>
      <c r="S23" s="513">
        <v>0</v>
      </c>
      <c r="T23" s="513">
        <v>4738</v>
      </c>
      <c r="U23" s="513">
        <v>2160</v>
      </c>
      <c r="V23" s="513">
        <v>0</v>
      </c>
      <c r="W23" s="513">
        <v>0</v>
      </c>
      <c r="X23" s="513">
        <v>0</v>
      </c>
      <c r="Y23" s="513">
        <v>0</v>
      </c>
      <c r="Z23" s="513">
        <v>44231</v>
      </c>
      <c r="AA23" s="513">
        <v>26552</v>
      </c>
      <c r="AB23" s="510">
        <v>97.206703910614522</v>
      </c>
    </row>
    <row r="24" spans="1:28" ht="30" customHeight="1">
      <c r="A24" s="438" t="s">
        <v>15</v>
      </c>
      <c r="B24" s="438" t="s">
        <v>805</v>
      </c>
      <c r="C24" s="509">
        <v>6</v>
      </c>
      <c r="D24" s="509">
        <v>3</v>
      </c>
      <c r="E24" s="509">
        <v>442</v>
      </c>
      <c r="F24" s="509">
        <v>390</v>
      </c>
      <c r="G24" s="509">
        <v>1</v>
      </c>
      <c r="H24" s="509">
        <v>54</v>
      </c>
      <c r="I24" s="513">
        <v>235035</v>
      </c>
      <c r="J24" s="513">
        <v>903</v>
      </c>
      <c r="K24" s="513">
        <v>447</v>
      </c>
      <c r="L24" s="513">
        <v>270</v>
      </c>
      <c r="M24" s="513">
        <v>141</v>
      </c>
      <c r="N24" s="513">
        <v>26198</v>
      </c>
      <c r="O24" s="513">
        <v>11913</v>
      </c>
      <c r="P24" s="513">
        <v>117584</v>
      </c>
      <c r="Q24" s="513">
        <v>64298</v>
      </c>
      <c r="R24" s="513">
        <v>1636</v>
      </c>
      <c r="S24" s="513">
        <v>376</v>
      </c>
      <c r="T24" s="513">
        <v>3537</v>
      </c>
      <c r="U24" s="513">
        <v>6127</v>
      </c>
      <c r="V24" s="513">
        <v>46</v>
      </c>
      <c r="W24" s="513">
        <v>54</v>
      </c>
      <c r="X24" s="513">
        <v>899</v>
      </c>
      <c r="Y24" s="513">
        <v>606</v>
      </c>
      <c r="Z24" s="513">
        <v>151073</v>
      </c>
      <c r="AA24" s="513">
        <v>83962</v>
      </c>
      <c r="AB24" s="510">
        <v>88.235294117647058</v>
      </c>
    </row>
    <row r="25" spans="1:28" ht="30" customHeight="1">
      <c r="A25" s="438" t="s">
        <v>15</v>
      </c>
      <c r="B25" s="438" t="s">
        <v>806</v>
      </c>
      <c r="C25" s="509">
        <v>1</v>
      </c>
      <c r="D25" s="509">
        <v>1</v>
      </c>
      <c r="E25" s="509">
        <v>179</v>
      </c>
      <c r="F25" s="509">
        <v>172</v>
      </c>
      <c r="G25" s="509">
        <v>0</v>
      </c>
      <c r="H25" s="509">
        <v>27</v>
      </c>
      <c r="I25" s="513">
        <v>71359</v>
      </c>
      <c r="J25" s="513">
        <v>0</v>
      </c>
      <c r="K25" s="513">
        <v>0</v>
      </c>
      <c r="L25" s="513">
        <v>0</v>
      </c>
      <c r="M25" s="513">
        <v>0</v>
      </c>
      <c r="N25" s="513">
        <v>5775</v>
      </c>
      <c r="O25" s="513">
        <v>3666</v>
      </c>
      <c r="P25" s="513">
        <v>33381</v>
      </c>
      <c r="Q25" s="513">
        <v>22841</v>
      </c>
      <c r="R25" s="513">
        <v>0</v>
      </c>
      <c r="S25" s="513">
        <v>0</v>
      </c>
      <c r="T25" s="513">
        <v>2465</v>
      </c>
      <c r="U25" s="513">
        <v>3215</v>
      </c>
      <c r="V25" s="513">
        <v>0</v>
      </c>
      <c r="W25" s="513">
        <v>0</v>
      </c>
      <c r="X25" s="513">
        <v>14</v>
      </c>
      <c r="Y25" s="513">
        <v>2</v>
      </c>
      <c r="Z25" s="513">
        <v>41635</v>
      </c>
      <c r="AA25" s="513">
        <v>29724</v>
      </c>
      <c r="AB25" s="510">
        <v>96.089385474860336</v>
      </c>
    </row>
    <row r="26" spans="1:28" ht="30" customHeight="1">
      <c r="A26" s="438" t="s">
        <v>15</v>
      </c>
      <c r="B26" s="438" t="s">
        <v>807</v>
      </c>
      <c r="C26" s="509">
        <v>1</v>
      </c>
      <c r="D26" s="509">
        <v>1</v>
      </c>
      <c r="E26" s="509">
        <v>122</v>
      </c>
      <c r="F26" s="509">
        <v>103</v>
      </c>
      <c r="G26" s="509">
        <v>0</v>
      </c>
      <c r="H26" s="509">
        <v>13</v>
      </c>
      <c r="I26" s="513">
        <v>50664</v>
      </c>
      <c r="J26" s="513">
        <v>0</v>
      </c>
      <c r="K26" s="513">
        <v>0</v>
      </c>
      <c r="L26" s="513">
        <v>0</v>
      </c>
      <c r="M26" s="513">
        <v>0</v>
      </c>
      <c r="N26" s="513">
        <v>2345</v>
      </c>
      <c r="O26" s="513">
        <v>1200</v>
      </c>
      <c r="P26" s="513">
        <v>25788</v>
      </c>
      <c r="Q26" s="513">
        <v>17216</v>
      </c>
      <c r="R26" s="513">
        <v>0</v>
      </c>
      <c r="S26" s="513">
        <v>0</v>
      </c>
      <c r="T26" s="513">
        <v>2197</v>
      </c>
      <c r="U26" s="513">
        <v>1898</v>
      </c>
      <c r="V26" s="513">
        <v>0</v>
      </c>
      <c r="W26" s="513">
        <v>0</v>
      </c>
      <c r="X26" s="513">
        <v>13</v>
      </c>
      <c r="Y26" s="513">
        <v>7</v>
      </c>
      <c r="Z26" s="513">
        <v>30343</v>
      </c>
      <c r="AA26" s="513">
        <v>20321</v>
      </c>
      <c r="AB26" s="510">
        <v>84.426229508196727</v>
      </c>
    </row>
    <row r="27" spans="1:28" ht="30" customHeight="1">
      <c r="A27" s="438" t="s">
        <v>15</v>
      </c>
      <c r="B27" s="438" t="s">
        <v>808</v>
      </c>
      <c r="C27" s="509">
        <v>3</v>
      </c>
      <c r="D27" s="509">
        <v>6</v>
      </c>
      <c r="E27" s="509">
        <v>213</v>
      </c>
      <c r="F27" s="509">
        <v>147</v>
      </c>
      <c r="G27" s="509">
        <v>0</v>
      </c>
      <c r="H27" s="509">
        <v>34</v>
      </c>
      <c r="I27" s="513">
        <v>333771</v>
      </c>
      <c r="J27" s="513">
        <v>307</v>
      </c>
      <c r="K27" s="513">
        <v>81</v>
      </c>
      <c r="L27" s="513">
        <v>29</v>
      </c>
      <c r="M27" s="513">
        <v>0</v>
      </c>
      <c r="N27" s="513">
        <v>37136</v>
      </c>
      <c r="O27" s="513">
        <v>31153</v>
      </c>
      <c r="P27" s="513">
        <v>144058</v>
      </c>
      <c r="Q27" s="513">
        <v>112203</v>
      </c>
      <c r="R27" s="513">
        <v>349</v>
      </c>
      <c r="S27" s="513">
        <v>139</v>
      </c>
      <c r="T27" s="513">
        <v>1634</v>
      </c>
      <c r="U27" s="513">
        <v>4934</v>
      </c>
      <c r="V27" s="513">
        <v>370</v>
      </c>
      <c r="W27" s="513">
        <v>319</v>
      </c>
      <c r="X27" s="513">
        <v>642</v>
      </c>
      <c r="Y27" s="513">
        <v>417</v>
      </c>
      <c r="Z27" s="513">
        <v>184525</v>
      </c>
      <c r="AA27" s="513">
        <v>149246</v>
      </c>
      <c r="AB27" s="510">
        <v>69.014084507042256</v>
      </c>
    </row>
    <row r="28" spans="1:28" ht="30" customHeight="1">
      <c r="A28" s="438" t="s">
        <v>15</v>
      </c>
      <c r="B28" s="438" t="s">
        <v>809</v>
      </c>
      <c r="C28" s="509">
        <v>0</v>
      </c>
      <c r="D28" s="509">
        <v>1</v>
      </c>
      <c r="E28" s="509">
        <v>118</v>
      </c>
      <c r="F28" s="509">
        <v>93</v>
      </c>
      <c r="G28" s="509">
        <v>0</v>
      </c>
      <c r="H28" s="509">
        <v>14</v>
      </c>
      <c r="I28" s="513">
        <v>43550</v>
      </c>
      <c r="J28" s="513">
        <v>1</v>
      </c>
      <c r="K28" s="513">
        <v>0</v>
      </c>
      <c r="L28" s="513">
        <v>0</v>
      </c>
      <c r="M28" s="513">
        <v>0</v>
      </c>
      <c r="N28" s="513">
        <v>2010</v>
      </c>
      <c r="O28" s="513">
        <v>906</v>
      </c>
      <c r="P28" s="513">
        <v>20814</v>
      </c>
      <c r="Q28" s="513">
        <v>14542</v>
      </c>
      <c r="R28" s="513">
        <v>14</v>
      </c>
      <c r="S28" s="513">
        <v>6</v>
      </c>
      <c r="T28" s="513">
        <v>3585</v>
      </c>
      <c r="U28" s="513">
        <v>1515</v>
      </c>
      <c r="V28" s="513">
        <v>15</v>
      </c>
      <c r="W28" s="513">
        <v>0</v>
      </c>
      <c r="X28" s="513">
        <v>45</v>
      </c>
      <c r="Y28" s="513">
        <v>97</v>
      </c>
      <c r="Z28" s="513">
        <v>26484</v>
      </c>
      <c r="AA28" s="513">
        <v>17066</v>
      </c>
      <c r="AB28" s="510">
        <v>78.813559322033896</v>
      </c>
    </row>
    <row r="29" spans="1:28" ht="30" customHeight="1">
      <c r="A29" s="438" t="s">
        <v>15</v>
      </c>
      <c r="B29" s="438" t="s">
        <v>810</v>
      </c>
      <c r="C29" s="509">
        <v>2</v>
      </c>
      <c r="D29" s="509">
        <v>3</v>
      </c>
      <c r="E29" s="509">
        <v>221</v>
      </c>
      <c r="F29" s="509">
        <v>200</v>
      </c>
      <c r="G29" s="509">
        <v>0</v>
      </c>
      <c r="H29" s="509">
        <v>27</v>
      </c>
      <c r="I29" s="513">
        <v>146439</v>
      </c>
      <c r="J29" s="513">
        <v>129</v>
      </c>
      <c r="K29" s="513">
        <v>68</v>
      </c>
      <c r="L29" s="513">
        <v>52</v>
      </c>
      <c r="M29" s="513">
        <v>16</v>
      </c>
      <c r="N29" s="513">
        <v>13217</v>
      </c>
      <c r="O29" s="513">
        <v>10006</v>
      </c>
      <c r="P29" s="513">
        <v>65867</v>
      </c>
      <c r="Q29" s="513">
        <v>51333</v>
      </c>
      <c r="R29" s="513">
        <v>68</v>
      </c>
      <c r="S29" s="513">
        <v>29</v>
      </c>
      <c r="T29" s="513">
        <v>2377</v>
      </c>
      <c r="U29" s="513">
        <v>3004</v>
      </c>
      <c r="V29" s="513">
        <v>135</v>
      </c>
      <c r="W29" s="513">
        <v>138</v>
      </c>
      <c r="X29" s="513">
        <v>0</v>
      </c>
      <c r="Y29" s="513">
        <v>0</v>
      </c>
      <c r="Z29" s="513">
        <v>81845</v>
      </c>
      <c r="AA29" s="513">
        <v>64594</v>
      </c>
      <c r="AB29" s="510">
        <v>90.497737556561091</v>
      </c>
    </row>
    <row r="30" spans="1:28" ht="30" customHeight="1">
      <c r="A30" s="438" t="s">
        <v>15</v>
      </c>
      <c r="B30" s="438" t="s">
        <v>811</v>
      </c>
      <c r="C30" s="509">
        <v>1</v>
      </c>
      <c r="D30" s="509">
        <v>1</v>
      </c>
      <c r="E30" s="509">
        <v>206</v>
      </c>
      <c r="F30" s="509">
        <v>157</v>
      </c>
      <c r="G30" s="509">
        <v>0</v>
      </c>
      <c r="H30" s="509">
        <v>25</v>
      </c>
      <c r="I30" s="513">
        <v>85525</v>
      </c>
      <c r="J30" s="513">
        <v>12</v>
      </c>
      <c r="K30" s="513">
        <v>1</v>
      </c>
      <c r="L30" s="513">
        <v>0</v>
      </c>
      <c r="M30" s="513">
        <v>0</v>
      </c>
      <c r="N30" s="513">
        <v>6083</v>
      </c>
      <c r="O30" s="513">
        <v>4422</v>
      </c>
      <c r="P30" s="513">
        <v>34354</v>
      </c>
      <c r="Q30" s="513">
        <v>31961</v>
      </c>
      <c r="R30" s="513">
        <v>0</v>
      </c>
      <c r="S30" s="513">
        <v>0</v>
      </c>
      <c r="T30" s="513">
        <v>5655</v>
      </c>
      <c r="U30" s="513">
        <v>3037</v>
      </c>
      <c r="V30" s="513">
        <v>0</v>
      </c>
      <c r="W30" s="513">
        <v>0</v>
      </c>
      <c r="X30" s="513">
        <v>0</v>
      </c>
      <c r="Y30" s="513">
        <v>0</v>
      </c>
      <c r="Z30" s="513">
        <v>46104</v>
      </c>
      <c r="AA30" s="513">
        <v>39421</v>
      </c>
      <c r="AB30" s="510">
        <v>76.213592233009706</v>
      </c>
    </row>
    <row r="31" spans="1:28" ht="30" customHeight="1">
      <c r="A31" s="438" t="s">
        <v>15</v>
      </c>
      <c r="B31" s="438" t="s">
        <v>812</v>
      </c>
      <c r="C31" s="509">
        <v>1</v>
      </c>
      <c r="D31" s="509">
        <v>2</v>
      </c>
      <c r="E31" s="509">
        <v>193</v>
      </c>
      <c r="F31" s="509">
        <v>120</v>
      </c>
      <c r="G31" s="509">
        <v>0</v>
      </c>
      <c r="H31" s="509">
        <v>26</v>
      </c>
      <c r="I31" s="513">
        <v>60953</v>
      </c>
      <c r="J31" s="513">
        <v>0</v>
      </c>
      <c r="K31" s="513">
        <v>0</v>
      </c>
      <c r="L31" s="513">
        <v>0</v>
      </c>
      <c r="M31" s="513">
        <v>0</v>
      </c>
      <c r="N31" s="513">
        <v>3435</v>
      </c>
      <c r="O31" s="513">
        <v>2097</v>
      </c>
      <c r="P31" s="513">
        <v>27590</v>
      </c>
      <c r="Q31" s="513">
        <v>20080</v>
      </c>
      <c r="R31" s="513">
        <v>2</v>
      </c>
      <c r="S31" s="513">
        <v>16</v>
      </c>
      <c r="T31" s="513">
        <v>4546</v>
      </c>
      <c r="U31" s="513">
        <v>3169</v>
      </c>
      <c r="V31" s="513">
        <v>2</v>
      </c>
      <c r="W31" s="513">
        <v>16</v>
      </c>
      <c r="X31" s="513">
        <v>0</v>
      </c>
      <c r="Y31" s="513">
        <v>0</v>
      </c>
      <c r="Z31" s="513">
        <v>35575</v>
      </c>
      <c r="AA31" s="513">
        <v>25378</v>
      </c>
      <c r="AB31" s="510">
        <v>62.176165803108809</v>
      </c>
    </row>
    <row r="32" spans="1:28" ht="30" customHeight="1">
      <c r="A32" s="438" t="s">
        <v>16</v>
      </c>
      <c r="B32" s="438" t="s">
        <v>813</v>
      </c>
      <c r="C32" s="509">
        <v>0</v>
      </c>
      <c r="D32" s="509">
        <v>0</v>
      </c>
      <c r="E32" s="509">
        <v>0</v>
      </c>
      <c r="F32" s="509">
        <v>0</v>
      </c>
      <c r="G32" s="509">
        <v>0</v>
      </c>
      <c r="H32" s="509">
        <v>0</v>
      </c>
      <c r="I32" s="513">
        <v>0</v>
      </c>
      <c r="J32" s="513">
        <v>0</v>
      </c>
      <c r="K32" s="513">
        <v>0</v>
      </c>
      <c r="L32" s="513">
        <v>0</v>
      </c>
      <c r="M32" s="513">
        <v>0</v>
      </c>
      <c r="N32" s="513">
        <v>0</v>
      </c>
      <c r="O32" s="513">
        <v>0</v>
      </c>
      <c r="P32" s="513">
        <v>0</v>
      </c>
      <c r="Q32" s="513">
        <v>0</v>
      </c>
      <c r="R32" s="513">
        <v>0</v>
      </c>
      <c r="S32" s="513">
        <v>0</v>
      </c>
      <c r="T32" s="513">
        <v>0</v>
      </c>
      <c r="U32" s="513">
        <v>0</v>
      </c>
      <c r="V32" s="513">
        <v>0</v>
      </c>
      <c r="W32" s="513">
        <v>0</v>
      </c>
      <c r="X32" s="513">
        <v>0</v>
      </c>
      <c r="Y32" s="513">
        <v>0</v>
      </c>
      <c r="Z32" s="513">
        <v>0</v>
      </c>
      <c r="AA32" s="513">
        <v>0</v>
      </c>
      <c r="AB32" s="510" t="e">
        <v>#DIV/0!</v>
      </c>
    </row>
    <row r="33" spans="1:28" ht="30" customHeight="1">
      <c r="A33" s="438" t="s">
        <v>16</v>
      </c>
      <c r="B33" s="438" t="s">
        <v>814</v>
      </c>
      <c r="C33" s="509">
        <v>0</v>
      </c>
      <c r="D33" s="509">
        <v>0</v>
      </c>
      <c r="E33" s="509">
        <v>1</v>
      </c>
      <c r="F33" s="509">
        <v>1</v>
      </c>
      <c r="G33" s="509">
        <v>0</v>
      </c>
      <c r="H33" s="509">
        <v>1</v>
      </c>
      <c r="I33" s="513">
        <v>284</v>
      </c>
      <c r="J33" s="513">
        <v>0</v>
      </c>
      <c r="K33" s="513">
        <v>0</v>
      </c>
      <c r="L33" s="513">
        <v>0</v>
      </c>
      <c r="M33" s="513">
        <v>0</v>
      </c>
      <c r="N33" s="513">
        <v>0</v>
      </c>
      <c r="O33" s="513">
        <v>0</v>
      </c>
      <c r="P33" s="513">
        <v>141</v>
      </c>
      <c r="Q33" s="513">
        <v>139</v>
      </c>
      <c r="R33" s="513">
        <v>0</v>
      </c>
      <c r="S33" s="513">
        <v>0</v>
      </c>
      <c r="T33" s="513">
        <v>2</v>
      </c>
      <c r="U33" s="513">
        <v>2</v>
      </c>
      <c r="V33" s="513">
        <v>0</v>
      </c>
      <c r="W33" s="513">
        <v>0</v>
      </c>
      <c r="X33" s="513">
        <v>0</v>
      </c>
      <c r="Y33" s="513">
        <v>0</v>
      </c>
      <c r="Z33" s="513">
        <v>143</v>
      </c>
      <c r="AA33" s="513">
        <v>141</v>
      </c>
      <c r="AB33" s="510">
        <v>100</v>
      </c>
    </row>
    <row r="34" spans="1:28" ht="30" customHeight="1">
      <c r="A34" s="438" t="s">
        <v>16</v>
      </c>
      <c r="B34" s="438" t="s">
        <v>815</v>
      </c>
      <c r="C34" s="509">
        <v>0</v>
      </c>
      <c r="D34" s="509">
        <v>0</v>
      </c>
      <c r="E34" s="509">
        <v>0</v>
      </c>
      <c r="F34" s="509">
        <v>0</v>
      </c>
      <c r="G34" s="509">
        <v>0</v>
      </c>
      <c r="H34" s="509">
        <v>0</v>
      </c>
      <c r="I34" s="513">
        <v>0</v>
      </c>
      <c r="J34" s="513">
        <v>0</v>
      </c>
      <c r="K34" s="513">
        <v>0</v>
      </c>
      <c r="L34" s="513">
        <v>0</v>
      </c>
      <c r="M34" s="513">
        <v>0</v>
      </c>
      <c r="N34" s="513">
        <v>0</v>
      </c>
      <c r="O34" s="513">
        <v>0</v>
      </c>
      <c r="P34" s="513">
        <v>0</v>
      </c>
      <c r="Q34" s="513">
        <v>0</v>
      </c>
      <c r="R34" s="513">
        <v>0</v>
      </c>
      <c r="S34" s="513">
        <v>0</v>
      </c>
      <c r="T34" s="513">
        <v>0</v>
      </c>
      <c r="U34" s="513">
        <v>0</v>
      </c>
      <c r="V34" s="513">
        <v>0</v>
      </c>
      <c r="W34" s="513">
        <v>0</v>
      </c>
      <c r="X34" s="513">
        <v>0</v>
      </c>
      <c r="Y34" s="513">
        <v>0</v>
      </c>
      <c r="Z34" s="513">
        <v>0</v>
      </c>
      <c r="AA34" s="513">
        <v>0</v>
      </c>
      <c r="AB34" s="510" t="e">
        <v>#DIV/0!</v>
      </c>
    </row>
    <row r="35" spans="1:28" ht="30" customHeight="1">
      <c r="A35" s="438" t="s">
        <v>16</v>
      </c>
      <c r="B35" s="438" t="s">
        <v>816</v>
      </c>
      <c r="C35" s="509">
        <v>0</v>
      </c>
      <c r="D35" s="509">
        <v>0</v>
      </c>
      <c r="E35" s="509">
        <v>1</v>
      </c>
      <c r="F35" s="509">
        <v>1</v>
      </c>
      <c r="G35" s="509">
        <v>0</v>
      </c>
      <c r="H35" s="509">
        <v>1</v>
      </c>
      <c r="I35" s="513">
        <v>189</v>
      </c>
      <c r="J35" s="513">
        <v>0</v>
      </c>
      <c r="K35" s="513">
        <v>0</v>
      </c>
      <c r="L35" s="513">
        <v>0</v>
      </c>
      <c r="M35" s="513">
        <v>0</v>
      </c>
      <c r="N35" s="513">
        <v>0</v>
      </c>
      <c r="O35" s="513">
        <v>0</v>
      </c>
      <c r="P35" s="513">
        <v>93</v>
      </c>
      <c r="Q35" s="513">
        <v>83</v>
      </c>
      <c r="R35" s="513">
        <v>0</v>
      </c>
      <c r="S35" s="513">
        <v>0</v>
      </c>
      <c r="T35" s="513">
        <v>8</v>
      </c>
      <c r="U35" s="513">
        <v>5</v>
      </c>
      <c r="V35" s="513">
        <v>0</v>
      </c>
      <c r="W35" s="513">
        <v>0</v>
      </c>
      <c r="X35" s="513">
        <v>0</v>
      </c>
      <c r="Y35" s="513">
        <v>0</v>
      </c>
      <c r="Z35" s="513">
        <v>101</v>
      </c>
      <c r="AA35" s="513">
        <v>88</v>
      </c>
      <c r="AB35" s="510">
        <v>100</v>
      </c>
    </row>
    <row r="36" spans="1:28" ht="30" customHeight="1">
      <c r="A36" s="438" t="s">
        <v>16</v>
      </c>
      <c r="B36" s="438" t="s">
        <v>817</v>
      </c>
      <c r="C36" s="509">
        <v>0</v>
      </c>
      <c r="D36" s="509">
        <v>0</v>
      </c>
      <c r="E36" s="509">
        <v>5</v>
      </c>
      <c r="F36" s="509">
        <v>1</v>
      </c>
      <c r="G36" s="509">
        <v>0</v>
      </c>
      <c r="H36" s="509">
        <v>1</v>
      </c>
      <c r="I36" s="513">
        <v>2796</v>
      </c>
      <c r="J36" s="513">
        <v>0</v>
      </c>
      <c r="K36" s="513">
        <v>0</v>
      </c>
      <c r="L36" s="513">
        <v>0</v>
      </c>
      <c r="M36" s="513">
        <v>0</v>
      </c>
      <c r="N36" s="513">
        <v>19</v>
      </c>
      <c r="O36" s="513">
        <v>13</v>
      </c>
      <c r="P36" s="513">
        <v>1399</v>
      </c>
      <c r="Q36" s="513">
        <v>1337</v>
      </c>
      <c r="R36" s="513">
        <v>0</v>
      </c>
      <c r="S36" s="513">
        <v>0</v>
      </c>
      <c r="T36" s="513">
        <v>14</v>
      </c>
      <c r="U36" s="513">
        <v>14</v>
      </c>
      <c r="V36" s="513">
        <v>0</v>
      </c>
      <c r="W36" s="513">
        <v>0</v>
      </c>
      <c r="X36" s="513">
        <v>0</v>
      </c>
      <c r="Y36" s="513">
        <v>0</v>
      </c>
      <c r="Z36" s="513">
        <v>1432</v>
      </c>
      <c r="AA36" s="513">
        <v>1364</v>
      </c>
      <c r="AB36" s="510">
        <v>20</v>
      </c>
    </row>
    <row r="37" spans="1:28" ht="30" customHeight="1">
      <c r="A37" s="438" t="s">
        <v>16</v>
      </c>
      <c r="B37" s="438" t="s">
        <v>818</v>
      </c>
      <c r="C37" s="509">
        <v>0</v>
      </c>
      <c r="D37" s="509">
        <v>0</v>
      </c>
      <c r="E37" s="509">
        <v>1</v>
      </c>
      <c r="F37" s="509">
        <v>0</v>
      </c>
      <c r="G37" s="509">
        <v>0</v>
      </c>
      <c r="H37" s="509">
        <v>0</v>
      </c>
      <c r="I37" s="513">
        <v>0</v>
      </c>
      <c r="J37" s="513">
        <v>0</v>
      </c>
      <c r="K37" s="513">
        <v>0</v>
      </c>
      <c r="L37" s="513">
        <v>0</v>
      </c>
      <c r="M37" s="513">
        <v>0</v>
      </c>
      <c r="N37" s="513">
        <v>0</v>
      </c>
      <c r="O37" s="513">
        <v>0</v>
      </c>
      <c r="P37" s="513">
        <v>0</v>
      </c>
      <c r="Q37" s="513">
        <v>0</v>
      </c>
      <c r="R37" s="513">
        <v>0</v>
      </c>
      <c r="S37" s="513">
        <v>0</v>
      </c>
      <c r="T37" s="513">
        <v>0</v>
      </c>
      <c r="U37" s="513">
        <v>0</v>
      </c>
      <c r="V37" s="513">
        <v>0</v>
      </c>
      <c r="W37" s="513">
        <v>0</v>
      </c>
      <c r="X37" s="513">
        <v>0</v>
      </c>
      <c r="Y37" s="513">
        <v>0</v>
      </c>
      <c r="Z37" s="513">
        <v>0</v>
      </c>
      <c r="AA37" s="513">
        <v>0</v>
      </c>
      <c r="AB37" s="510">
        <v>0</v>
      </c>
    </row>
    <row r="38" spans="1:28" ht="30" customHeight="1">
      <c r="A38" s="438" t="s">
        <v>16</v>
      </c>
      <c r="B38" s="438" t="s">
        <v>819</v>
      </c>
      <c r="C38" s="509">
        <v>0</v>
      </c>
      <c r="D38" s="509">
        <v>0</v>
      </c>
      <c r="E38" s="509">
        <v>1</v>
      </c>
      <c r="F38" s="509">
        <v>1</v>
      </c>
      <c r="G38" s="509">
        <v>0</v>
      </c>
      <c r="H38" s="509">
        <v>0</v>
      </c>
      <c r="I38" s="513">
        <v>4316</v>
      </c>
      <c r="J38" s="513">
        <v>0</v>
      </c>
      <c r="K38" s="513">
        <v>0</v>
      </c>
      <c r="L38" s="513">
        <v>0</v>
      </c>
      <c r="M38" s="513">
        <v>0</v>
      </c>
      <c r="N38" s="513">
        <v>0</v>
      </c>
      <c r="O38" s="513">
        <v>0</v>
      </c>
      <c r="P38" s="513">
        <v>2145</v>
      </c>
      <c r="Q38" s="513">
        <v>2171</v>
      </c>
      <c r="R38" s="513">
        <v>0</v>
      </c>
      <c r="S38" s="513">
        <v>0</v>
      </c>
      <c r="T38" s="513">
        <v>0</v>
      </c>
      <c r="U38" s="513">
        <v>0</v>
      </c>
      <c r="V38" s="513">
        <v>0</v>
      </c>
      <c r="W38" s="513">
        <v>0</v>
      </c>
      <c r="X38" s="513">
        <v>0</v>
      </c>
      <c r="Y38" s="513">
        <v>0</v>
      </c>
      <c r="Z38" s="513">
        <v>2145</v>
      </c>
      <c r="AA38" s="513">
        <v>2171</v>
      </c>
      <c r="AB38" s="510">
        <v>100</v>
      </c>
    </row>
    <row r="39" spans="1:28" ht="30" customHeight="1">
      <c r="A39" s="438" t="s">
        <v>16</v>
      </c>
      <c r="B39" s="438" t="s">
        <v>820</v>
      </c>
      <c r="C39" s="509">
        <v>0</v>
      </c>
      <c r="D39" s="509">
        <v>0</v>
      </c>
      <c r="E39" s="509">
        <v>0</v>
      </c>
      <c r="F39" s="509">
        <v>0</v>
      </c>
      <c r="G39" s="509">
        <v>0</v>
      </c>
      <c r="H39" s="509">
        <v>1</v>
      </c>
      <c r="I39" s="513">
        <v>11</v>
      </c>
      <c r="J39" s="513">
        <v>0</v>
      </c>
      <c r="K39" s="513">
        <v>0</v>
      </c>
      <c r="L39" s="513">
        <v>0</v>
      </c>
      <c r="M39" s="513">
        <v>0</v>
      </c>
      <c r="N39" s="513">
        <v>0</v>
      </c>
      <c r="O39" s="513">
        <v>0</v>
      </c>
      <c r="P39" s="513">
        <v>0</v>
      </c>
      <c r="Q39" s="513">
        <v>0</v>
      </c>
      <c r="R39" s="513">
        <v>0</v>
      </c>
      <c r="S39" s="513">
        <v>0</v>
      </c>
      <c r="T39" s="513">
        <v>7</v>
      </c>
      <c r="U39" s="513">
        <v>4</v>
      </c>
      <c r="V39" s="513">
        <v>0</v>
      </c>
      <c r="W39" s="513">
        <v>0</v>
      </c>
      <c r="X39" s="513">
        <v>0</v>
      </c>
      <c r="Y39" s="513">
        <v>0</v>
      </c>
      <c r="Z39" s="513">
        <v>7</v>
      </c>
      <c r="AA39" s="513">
        <v>4</v>
      </c>
      <c r="AB39" s="510" t="e">
        <v>#DIV/0!</v>
      </c>
    </row>
    <row r="40" spans="1:28" ht="30" customHeight="1">
      <c r="A40" s="438" t="s">
        <v>16</v>
      </c>
      <c r="B40" s="438" t="s">
        <v>821</v>
      </c>
      <c r="C40" s="509">
        <v>0</v>
      </c>
      <c r="D40" s="509">
        <v>0</v>
      </c>
      <c r="E40" s="509">
        <v>3</v>
      </c>
      <c r="F40" s="509">
        <v>1</v>
      </c>
      <c r="G40" s="509">
        <v>0</v>
      </c>
      <c r="H40" s="509">
        <v>0</v>
      </c>
      <c r="I40" s="513">
        <v>465</v>
      </c>
      <c r="J40" s="513">
        <v>0</v>
      </c>
      <c r="K40" s="513">
        <v>0</v>
      </c>
      <c r="L40" s="513">
        <v>0</v>
      </c>
      <c r="M40" s="513">
        <v>0</v>
      </c>
      <c r="N40" s="513">
        <v>0</v>
      </c>
      <c r="O40" s="513">
        <v>0</v>
      </c>
      <c r="P40" s="513">
        <v>195</v>
      </c>
      <c r="Q40" s="513">
        <v>270</v>
      </c>
      <c r="R40" s="513">
        <v>0</v>
      </c>
      <c r="S40" s="513">
        <v>0</v>
      </c>
      <c r="T40" s="513">
        <v>0</v>
      </c>
      <c r="U40" s="513">
        <v>0</v>
      </c>
      <c r="V40" s="513">
        <v>0</v>
      </c>
      <c r="W40" s="513">
        <v>0</v>
      </c>
      <c r="X40" s="513">
        <v>0</v>
      </c>
      <c r="Y40" s="513">
        <v>0</v>
      </c>
      <c r="Z40" s="513">
        <v>195</v>
      </c>
      <c r="AA40" s="513">
        <v>270</v>
      </c>
      <c r="AB40" s="510">
        <v>33.333333333333336</v>
      </c>
    </row>
    <row r="41" spans="1:28" ht="30" customHeight="1">
      <c r="A41" s="438" t="s">
        <v>16</v>
      </c>
      <c r="B41" s="438" t="s">
        <v>822</v>
      </c>
      <c r="C41" s="509">
        <v>3</v>
      </c>
      <c r="D41" s="509">
        <v>2</v>
      </c>
      <c r="E41" s="509">
        <v>8</v>
      </c>
      <c r="F41" s="509">
        <v>5</v>
      </c>
      <c r="G41" s="509">
        <v>0</v>
      </c>
      <c r="H41" s="509">
        <v>1</v>
      </c>
      <c r="I41" s="513">
        <v>14331</v>
      </c>
      <c r="J41" s="513">
        <v>167</v>
      </c>
      <c r="K41" s="513">
        <v>73</v>
      </c>
      <c r="L41" s="513">
        <v>35</v>
      </c>
      <c r="M41" s="513">
        <v>34</v>
      </c>
      <c r="N41" s="513">
        <v>1340</v>
      </c>
      <c r="O41" s="513">
        <v>1408</v>
      </c>
      <c r="P41" s="513">
        <v>4843</v>
      </c>
      <c r="Q41" s="513">
        <v>4123</v>
      </c>
      <c r="R41" s="513">
        <v>61</v>
      </c>
      <c r="S41" s="513">
        <v>26</v>
      </c>
      <c r="T41" s="513">
        <v>1321</v>
      </c>
      <c r="U41" s="513">
        <v>525</v>
      </c>
      <c r="V41" s="513">
        <v>297</v>
      </c>
      <c r="W41" s="513">
        <v>78</v>
      </c>
      <c r="X41" s="513">
        <v>0</v>
      </c>
      <c r="Y41" s="513">
        <v>0</v>
      </c>
      <c r="Z41" s="513">
        <v>8064</v>
      </c>
      <c r="AA41" s="513">
        <v>6267</v>
      </c>
      <c r="AB41" s="510">
        <v>62.5</v>
      </c>
    </row>
    <row r="42" spans="1:28" ht="30" customHeight="1">
      <c r="A42" s="438" t="s">
        <v>16</v>
      </c>
      <c r="B42" s="438" t="s">
        <v>823</v>
      </c>
      <c r="C42" s="509">
        <v>0</v>
      </c>
      <c r="D42" s="509">
        <v>0</v>
      </c>
      <c r="E42" s="509">
        <v>0</v>
      </c>
      <c r="F42" s="509">
        <v>0</v>
      </c>
      <c r="G42" s="509">
        <v>0</v>
      </c>
      <c r="H42" s="509">
        <v>0</v>
      </c>
      <c r="I42" s="513">
        <v>0</v>
      </c>
      <c r="J42" s="513">
        <v>0</v>
      </c>
      <c r="K42" s="513">
        <v>0</v>
      </c>
      <c r="L42" s="513">
        <v>0</v>
      </c>
      <c r="M42" s="513">
        <v>0</v>
      </c>
      <c r="N42" s="513">
        <v>0</v>
      </c>
      <c r="O42" s="513">
        <v>0</v>
      </c>
      <c r="P42" s="513">
        <v>0</v>
      </c>
      <c r="Q42" s="513">
        <v>0</v>
      </c>
      <c r="R42" s="513">
        <v>0</v>
      </c>
      <c r="S42" s="513">
        <v>0</v>
      </c>
      <c r="T42" s="513">
        <v>0</v>
      </c>
      <c r="U42" s="513">
        <v>0</v>
      </c>
      <c r="V42" s="513">
        <v>0</v>
      </c>
      <c r="W42" s="513">
        <v>0</v>
      </c>
      <c r="X42" s="513">
        <v>0</v>
      </c>
      <c r="Y42" s="513">
        <v>0</v>
      </c>
      <c r="Z42" s="513">
        <v>0</v>
      </c>
      <c r="AA42" s="513">
        <v>0</v>
      </c>
      <c r="AB42" s="510" t="e">
        <v>#DIV/0!</v>
      </c>
    </row>
    <row r="43" spans="1:28" ht="30" customHeight="1">
      <c r="A43" s="438" t="s">
        <v>16</v>
      </c>
      <c r="B43" s="438" t="s">
        <v>824</v>
      </c>
      <c r="C43" s="509">
        <v>0</v>
      </c>
      <c r="D43" s="509">
        <v>0</v>
      </c>
      <c r="E43" s="509">
        <v>1</v>
      </c>
      <c r="F43" s="509">
        <v>1</v>
      </c>
      <c r="G43" s="509">
        <v>0</v>
      </c>
      <c r="H43" s="509">
        <v>0</v>
      </c>
      <c r="I43" s="513">
        <v>1567</v>
      </c>
      <c r="J43" s="513">
        <v>0</v>
      </c>
      <c r="K43" s="513">
        <v>0</v>
      </c>
      <c r="L43" s="513">
        <v>0</v>
      </c>
      <c r="M43" s="513">
        <v>0</v>
      </c>
      <c r="N43" s="513">
        <v>0</v>
      </c>
      <c r="O43" s="513">
        <v>0</v>
      </c>
      <c r="P43" s="513">
        <v>888</v>
      </c>
      <c r="Q43" s="513">
        <v>679</v>
      </c>
      <c r="R43" s="513">
        <v>0</v>
      </c>
      <c r="S43" s="513">
        <v>0</v>
      </c>
      <c r="T43" s="513">
        <v>0</v>
      </c>
      <c r="U43" s="513">
        <v>0</v>
      </c>
      <c r="V43" s="513">
        <v>0</v>
      </c>
      <c r="W43" s="513">
        <v>0</v>
      </c>
      <c r="X43" s="513">
        <v>0</v>
      </c>
      <c r="Y43" s="513">
        <v>0</v>
      </c>
      <c r="Z43" s="513">
        <v>888</v>
      </c>
      <c r="AA43" s="513">
        <v>679</v>
      </c>
      <c r="AB43" s="510">
        <v>100</v>
      </c>
    </row>
    <row r="44" spans="1:28" ht="30" customHeight="1">
      <c r="A44" s="438" t="s">
        <v>16</v>
      </c>
      <c r="B44" s="438" t="s">
        <v>825</v>
      </c>
      <c r="C44" s="509">
        <v>0</v>
      </c>
      <c r="D44" s="509">
        <v>0</v>
      </c>
      <c r="E44" s="509">
        <v>0</v>
      </c>
      <c r="F44" s="509">
        <v>0</v>
      </c>
      <c r="G44" s="509">
        <v>0</v>
      </c>
      <c r="H44" s="509">
        <v>0</v>
      </c>
      <c r="I44" s="513">
        <v>0</v>
      </c>
      <c r="J44" s="513">
        <v>0</v>
      </c>
      <c r="K44" s="513">
        <v>0</v>
      </c>
      <c r="L44" s="513">
        <v>0</v>
      </c>
      <c r="M44" s="513">
        <v>0</v>
      </c>
      <c r="N44" s="513">
        <v>0</v>
      </c>
      <c r="O44" s="513">
        <v>0</v>
      </c>
      <c r="P44" s="513">
        <v>0</v>
      </c>
      <c r="Q44" s="513">
        <v>0</v>
      </c>
      <c r="R44" s="513">
        <v>0</v>
      </c>
      <c r="S44" s="513">
        <v>0</v>
      </c>
      <c r="T44" s="513">
        <v>0</v>
      </c>
      <c r="U44" s="513">
        <v>0</v>
      </c>
      <c r="V44" s="513">
        <v>0</v>
      </c>
      <c r="W44" s="513">
        <v>0</v>
      </c>
      <c r="X44" s="513">
        <v>0</v>
      </c>
      <c r="Y44" s="513">
        <v>0</v>
      </c>
      <c r="Z44" s="513">
        <v>0</v>
      </c>
      <c r="AA44" s="513">
        <v>0</v>
      </c>
      <c r="AB44" s="510" t="e">
        <v>#DIV/0!</v>
      </c>
    </row>
    <row r="45" spans="1:28" ht="30" customHeight="1">
      <c r="A45" s="438" t="s">
        <v>16</v>
      </c>
      <c r="B45" s="438" t="s">
        <v>826</v>
      </c>
      <c r="C45" s="509">
        <v>0</v>
      </c>
      <c r="D45" s="509">
        <v>0</v>
      </c>
      <c r="E45" s="509">
        <v>1</v>
      </c>
      <c r="F45" s="509">
        <v>0</v>
      </c>
      <c r="G45" s="509">
        <v>0</v>
      </c>
      <c r="H45" s="509">
        <v>0</v>
      </c>
      <c r="I45" s="513">
        <v>0</v>
      </c>
      <c r="J45" s="513">
        <v>0</v>
      </c>
      <c r="K45" s="513">
        <v>0</v>
      </c>
      <c r="L45" s="513">
        <v>0</v>
      </c>
      <c r="M45" s="513">
        <v>0</v>
      </c>
      <c r="N45" s="513">
        <v>0</v>
      </c>
      <c r="O45" s="513">
        <v>0</v>
      </c>
      <c r="P45" s="513">
        <v>0</v>
      </c>
      <c r="Q45" s="513">
        <v>0</v>
      </c>
      <c r="R45" s="513">
        <v>0</v>
      </c>
      <c r="S45" s="513">
        <v>0</v>
      </c>
      <c r="T45" s="513">
        <v>0</v>
      </c>
      <c r="U45" s="513">
        <v>0</v>
      </c>
      <c r="V45" s="513">
        <v>0</v>
      </c>
      <c r="W45" s="513">
        <v>0</v>
      </c>
      <c r="X45" s="513">
        <v>0</v>
      </c>
      <c r="Y45" s="513">
        <v>0</v>
      </c>
      <c r="Z45" s="513">
        <v>0</v>
      </c>
      <c r="AA45" s="513">
        <v>0</v>
      </c>
      <c r="AB45" s="510">
        <v>0</v>
      </c>
    </row>
    <row r="46" spans="1:28" ht="30" customHeight="1">
      <c r="A46" s="438" t="s">
        <v>16</v>
      </c>
      <c r="B46" s="438" t="s">
        <v>827</v>
      </c>
      <c r="C46" s="509">
        <v>0</v>
      </c>
      <c r="D46" s="509">
        <v>0</v>
      </c>
      <c r="E46" s="509">
        <v>1</v>
      </c>
      <c r="F46" s="509">
        <v>1</v>
      </c>
      <c r="G46" s="509">
        <v>0</v>
      </c>
      <c r="H46" s="509">
        <v>1</v>
      </c>
      <c r="I46" s="513">
        <v>919</v>
      </c>
      <c r="J46" s="513">
        <v>0</v>
      </c>
      <c r="K46" s="513">
        <v>0</v>
      </c>
      <c r="L46" s="513">
        <v>0</v>
      </c>
      <c r="M46" s="513">
        <v>0</v>
      </c>
      <c r="N46" s="513">
        <v>0</v>
      </c>
      <c r="O46" s="513">
        <v>0</v>
      </c>
      <c r="P46" s="513">
        <v>397</v>
      </c>
      <c r="Q46" s="513">
        <v>508</v>
      </c>
      <c r="R46" s="513">
        <v>0</v>
      </c>
      <c r="S46" s="513">
        <v>0</v>
      </c>
      <c r="T46" s="513">
        <v>7</v>
      </c>
      <c r="U46" s="513">
        <v>7</v>
      </c>
      <c r="V46" s="513">
        <v>0</v>
      </c>
      <c r="W46" s="513">
        <v>0</v>
      </c>
      <c r="X46" s="513">
        <v>0</v>
      </c>
      <c r="Y46" s="513">
        <v>0</v>
      </c>
      <c r="Z46" s="513">
        <v>404</v>
      </c>
      <c r="AA46" s="513">
        <v>515</v>
      </c>
      <c r="AB46" s="510">
        <v>100</v>
      </c>
    </row>
    <row r="47" spans="1:28" ht="30" customHeight="1">
      <c r="A47" s="438" t="s">
        <v>16</v>
      </c>
      <c r="B47" s="438" t="s">
        <v>828</v>
      </c>
      <c r="C47" s="509">
        <v>0</v>
      </c>
      <c r="D47" s="509">
        <v>0</v>
      </c>
      <c r="E47" s="509">
        <v>3</v>
      </c>
      <c r="F47" s="509">
        <v>2</v>
      </c>
      <c r="G47" s="509">
        <v>0</v>
      </c>
      <c r="H47" s="509">
        <v>1</v>
      </c>
      <c r="I47" s="513">
        <v>1989</v>
      </c>
      <c r="J47" s="513">
        <v>0</v>
      </c>
      <c r="K47" s="513">
        <v>0</v>
      </c>
      <c r="L47" s="513">
        <v>0</v>
      </c>
      <c r="M47" s="513">
        <v>0</v>
      </c>
      <c r="N47" s="513">
        <v>0</v>
      </c>
      <c r="O47" s="513">
        <v>0</v>
      </c>
      <c r="P47" s="513">
        <v>740</v>
      </c>
      <c r="Q47" s="513">
        <v>809</v>
      </c>
      <c r="R47" s="513">
        <v>0</v>
      </c>
      <c r="S47" s="513">
        <v>0</v>
      </c>
      <c r="T47" s="513">
        <v>377</v>
      </c>
      <c r="U47" s="513">
        <v>63</v>
      </c>
      <c r="V47" s="513">
        <v>0</v>
      </c>
      <c r="W47" s="513">
        <v>0</v>
      </c>
      <c r="X47" s="513">
        <v>0</v>
      </c>
      <c r="Y47" s="513">
        <v>0</v>
      </c>
      <c r="Z47" s="513">
        <v>1117</v>
      </c>
      <c r="AA47" s="513">
        <v>872</v>
      </c>
      <c r="AB47" s="510">
        <v>66.666666666666671</v>
      </c>
    </row>
    <row r="48" spans="1:28" ht="30" customHeight="1">
      <c r="A48" s="438" t="s">
        <v>17</v>
      </c>
      <c r="B48" s="438" t="s">
        <v>829</v>
      </c>
      <c r="C48" s="509">
        <v>0</v>
      </c>
      <c r="D48" s="509">
        <v>0</v>
      </c>
      <c r="E48" s="509">
        <v>5</v>
      </c>
      <c r="F48" s="509">
        <v>1</v>
      </c>
      <c r="G48" s="509">
        <v>0</v>
      </c>
      <c r="H48" s="509">
        <v>0</v>
      </c>
      <c r="I48" s="513">
        <v>1023</v>
      </c>
      <c r="J48" s="513">
        <v>0</v>
      </c>
      <c r="K48" s="513">
        <v>0</v>
      </c>
      <c r="L48" s="513">
        <v>0</v>
      </c>
      <c r="M48" s="513">
        <v>0</v>
      </c>
      <c r="N48" s="513">
        <v>0</v>
      </c>
      <c r="O48" s="513">
        <v>0</v>
      </c>
      <c r="P48" s="513">
        <v>443</v>
      </c>
      <c r="Q48" s="513">
        <v>580</v>
      </c>
      <c r="R48" s="513">
        <v>0</v>
      </c>
      <c r="S48" s="513">
        <v>0</v>
      </c>
      <c r="T48" s="513">
        <v>0</v>
      </c>
      <c r="U48" s="513">
        <v>0</v>
      </c>
      <c r="V48" s="513">
        <v>0</v>
      </c>
      <c r="W48" s="513">
        <v>0</v>
      </c>
      <c r="X48" s="513">
        <v>0</v>
      </c>
      <c r="Y48" s="513">
        <v>0</v>
      </c>
      <c r="Z48" s="513">
        <v>443</v>
      </c>
      <c r="AA48" s="513">
        <v>580</v>
      </c>
      <c r="AB48" s="510">
        <v>20</v>
      </c>
    </row>
    <row r="49" spans="1:28" ht="30" customHeight="1">
      <c r="A49" s="438" t="s">
        <v>17</v>
      </c>
      <c r="B49" s="438" t="s">
        <v>830</v>
      </c>
      <c r="C49" s="509">
        <v>0</v>
      </c>
      <c r="D49" s="509">
        <v>0</v>
      </c>
      <c r="E49" s="509">
        <v>28</v>
      </c>
      <c r="F49" s="509">
        <v>16</v>
      </c>
      <c r="G49" s="509">
        <v>0</v>
      </c>
      <c r="H49" s="509">
        <v>1</v>
      </c>
      <c r="I49" s="513">
        <v>12586</v>
      </c>
      <c r="J49" s="513">
        <v>0</v>
      </c>
      <c r="K49" s="513">
        <v>0</v>
      </c>
      <c r="L49" s="513">
        <v>0</v>
      </c>
      <c r="M49" s="513">
        <v>0</v>
      </c>
      <c r="N49" s="513">
        <v>53</v>
      </c>
      <c r="O49" s="513">
        <v>67</v>
      </c>
      <c r="P49" s="513">
        <v>5960</v>
      </c>
      <c r="Q49" s="513">
        <v>6280</v>
      </c>
      <c r="R49" s="513">
        <v>15</v>
      </c>
      <c r="S49" s="513">
        <v>10</v>
      </c>
      <c r="T49" s="513">
        <v>165</v>
      </c>
      <c r="U49" s="513">
        <v>30</v>
      </c>
      <c r="V49" s="513">
        <v>4</v>
      </c>
      <c r="W49" s="513">
        <v>2</v>
      </c>
      <c r="X49" s="513">
        <v>0</v>
      </c>
      <c r="Y49" s="513">
        <v>0</v>
      </c>
      <c r="Z49" s="513">
        <v>6197</v>
      </c>
      <c r="AA49" s="513">
        <v>6389</v>
      </c>
      <c r="AB49" s="510">
        <v>57.142857142857139</v>
      </c>
    </row>
    <row r="50" spans="1:28" ht="30" customHeight="1">
      <c r="A50" s="438" t="s">
        <v>17</v>
      </c>
      <c r="B50" s="438" t="s">
        <v>831</v>
      </c>
      <c r="C50" s="509">
        <v>0</v>
      </c>
      <c r="D50" s="509">
        <v>0</v>
      </c>
      <c r="E50" s="509">
        <v>10</v>
      </c>
      <c r="F50" s="509">
        <v>7</v>
      </c>
      <c r="G50" s="509">
        <v>0</v>
      </c>
      <c r="H50" s="509">
        <v>0</v>
      </c>
      <c r="I50" s="513">
        <v>9014</v>
      </c>
      <c r="J50" s="513">
        <v>0</v>
      </c>
      <c r="K50" s="513">
        <v>0</v>
      </c>
      <c r="L50" s="513">
        <v>0</v>
      </c>
      <c r="M50" s="513">
        <v>0</v>
      </c>
      <c r="N50" s="513">
        <v>47</v>
      </c>
      <c r="O50" s="513">
        <v>101</v>
      </c>
      <c r="P50" s="513">
        <v>4783</v>
      </c>
      <c r="Q50" s="513">
        <v>3534</v>
      </c>
      <c r="R50" s="513">
        <v>21</v>
      </c>
      <c r="S50" s="513">
        <v>39</v>
      </c>
      <c r="T50" s="513">
        <v>0</v>
      </c>
      <c r="U50" s="513">
        <v>0</v>
      </c>
      <c r="V50" s="513">
        <v>252</v>
      </c>
      <c r="W50" s="513">
        <v>237</v>
      </c>
      <c r="X50" s="513">
        <v>0</v>
      </c>
      <c r="Y50" s="513">
        <v>0</v>
      </c>
      <c r="Z50" s="513">
        <v>5103</v>
      </c>
      <c r="AA50" s="513">
        <v>3911</v>
      </c>
      <c r="AB50" s="510">
        <v>70</v>
      </c>
    </row>
    <row r="51" spans="1:28" ht="30" customHeight="1">
      <c r="A51" s="438" t="s">
        <v>17</v>
      </c>
      <c r="B51" s="438" t="s">
        <v>832</v>
      </c>
      <c r="C51" s="509">
        <v>2</v>
      </c>
      <c r="D51" s="509">
        <v>0</v>
      </c>
      <c r="E51" s="509">
        <v>26</v>
      </c>
      <c r="F51" s="509">
        <v>15</v>
      </c>
      <c r="G51" s="509">
        <v>0</v>
      </c>
      <c r="H51" s="509">
        <v>4</v>
      </c>
      <c r="I51" s="513">
        <v>20883</v>
      </c>
      <c r="J51" s="513">
        <v>90</v>
      </c>
      <c r="K51" s="513">
        <v>19</v>
      </c>
      <c r="L51" s="513">
        <v>0</v>
      </c>
      <c r="M51" s="513">
        <v>0</v>
      </c>
      <c r="N51" s="513">
        <v>1218</v>
      </c>
      <c r="O51" s="513">
        <v>1172</v>
      </c>
      <c r="P51" s="513">
        <v>8558</v>
      </c>
      <c r="Q51" s="513">
        <v>8690</v>
      </c>
      <c r="R51" s="513">
        <v>0</v>
      </c>
      <c r="S51" s="513">
        <v>0</v>
      </c>
      <c r="T51" s="513">
        <v>104</v>
      </c>
      <c r="U51" s="513">
        <v>194</v>
      </c>
      <c r="V51" s="513">
        <v>48</v>
      </c>
      <c r="W51" s="513">
        <v>36</v>
      </c>
      <c r="X51" s="513">
        <v>384</v>
      </c>
      <c r="Y51" s="513">
        <v>370</v>
      </c>
      <c r="Z51" s="513">
        <v>10402</v>
      </c>
      <c r="AA51" s="513">
        <v>10481</v>
      </c>
      <c r="AB51" s="510">
        <v>57.692307692307693</v>
      </c>
    </row>
    <row r="52" spans="1:28" ht="30" customHeight="1">
      <c r="A52" s="438" t="s">
        <v>17</v>
      </c>
      <c r="B52" s="438" t="s">
        <v>833</v>
      </c>
      <c r="C52" s="509">
        <v>0</v>
      </c>
      <c r="D52" s="509">
        <v>0</v>
      </c>
      <c r="E52" s="509">
        <v>4</v>
      </c>
      <c r="F52" s="509">
        <v>2</v>
      </c>
      <c r="G52" s="509">
        <v>0</v>
      </c>
      <c r="H52" s="509">
        <v>0</v>
      </c>
      <c r="I52" s="513">
        <v>2270</v>
      </c>
      <c r="J52" s="513">
        <v>0</v>
      </c>
      <c r="K52" s="513">
        <v>0</v>
      </c>
      <c r="L52" s="513">
        <v>0</v>
      </c>
      <c r="M52" s="513">
        <v>0</v>
      </c>
      <c r="N52" s="513">
        <v>0</v>
      </c>
      <c r="O52" s="513">
        <v>0</v>
      </c>
      <c r="P52" s="513">
        <v>1148</v>
      </c>
      <c r="Q52" s="513">
        <v>1122</v>
      </c>
      <c r="R52" s="513">
        <v>0</v>
      </c>
      <c r="S52" s="513">
        <v>0</v>
      </c>
      <c r="T52" s="513">
        <v>0</v>
      </c>
      <c r="U52" s="513">
        <v>0</v>
      </c>
      <c r="V52" s="513">
        <v>0</v>
      </c>
      <c r="W52" s="513">
        <v>0</v>
      </c>
      <c r="X52" s="513">
        <v>0</v>
      </c>
      <c r="Y52" s="513">
        <v>0</v>
      </c>
      <c r="Z52" s="513">
        <v>1148</v>
      </c>
      <c r="AA52" s="513">
        <v>1122</v>
      </c>
      <c r="AB52" s="510">
        <v>50</v>
      </c>
    </row>
    <row r="53" spans="1:28" ht="30" customHeight="1">
      <c r="A53" s="438" t="s">
        <v>17</v>
      </c>
      <c r="B53" s="438" t="s">
        <v>834</v>
      </c>
      <c r="C53" s="509">
        <v>0</v>
      </c>
      <c r="D53" s="509">
        <v>0</v>
      </c>
      <c r="E53" s="509">
        <v>11</v>
      </c>
      <c r="F53" s="509">
        <v>8</v>
      </c>
      <c r="G53" s="509">
        <v>0</v>
      </c>
      <c r="H53" s="509">
        <v>1</v>
      </c>
      <c r="I53" s="513">
        <v>8209</v>
      </c>
      <c r="J53" s="513">
        <v>0</v>
      </c>
      <c r="K53" s="513">
        <v>7</v>
      </c>
      <c r="L53" s="513">
        <v>0</v>
      </c>
      <c r="M53" s="513">
        <v>0</v>
      </c>
      <c r="N53" s="513">
        <v>15</v>
      </c>
      <c r="O53" s="513">
        <v>45</v>
      </c>
      <c r="P53" s="513">
        <v>4406</v>
      </c>
      <c r="Q53" s="513">
        <v>3641</v>
      </c>
      <c r="R53" s="513">
        <v>0</v>
      </c>
      <c r="S53" s="513">
        <v>0</v>
      </c>
      <c r="T53" s="513">
        <v>61</v>
      </c>
      <c r="U53" s="513">
        <v>34</v>
      </c>
      <c r="V53" s="513">
        <v>0</v>
      </c>
      <c r="W53" s="513">
        <v>0</v>
      </c>
      <c r="X53" s="513">
        <v>0</v>
      </c>
      <c r="Y53" s="513">
        <v>0</v>
      </c>
      <c r="Z53" s="513">
        <v>4482</v>
      </c>
      <c r="AA53" s="513">
        <v>3727</v>
      </c>
      <c r="AB53" s="510">
        <v>72.727272727272734</v>
      </c>
    </row>
    <row r="54" spans="1:28" ht="30" customHeight="1">
      <c r="A54" s="438" t="s">
        <v>17</v>
      </c>
      <c r="B54" s="438" t="s">
        <v>835</v>
      </c>
      <c r="C54" s="509">
        <v>0</v>
      </c>
      <c r="D54" s="509">
        <v>0</v>
      </c>
      <c r="E54" s="509">
        <v>21</v>
      </c>
      <c r="F54" s="509">
        <v>9</v>
      </c>
      <c r="G54" s="509">
        <v>0</v>
      </c>
      <c r="H54" s="509">
        <v>0</v>
      </c>
      <c r="I54" s="513">
        <v>9991</v>
      </c>
      <c r="J54" s="513">
        <v>0</v>
      </c>
      <c r="K54" s="513">
        <v>0</v>
      </c>
      <c r="L54" s="513">
        <v>0</v>
      </c>
      <c r="M54" s="513">
        <v>0</v>
      </c>
      <c r="N54" s="513">
        <v>0</v>
      </c>
      <c r="O54" s="513">
        <v>0</v>
      </c>
      <c r="P54" s="513">
        <v>3644</v>
      </c>
      <c r="Q54" s="513">
        <v>6146</v>
      </c>
      <c r="R54" s="513">
        <v>0</v>
      </c>
      <c r="S54" s="513">
        <v>0</v>
      </c>
      <c r="T54" s="513">
        <v>87</v>
      </c>
      <c r="U54" s="513">
        <v>77</v>
      </c>
      <c r="V54" s="513">
        <v>27</v>
      </c>
      <c r="W54" s="513">
        <v>10</v>
      </c>
      <c r="X54" s="513">
        <v>0</v>
      </c>
      <c r="Y54" s="513">
        <v>0</v>
      </c>
      <c r="Z54" s="513">
        <v>3758</v>
      </c>
      <c r="AA54" s="513">
        <v>6233</v>
      </c>
      <c r="AB54" s="510">
        <v>42.857142857142861</v>
      </c>
    </row>
    <row r="55" spans="1:28" ht="30" customHeight="1">
      <c r="A55" s="438" t="s">
        <v>17</v>
      </c>
      <c r="B55" s="438" t="s">
        <v>836</v>
      </c>
      <c r="C55" s="509">
        <v>0</v>
      </c>
      <c r="D55" s="509">
        <v>0</v>
      </c>
      <c r="E55" s="509">
        <v>17</v>
      </c>
      <c r="F55" s="509">
        <v>10</v>
      </c>
      <c r="G55" s="509">
        <v>0</v>
      </c>
      <c r="H55" s="509">
        <v>1</v>
      </c>
      <c r="I55" s="513">
        <v>10106</v>
      </c>
      <c r="J55" s="513">
        <v>0</v>
      </c>
      <c r="K55" s="513">
        <v>0</v>
      </c>
      <c r="L55" s="513">
        <v>0</v>
      </c>
      <c r="M55" s="513">
        <v>0</v>
      </c>
      <c r="N55" s="513">
        <v>0</v>
      </c>
      <c r="O55" s="513">
        <v>0</v>
      </c>
      <c r="P55" s="513">
        <v>5672</v>
      </c>
      <c r="Q55" s="513">
        <v>4357</v>
      </c>
      <c r="R55" s="513">
        <v>0</v>
      </c>
      <c r="S55" s="513">
        <v>0</v>
      </c>
      <c r="T55" s="513">
        <v>53</v>
      </c>
      <c r="U55" s="513">
        <v>24</v>
      </c>
      <c r="V55" s="513">
        <v>0</v>
      </c>
      <c r="W55" s="513">
        <v>0</v>
      </c>
      <c r="X55" s="513">
        <v>0</v>
      </c>
      <c r="Y55" s="513">
        <v>0</v>
      </c>
      <c r="Z55" s="513">
        <v>5725</v>
      </c>
      <c r="AA55" s="513">
        <v>4381</v>
      </c>
      <c r="AB55" s="510">
        <v>58.823529411764703</v>
      </c>
    </row>
    <row r="56" spans="1:28" ht="30" customHeight="1">
      <c r="A56" s="438" t="s">
        <v>17</v>
      </c>
      <c r="B56" s="438" t="s">
        <v>837</v>
      </c>
      <c r="C56" s="509">
        <v>1</v>
      </c>
      <c r="D56" s="509">
        <v>1</v>
      </c>
      <c r="E56" s="509">
        <v>23</v>
      </c>
      <c r="F56" s="509">
        <v>12</v>
      </c>
      <c r="G56" s="509">
        <v>0</v>
      </c>
      <c r="H56" s="509">
        <v>4</v>
      </c>
      <c r="I56" s="513">
        <v>16337</v>
      </c>
      <c r="J56" s="513">
        <v>92</v>
      </c>
      <c r="K56" s="513">
        <v>82</v>
      </c>
      <c r="L56" s="513">
        <v>3</v>
      </c>
      <c r="M56" s="513">
        <v>1</v>
      </c>
      <c r="N56" s="513">
        <v>1048</v>
      </c>
      <c r="O56" s="513">
        <v>1369</v>
      </c>
      <c r="P56" s="513">
        <v>5238</v>
      </c>
      <c r="Q56" s="513">
        <v>7581</v>
      </c>
      <c r="R56" s="513">
        <v>53</v>
      </c>
      <c r="S56" s="513">
        <v>115</v>
      </c>
      <c r="T56" s="513">
        <v>258</v>
      </c>
      <c r="U56" s="513">
        <v>497</v>
      </c>
      <c r="V56" s="513">
        <v>0</v>
      </c>
      <c r="W56" s="513">
        <v>0</v>
      </c>
      <c r="X56" s="513">
        <v>0</v>
      </c>
      <c r="Y56" s="513">
        <v>0</v>
      </c>
      <c r="Z56" s="513">
        <v>6692</v>
      </c>
      <c r="AA56" s="513">
        <v>9645</v>
      </c>
      <c r="AB56" s="510">
        <v>52.173913043478258</v>
      </c>
    </row>
    <row r="57" spans="1:28" ht="30" customHeight="1">
      <c r="A57" s="438" t="s">
        <v>17</v>
      </c>
      <c r="B57" s="438" t="s">
        <v>838</v>
      </c>
      <c r="C57" s="509">
        <v>0</v>
      </c>
      <c r="D57" s="509">
        <v>0</v>
      </c>
      <c r="E57" s="509">
        <v>2</v>
      </c>
      <c r="F57" s="509">
        <v>0</v>
      </c>
      <c r="G57" s="509">
        <v>0</v>
      </c>
      <c r="H57" s="509">
        <v>1</v>
      </c>
      <c r="I57" s="513">
        <v>213</v>
      </c>
      <c r="J57" s="513">
        <v>0</v>
      </c>
      <c r="K57" s="513">
        <v>0</v>
      </c>
      <c r="L57" s="513">
        <v>0</v>
      </c>
      <c r="M57" s="513">
        <v>0</v>
      </c>
      <c r="N57" s="513">
        <v>0</v>
      </c>
      <c r="O57" s="513">
        <v>0</v>
      </c>
      <c r="P57" s="513">
        <v>0</v>
      </c>
      <c r="Q57" s="513">
        <v>0</v>
      </c>
      <c r="R57" s="513">
        <v>0</v>
      </c>
      <c r="S57" s="513">
        <v>0</v>
      </c>
      <c r="T57" s="513">
        <v>69</v>
      </c>
      <c r="U57" s="513">
        <v>144</v>
      </c>
      <c r="V57" s="513">
        <v>0</v>
      </c>
      <c r="W57" s="513">
        <v>0</v>
      </c>
      <c r="X57" s="513">
        <v>0</v>
      </c>
      <c r="Y57" s="513">
        <v>0</v>
      </c>
      <c r="Z57" s="513">
        <v>69</v>
      </c>
      <c r="AA57" s="513">
        <v>144</v>
      </c>
      <c r="AB57" s="510">
        <v>0</v>
      </c>
    </row>
    <row r="58" spans="1:28" ht="30" customHeight="1">
      <c r="A58" s="438" t="s">
        <v>17</v>
      </c>
      <c r="B58" s="438" t="s">
        <v>839</v>
      </c>
      <c r="C58" s="509">
        <v>0</v>
      </c>
      <c r="D58" s="509">
        <v>0</v>
      </c>
      <c r="E58" s="509">
        <v>11</v>
      </c>
      <c r="F58" s="509">
        <v>9</v>
      </c>
      <c r="G58" s="509">
        <v>0</v>
      </c>
      <c r="H58" s="509">
        <v>1</v>
      </c>
      <c r="I58" s="513">
        <v>5018</v>
      </c>
      <c r="J58" s="513">
        <v>0</v>
      </c>
      <c r="K58" s="513">
        <v>0</v>
      </c>
      <c r="L58" s="513">
        <v>0</v>
      </c>
      <c r="M58" s="513">
        <v>0</v>
      </c>
      <c r="N58" s="513">
        <v>0</v>
      </c>
      <c r="O58" s="513">
        <v>0</v>
      </c>
      <c r="P58" s="513">
        <v>2599</v>
      </c>
      <c r="Q58" s="513">
        <v>2419</v>
      </c>
      <c r="R58" s="513">
        <v>0</v>
      </c>
      <c r="S58" s="513">
        <v>0</v>
      </c>
      <c r="T58" s="513">
        <v>0</v>
      </c>
      <c r="U58" s="513">
        <v>0</v>
      </c>
      <c r="V58" s="513">
        <v>0</v>
      </c>
      <c r="W58" s="513">
        <v>0</v>
      </c>
      <c r="X58" s="513">
        <v>0</v>
      </c>
      <c r="Y58" s="513">
        <v>0</v>
      </c>
      <c r="Z58" s="513">
        <v>2599</v>
      </c>
      <c r="AA58" s="513">
        <v>2419</v>
      </c>
      <c r="AB58" s="510">
        <v>81.818181818181813</v>
      </c>
    </row>
    <row r="59" spans="1:28" ht="30" customHeight="1">
      <c r="A59" s="438" t="s">
        <v>17</v>
      </c>
      <c r="B59" s="438" t="s">
        <v>840</v>
      </c>
      <c r="C59" s="509">
        <v>0</v>
      </c>
      <c r="D59" s="509">
        <v>0</v>
      </c>
      <c r="E59" s="509">
        <v>16</v>
      </c>
      <c r="F59" s="509">
        <v>9</v>
      </c>
      <c r="G59" s="509">
        <v>0</v>
      </c>
      <c r="H59" s="509">
        <v>1</v>
      </c>
      <c r="I59" s="513">
        <v>12384</v>
      </c>
      <c r="J59" s="513">
        <v>0</v>
      </c>
      <c r="K59" s="513">
        <v>0</v>
      </c>
      <c r="L59" s="513">
        <v>0</v>
      </c>
      <c r="M59" s="513">
        <v>0</v>
      </c>
      <c r="N59" s="513">
        <v>0</v>
      </c>
      <c r="O59" s="513">
        <v>0</v>
      </c>
      <c r="P59" s="513">
        <v>5868</v>
      </c>
      <c r="Q59" s="513">
        <v>6050</v>
      </c>
      <c r="R59" s="513">
        <v>0</v>
      </c>
      <c r="S59" s="513">
        <v>0</v>
      </c>
      <c r="T59" s="513">
        <v>188</v>
      </c>
      <c r="U59" s="513">
        <v>248</v>
      </c>
      <c r="V59" s="513">
        <v>16</v>
      </c>
      <c r="W59" s="513">
        <v>14</v>
      </c>
      <c r="X59" s="513">
        <v>0</v>
      </c>
      <c r="Y59" s="513">
        <v>0</v>
      </c>
      <c r="Z59" s="513">
        <v>6072</v>
      </c>
      <c r="AA59" s="513">
        <v>6312</v>
      </c>
      <c r="AB59" s="510">
        <v>56.25</v>
      </c>
    </row>
    <row r="60" spans="1:28" ht="30" customHeight="1">
      <c r="A60" s="438" t="s">
        <v>17</v>
      </c>
      <c r="B60" s="438" t="s">
        <v>841</v>
      </c>
      <c r="C60" s="509">
        <v>0</v>
      </c>
      <c r="D60" s="509">
        <v>0</v>
      </c>
      <c r="E60" s="509">
        <v>7</v>
      </c>
      <c r="F60" s="509">
        <v>3</v>
      </c>
      <c r="G60" s="509">
        <v>0</v>
      </c>
      <c r="H60" s="509">
        <v>0</v>
      </c>
      <c r="I60" s="513">
        <v>1834</v>
      </c>
      <c r="J60" s="513">
        <v>0</v>
      </c>
      <c r="K60" s="513">
        <v>0</v>
      </c>
      <c r="L60" s="513">
        <v>0</v>
      </c>
      <c r="M60" s="513">
        <v>0</v>
      </c>
      <c r="N60" s="513">
        <v>0</v>
      </c>
      <c r="O60" s="513">
        <v>3</v>
      </c>
      <c r="P60" s="513">
        <v>1099</v>
      </c>
      <c r="Q60" s="513">
        <v>700</v>
      </c>
      <c r="R60" s="513">
        <v>0</v>
      </c>
      <c r="S60" s="513">
        <v>0</v>
      </c>
      <c r="T60" s="513">
        <v>0</v>
      </c>
      <c r="U60" s="513">
        <v>0</v>
      </c>
      <c r="V60" s="513">
        <v>25</v>
      </c>
      <c r="W60" s="513">
        <v>7</v>
      </c>
      <c r="X60" s="513">
        <v>0</v>
      </c>
      <c r="Y60" s="513">
        <v>0</v>
      </c>
      <c r="Z60" s="513">
        <v>1124</v>
      </c>
      <c r="AA60" s="513">
        <v>710</v>
      </c>
      <c r="AB60" s="510">
        <v>42.857142857142854</v>
      </c>
    </row>
    <row r="61" spans="1:28" ht="30" customHeight="1">
      <c r="A61" s="438" t="s">
        <v>17</v>
      </c>
      <c r="B61" s="438" t="s">
        <v>842</v>
      </c>
      <c r="C61" s="509">
        <v>1</v>
      </c>
      <c r="D61" s="509">
        <v>1</v>
      </c>
      <c r="E61" s="509">
        <v>32</v>
      </c>
      <c r="F61" s="509">
        <v>17</v>
      </c>
      <c r="G61" s="509">
        <v>0</v>
      </c>
      <c r="H61" s="509">
        <v>3</v>
      </c>
      <c r="I61" s="513">
        <v>19419</v>
      </c>
      <c r="J61" s="513">
        <v>11</v>
      </c>
      <c r="K61" s="513">
        <v>40</v>
      </c>
      <c r="L61" s="513">
        <v>0</v>
      </c>
      <c r="M61" s="513">
        <v>0</v>
      </c>
      <c r="N61" s="513">
        <v>686</v>
      </c>
      <c r="O61" s="513">
        <v>589</v>
      </c>
      <c r="P61" s="513">
        <v>7042</v>
      </c>
      <c r="Q61" s="513">
        <v>8173</v>
      </c>
      <c r="R61" s="513">
        <v>603</v>
      </c>
      <c r="S61" s="513">
        <v>194</v>
      </c>
      <c r="T61" s="513">
        <v>1431</v>
      </c>
      <c r="U61" s="513">
        <v>475</v>
      </c>
      <c r="V61" s="513">
        <v>0</v>
      </c>
      <c r="W61" s="513">
        <v>175</v>
      </c>
      <c r="X61" s="513">
        <v>0</v>
      </c>
      <c r="Y61" s="513">
        <v>0</v>
      </c>
      <c r="Z61" s="513">
        <v>9773</v>
      </c>
      <c r="AA61" s="513">
        <v>9646</v>
      </c>
      <c r="AB61" s="510">
        <v>53.125</v>
      </c>
    </row>
    <row r="62" spans="1:28" ht="30" customHeight="1">
      <c r="A62" s="438" t="s">
        <v>17</v>
      </c>
      <c r="B62" s="438" t="s">
        <v>843</v>
      </c>
      <c r="C62" s="509">
        <v>4</v>
      </c>
      <c r="D62" s="509">
        <v>3</v>
      </c>
      <c r="E62" s="509">
        <v>93</v>
      </c>
      <c r="F62" s="509">
        <v>62</v>
      </c>
      <c r="G62" s="509">
        <v>2</v>
      </c>
      <c r="H62" s="509">
        <v>7</v>
      </c>
      <c r="I62" s="513">
        <v>84963</v>
      </c>
      <c r="J62" s="513">
        <v>961</v>
      </c>
      <c r="K62" s="513">
        <v>522</v>
      </c>
      <c r="L62" s="513">
        <v>9</v>
      </c>
      <c r="M62" s="513">
        <v>27</v>
      </c>
      <c r="N62" s="513">
        <v>12598</v>
      </c>
      <c r="O62" s="513">
        <v>14113</v>
      </c>
      <c r="P62" s="513">
        <v>27069</v>
      </c>
      <c r="Q62" s="513">
        <v>26414</v>
      </c>
      <c r="R62" s="513">
        <v>802</v>
      </c>
      <c r="S62" s="513">
        <v>720</v>
      </c>
      <c r="T62" s="513">
        <v>124</v>
      </c>
      <c r="U62" s="513">
        <v>690</v>
      </c>
      <c r="V62" s="513">
        <v>9</v>
      </c>
      <c r="W62" s="513">
        <v>13</v>
      </c>
      <c r="X62" s="513">
        <v>405</v>
      </c>
      <c r="Y62" s="513">
        <v>487</v>
      </c>
      <c r="Z62" s="513">
        <v>41977</v>
      </c>
      <c r="AA62" s="513">
        <v>42986</v>
      </c>
      <c r="AB62" s="510">
        <v>66.666666666666657</v>
      </c>
    </row>
    <row r="63" spans="1:28" ht="30" customHeight="1">
      <c r="A63" s="438" t="s">
        <v>17</v>
      </c>
      <c r="B63" s="438" t="s">
        <v>844</v>
      </c>
      <c r="C63" s="509">
        <v>0</v>
      </c>
      <c r="D63" s="509">
        <v>1</v>
      </c>
      <c r="E63" s="509">
        <v>0</v>
      </c>
      <c r="F63" s="509">
        <v>0</v>
      </c>
      <c r="G63" s="509">
        <v>0</v>
      </c>
      <c r="H63" s="509">
        <v>0</v>
      </c>
      <c r="I63" s="513">
        <v>40827</v>
      </c>
      <c r="J63" s="513">
        <v>0</v>
      </c>
      <c r="K63" s="513">
        <v>0</v>
      </c>
      <c r="L63" s="513">
        <v>0</v>
      </c>
      <c r="M63" s="513">
        <v>0</v>
      </c>
      <c r="N63" s="513">
        <v>520</v>
      </c>
      <c r="O63" s="513">
        <v>689</v>
      </c>
      <c r="P63" s="513">
        <v>22012</v>
      </c>
      <c r="Q63" s="513">
        <v>17379</v>
      </c>
      <c r="R63" s="513">
        <v>82</v>
      </c>
      <c r="S63" s="513">
        <v>59</v>
      </c>
      <c r="T63" s="513">
        <v>48</v>
      </c>
      <c r="U63" s="513">
        <v>38</v>
      </c>
      <c r="V63" s="513">
        <v>0</v>
      </c>
      <c r="W63" s="513">
        <v>0</v>
      </c>
      <c r="X63" s="513">
        <v>0</v>
      </c>
      <c r="Y63" s="513">
        <v>0</v>
      </c>
      <c r="Z63" s="513">
        <v>22662</v>
      </c>
      <c r="AA63" s="513">
        <v>18165</v>
      </c>
      <c r="AB63" s="510" t="e">
        <v>#DIV/0!</v>
      </c>
    </row>
    <row r="64" spans="1:28" ht="30" customHeight="1">
      <c r="A64" s="438" t="s">
        <v>17</v>
      </c>
      <c r="B64" s="438" t="s">
        <v>845</v>
      </c>
      <c r="C64" s="509">
        <v>0</v>
      </c>
      <c r="D64" s="509">
        <v>0</v>
      </c>
      <c r="E64" s="509">
        <v>11</v>
      </c>
      <c r="F64" s="509">
        <v>4</v>
      </c>
      <c r="G64" s="509">
        <v>0</v>
      </c>
      <c r="H64" s="509">
        <v>0</v>
      </c>
      <c r="I64" s="513">
        <v>9704</v>
      </c>
      <c r="J64" s="513">
        <v>0</v>
      </c>
      <c r="K64" s="513">
        <v>0</v>
      </c>
      <c r="L64" s="513">
        <v>0</v>
      </c>
      <c r="M64" s="513">
        <v>0</v>
      </c>
      <c r="N64" s="513">
        <v>33</v>
      </c>
      <c r="O64" s="513">
        <v>67</v>
      </c>
      <c r="P64" s="513">
        <v>4814</v>
      </c>
      <c r="Q64" s="513">
        <v>4752</v>
      </c>
      <c r="R64" s="513">
        <v>0</v>
      </c>
      <c r="S64" s="513">
        <v>0</v>
      </c>
      <c r="T64" s="513">
        <v>22</v>
      </c>
      <c r="U64" s="513">
        <v>16</v>
      </c>
      <c r="V64" s="513">
        <v>0</v>
      </c>
      <c r="W64" s="513">
        <v>0</v>
      </c>
      <c r="X64" s="513">
        <v>0</v>
      </c>
      <c r="Y64" s="513">
        <v>0</v>
      </c>
      <c r="Z64" s="513">
        <v>4869</v>
      </c>
      <c r="AA64" s="513">
        <v>4835</v>
      </c>
      <c r="AB64" s="510">
        <v>36.363636363636367</v>
      </c>
    </row>
    <row r="65" spans="1:28" ht="30" customHeight="1">
      <c r="A65" s="438" t="s">
        <v>17</v>
      </c>
      <c r="B65" s="438" t="s">
        <v>846</v>
      </c>
      <c r="C65" s="509">
        <v>0</v>
      </c>
      <c r="D65" s="509">
        <v>0</v>
      </c>
      <c r="E65" s="509">
        <v>10</v>
      </c>
      <c r="F65" s="509">
        <v>5</v>
      </c>
      <c r="G65" s="509">
        <v>0</v>
      </c>
      <c r="H65" s="509">
        <v>1</v>
      </c>
      <c r="I65" s="513">
        <v>7096</v>
      </c>
      <c r="J65" s="513">
        <v>0</v>
      </c>
      <c r="K65" s="513">
        <v>0</v>
      </c>
      <c r="L65" s="513">
        <v>0</v>
      </c>
      <c r="M65" s="513">
        <v>0</v>
      </c>
      <c r="N65" s="513">
        <v>0</v>
      </c>
      <c r="O65" s="513">
        <v>0</v>
      </c>
      <c r="P65" s="513">
        <v>3533</v>
      </c>
      <c r="Q65" s="513">
        <v>3523</v>
      </c>
      <c r="R65" s="513">
        <v>0</v>
      </c>
      <c r="S65" s="513">
        <v>0</v>
      </c>
      <c r="T65" s="513">
        <v>26</v>
      </c>
      <c r="U65" s="513">
        <v>14</v>
      </c>
      <c r="V65" s="513">
        <v>0</v>
      </c>
      <c r="W65" s="513">
        <v>0</v>
      </c>
      <c r="X65" s="513">
        <v>0</v>
      </c>
      <c r="Y65" s="513">
        <v>0</v>
      </c>
      <c r="Z65" s="513">
        <v>3559</v>
      </c>
      <c r="AA65" s="513">
        <v>3537</v>
      </c>
      <c r="AB65" s="510">
        <v>50</v>
      </c>
    </row>
    <row r="66" spans="1:28" ht="30" customHeight="1">
      <c r="A66" s="438" t="s">
        <v>17</v>
      </c>
      <c r="B66" s="438" t="s">
        <v>847</v>
      </c>
      <c r="C66" s="509">
        <v>0</v>
      </c>
      <c r="D66" s="509">
        <v>0</v>
      </c>
      <c r="E66" s="509">
        <v>15</v>
      </c>
      <c r="F66" s="509">
        <v>7</v>
      </c>
      <c r="G66" s="509">
        <v>0</v>
      </c>
      <c r="H66" s="509">
        <v>1</v>
      </c>
      <c r="I66" s="513">
        <v>5340</v>
      </c>
      <c r="J66" s="513">
        <v>0</v>
      </c>
      <c r="K66" s="513">
        <v>0</v>
      </c>
      <c r="L66" s="513">
        <v>0</v>
      </c>
      <c r="M66" s="513">
        <v>0</v>
      </c>
      <c r="N66" s="513">
        <v>0</v>
      </c>
      <c r="O66" s="513">
        <v>0</v>
      </c>
      <c r="P66" s="513">
        <v>3153</v>
      </c>
      <c r="Q66" s="513">
        <v>1980</v>
      </c>
      <c r="R66" s="513">
        <v>0</v>
      </c>
      <c r="S66" s="513">
        <v>0</v>
      </c>
      <c r="T66" s="513">
        <v>144</v>
      </c>
      <c r="U66" s="513">
        <v>63</v>
      </c>
      <c r="V66" s="513">
        <v>0</v>
      </c>
      <c r="W66" s="513">
        <v>0</v>
      </c>
      <c r="X66" s="513">
        <v>0</v>
      </c>
      <c r="Y66" s="513">
        <v>0</v>
      </c>
      <c r="Z66" s="513">
        <v>3297</v>
      </c>
      <c r="AA66" s="513">
        <v>2043</v>
      </c>
      <c r="AB66" s="510">
        <v>46.666666666666671</v>
      </c>
    </row>
    <row r="67" spans="1:28" ht="30" customHeight="1">
      <c r="A67" s="438" t="s">
        <v>17</v>
      </c>
      <c r="B67" s="438" t="s">
        <v>848</v>
      </c>
      <c r="C67" s="509">
        <v>0</v>
      </c>
      <c r="D67" s="509">
        <v>0</v>
      </c>
      <c r="E67" s="509">
        <v>28</v>
      </c>
      <c r="F67" s="509">
        <v>14</v>
      </c>
      <c r="G67" s="509">
        <v>0</v>
      </c>
      <c r="H67" s="509">
        <v>1</v>
      </c>
      <c r="I67" s="513">
        <v>15628</v>
      </c>
      <c r="J67" s="513">
        <v>0</v>
      </c>
      <c r="K67" s="513">
        <v>0</v>
      </c>
      <c r="L67" s="513">
        <v>0</v>
      </c>
      <c r="M67" s="513">
        <v>0</v>
      </c>
      <c r="N67" s="513">
        <v>0</v>
      </c>
      <c r="O67" s="513">
        <v>0</v>
      </c>
      <c r="P67" s="513">
        <v>7604</v>
      </c>
      <c r="Q67" s="513">
        <v>7625</v>
      </c>
      <c r="R67" s="513">
        <v>0</v>
      </c>
      <c r="S67" s="513">
        <v>0</v>
      </c>
      <c r="T67" s="513">
        <v>141</v>
      </c>
      <c r="U67" s="513">
        <v>178</v>
      </c>
      <c r="V67" s="513">
        <v>0</v>
      </c>
      <c r="W67" s="513">
        <v>0</v>
      </c>
      <c r="X67" s="513">
        <v>40</v>
      </c>
      <c r="Y67" s="513">
        <v>40</v>
      </c>
      <c r="Z67" s="513">
        <v>7785</v>
      </c>
      <c r="AA67" s="513">
        <v>7843</v>
      </c>
      <c r="AB67" s="510">
        <v>49.999999999999993</v>
      </c>
    </row>
    <row r="68" spans="1:28" ht="30" customHeight="1">
      <c r="A68" s="438" t="s">
        <v>17</v>
      </c>
      <c r="B68" s="438" t="s">
        <v>849</v>
      </c>
      <c r="C68" s="509">
        <v>0</v>
      </c>
      <c r="D68" s="509">
        <v>0</v>
      </c>
      <c r="E68" s="509">
        <v>8</v>
      </c>
      <c r="F68" s="509">
        <v>7</v>
      </c>
      <c r="G68" s="509">
        <v>0</v>
      </c>
      <c r="H68" s="509">
        <v>1</v>
      </c>
      <c r="I68" s="513">
        <v>5115</v>
      </c>
      <c r="J68" s="513">
        <v>0</v>
      </c>
      <c r="K68" s="513">
        <v>0</v>
      </c>
      <c r="L68" s="513">
        <v>0</v>
      </c>
      <c r="M68" s="513">
        <v>0</v>
      </c>
      <c r="N68" s="513">
        <v>5</v>
      </c>
      <c r="O68" s="513">
        <v>6</v>
      </c>
      <c r="P68" s="513">
        <v>2410</v>
      </c>
      <c r="Q68" s="513">
        <v>2568</v>
      </c>
      <c r="R68" s="513">
        <v>9</v>
      </c>
      <c r="S68" s="513">
        <v>16</v>
      </c>
      <c r="T68" s="513">
        <v>51</v>
      </c>
      <c r="U68" s="513">
        <v>50</v>
      </c>
      <c r="V68" s="513">
        <v>0</v>
      </c>
      <c r="W68" s="513">
        <v>0</v>
      </c>
      <c r="X68" s="513">
        <v>0</v>
      </c>
      <c r="Y68" s="513">
        <v>0</v>
      </c>
      <c r="Z68" s="513">
        <v>2475</v>
      </c>
      <c r="AA68" s="513">
        <v>2640</v>
      </c>
      <c r="AB68" s="510">
        <v>87.5</v>
      </c>
    </row>
    <row r="69" spans="1:28" ht="30" customHeight="1">
      <c r="A69" s="438" t="s">
        <v>17</v>
      </c>
      <c r="B69" s="438" t="s">
        <v>850</v>
      </c>
      <c r="C69" s="509">
        <v>0</v>
      </c>
      <c r="D69" s="509">
        <v>0</v>
      </c>
      <c r="E69" s="509">
        <v>32</v>
      </c>
      <c r="F69" s="509">
        <v>22</v>
      </c>
      <c r="G69" s="509">
        <v>0</v>
      </c>
      <c r="H69" s="509">
        <v>3</v>
      </c>
      <c r="I69" s="513">
        <v>20242</v>
      </c>
      <c r="J69" s="513">
        <v>4</v>
      </c>
      <c r="K69" s="513">
        <v>4</v>
      </c>
      <c r="L69" s="513">
        <v>0</v>
      </c>
      <c r="M69" s="513">
        <v>0</v>
      </c>
      <c r="N69" s="513">
        <v>105</v>
      </c>
      <c r="O69" s="513">
        <v>168</v>
      </c>
      <c r="P69" s="513">
        <v>9600</v>
      </c>
      <c r="Q69" s="513">
        <v>10121</v>
      </c>
      <c r="R69" s="513">
        <v>7</v>
      </c>
      <c r="S69" s="513">
        <v>2</v>
      </c>
      <c r="T69" s="513">
        <v>30</v>
      </c>
      <c r="U69" s="513">
        <v>201</v>
      </c>
      <c r="V69" s="513">
        <v>0</v>
      </c>
      <c r="W69" s="513">
        <v>0</v>
      </c>
      <c r="X69" s="513">
        <v>0</v>
      </c>
      <c r="Y69" s="513">
        <v>0</v>
      </c>
      <c r="Z69" s="513">
        <v>9746</v>
      </c>
      <c r="AA69" s="513">
        <v>10496</v>
      </c>
      <c r="AB69" s="510">
        <v>68.75</v>
      </c>
    </row>
    <row r="70" spans="1:28" ht="30" customHeight="1">
      <c r="A70" s="438" t="s">
        <v>17</v>
      </c>
      <c r="B70" s="438" t="s">
        <v>851</v>
      </c>
      <c r="C70" s="509">
        <v>0</v>
      </c>
      <c r="D70" s="509">
        <v>0</v>
      </c>
      <c r="E70" s="509">
        <v>14</v>
      </c>
      <c r="F70" s="509">
        <v>9</v>
      </c>
      <c r="G70" s="509">
        <v>1</v>
      </c>
      <c r="H70" s="509">
        <v>1</v>
      </c>
      <c r="I70" s="513">
        <v>12068</v>
      </c>
      <c r="J70" s="513">
        <v>0</v>
      </c>
      <c r="K70" s="513">
        <v>0</v>
      </c>
      <c r="L70" s="513">
        <v>0</v>
      </c>
      <c r="M70" s="513">
        <v>0</v>
      </c>
      <c r="N70" s="513">
        <v>5</v>
      </c>
      <c r="O70" s="513">
        <v>85</v>
      </c>
      <c r="P70" s="513">
        <v>7416</v>
      </c>
      <c r="Q70" s="513">
        <v>4516</v>
      </c>
      <c r="R70" s="513">
        <v>0</v>
      </c>
      <c r="S70" s="513">
        <v>0</v>
      </c>
      <c r="T70" s="513">
        <v>7</v>
      </c>
      <c r="U70" s="513">
        <v>39</v>
      </c>
      <c r="V70" s="513">
        <v>0</v>
      </c>
      <c r="W70" s="513">
        <v>0</v>
      </c>
      <c r="X70" s="513">
        <v>0</v>
      </c>
      <c r="Y70" s="513">
        <v>0</v>
      </c>
      <c r="Z70" s="513">
        <v>7428</v>
      </c>
      <c r="AA70" s="513">
        <v>4640</v>
      </c>
      <c r="AB70" s="510">
        <v>64.285714285714278</v>
      </c>
    </row>
    <row r="71" spans="1:28" ht="30" customHeight="1">
      <c r="A71" s="438" t="s">
        <v>17</v>
      </c>
      <c r="B71" s="438" t="s">
        <v>852</v>
      </c>
      <c r="C71" s="509">
        <v>0</v>
      </c>
      <c r="D71" s="509">
        <v>0</v>
      </c>
      <c r="E71" s="509">
        <v>23</v>
      </c>
      <c r="F71" s="509">
        <v>18</v>
      </c>
      <c r="G71" s="509">
        <v>0</v>
      </c>
      <c r="H71" s="509">
        <v>2</v>
      </c>
      <c r="I71" s="513">
        <v>17328</v>
      </c>
      <c r="J71" s="513">
        <v>0</v>
      </c>
      <c r="K71" s="513">
        <v>0</v>
      </c>
      <c r="L71" s="513">
        <v>0</v>
      </c>
      <c r="M71" s="513">
        <v>0</v>
      </c>
      <c r="N71" s="513">
        <v>12</v>
      </c>
      <c r="O71" s="513">
        <v>18</v>
      </c>
      <c r="P71" s="513">
        <v>6059</v>
      </c>
      <c r="Q71" s="513">
        <v>11019</v>
      </c>
      <c r="R71" s="513">
        <v>9</v>
      </c>
      <c r="S71" s="513">
        <v>52</v>
      </c>
      <c r="T71" s="513">
        <v>14</v>
      </c>
      <c r="U71" s="513">
        <v>89</v>
      </c>
      <c r="V71" s="513">
        <v>40</v>
      </c>
      <c r="W71" s="513">
        <v>16</v>
      </c>
      <c r="X71" s="513">
        <v>0</v>
      </c>
      <c r="Y71" s="513">
        <v>0</v>
      </c>
      <c r="Z71" s="513">
        <v>6134</v>
      </c>
      <c r="AA71" s="513">
        <v>11194</v>
      </c>
      <c r="AB71" s="510">
        <v>78.260869565217391</v>
      </c>
    </row>
    <row r="72" spans="1:28" ht="30" customHeight="1">
      <c r="A72" s="438" t="s">
        <v>17</v>
      </c>
      <c r="B72" s="438" t="s">
        <v>853</v>
      </c>
      <c r="C72" s="509">
        <v>1</v>
      </c>
      <c r="D72" s="509">
        <v>0</v>
      </c>
      <c r="E72" s="509">
        <v>16</v>
      </c>
      <c r="F72" s="509">
        <v>8</v>
      </c>
      <c r="G72" s="509">
        <v>0</v>
      </c>
      <c r="H72" s="509">
        <v>4</v>
      </c>
      <c r="I72" s="513">
        <v>11646</v>
      </c>
      <c r="J72" s="513">
        <v>192</v>
      </c>
      <c r="K72" s="513">
        <v>172</v>
      </c>
      <c r="L72" s="513">
        <v>6</v>
      </c>
      <c r="M72" s="513">
        <v>7</v>
      </c>
      <c r="N72" s="513">
        <v>585</v>
      </c>
      <c r="O72" s="513">
        <v>567</v>
      </c>
      <c r="P72" s="513">
        <v>4332</v>
      </c>
      <c r="Q72" s="513">
        <v>5427</v>
      </c>
      <c r="R72" s="513">
        <v>6</v>
      </c>
      <c r="S72" s="513">
        <v>12</v>
      </c>
      <c r="T72" s="513">
        <v>8</v>
      </c>
      <c r="U72" s="513">
        <v>184</v>
      </c>
      <c r="V72" s="513">
        <v>15</v>
      </c>
      <c r="W72" s="513">
        <v>0</v>
      </c>
      <c r="X72" s="513">
        <v>59</v>
      </c>
      <c r="Y72" s="513">
        <v>74</v>
      </c>
      <c r="Z72" s="513">
        <v>5203</v>
      </c>
      <c r="AA72" s="513">
        <v>6443</v>
      </c>
      <c r="AB72" s="510">
        <v>50</v>
      </c>
    </row>
    <row r="73" spans="1:28" ht="30" customHeight="1">
      <c r="A73" s="438" t="s">
        <v>17</v>
      </c>
      <c r="B73" s="438" t="s">
        <v>854</v>
      </c>
      <c r="C73" s="509">
        <v>0</v>
      </c>
      <c r="D73" s="509">
        <v>1</v>
      </c>
      <c r="E73" s="509">
        <v>17</v>
      </c>
      <c r="F73" s="509">
        <v>11</v>
      </c>
      <c r="G73" s="509">
        <v>0</v>
      </c>
      <c r="H73" s="509">
        <v>2</v>
      </c>
      <c r="I73" s="513">
        <v>15948</v>
      </c>
      <c r="J73" s="513">
        <v>0</v>
      </c>
      <c r="K73" s="513">
        <v>0</v>
      </c>
      <c r="L73" s="513">
        <v>0</v>
      </c>
      <c r="M73" s="513">
        <v>0</v>
      </c>
      <c r="N73" s="513">
        <v>1257</v>
      </c>
      <c r="O73" s="513">
        <v>1412</v>
      </c>
      <c r="P73" s="513">
        <v>6037</v>
      </c>
      <c r="Q73" s="513">
        <v>6604</v>
      </c>
      <c r="R73" s="513">
        <v>294</v>
      </c>
      <c r="S73" s="513">
        <v>104</v>
      </c>
      <c r="T73" s="513">
        <v>28</v>
      </c>
      <c r="U73" s="513">
        <v>212</v>
      </c>
      <c r="V73" s="513">
        <v>0</v>
      </c>
      <c r="W73" s="513">
        <v>0</v>
      </c>
      <c r="X73" s="513">
        <v>0</v>
      </c>
      <c r="Y73" s="513">
        <v>0</v>
      </c>
      <c r="Z73" s="513">
        <v>7616</v>
      </c>
      <c r="AA73" s="513">
        <v>8332</v>
      </c>
      <c r="AB73" s="510">
        <v>64.705882352941174</v>
      </c>
    </row>
    <row r="74" spans="1:28" ht="30" customHeight="1">
      <c r="A74" s="438" t="s">
        <v>17</v>
      </c>
      <c r="B74" s="438" t="s">
        <v>855</v>
      </c>
      <c r="C74" s="509">
        <v>0</v>
      </c>
      <c r="D74" s="509">
        <v>0</v>
      </c>
      <c r="E74" s="509">
        <v>5</v>
      </c>
      <c r="F74" s="509">
        <v>3</v>
      </c>
      <c r="G74" s="509">
        <v>0</v>
      </c>
      <c r="H74" s="509">
        <v>0</v>
      </c>
      <c r="I74" s="513">
        <v>4355</v>
      </c>
      <c r="J74" s="513">
        <v>0</v>
      </c>
      <c r="K74" s="513">
        <v>0</v>
      </c>
      <c r="L74" s="513">
        <v>0</v>
      </c>
      <c r="M74" s="513">
        <v>0</v>
      </c>
      <c r="N74" s="513">
        <v>0</v>
      </c>
      <c r="O74" s="513">
        <v>0</v>
      </c>
      <c r="P74" s="513">
        <v>2363</v>
      </c>
      <c r="Q74" s="513">
        <v>1992</v>
      </c>
      <c r="R74" s="513">
        <v>0</v>
      </c>
      <c r="S74" s="513">
        <v>0</v>
      </c>
      <c r="T74" s="513">
        <v>0</v>
      </c>
      <c r="U74" s="513">
        <v>0</v>
      </c>
      <c r="V74" s="513">
        <v>0</v>
      </c>
      <c r="W74" s="513">
        <v>0</v>
      </c>
      <c r="X74" s="513">
        <v>0</v>
      </c>
      <c r="Y74" s="513">
        <v>0</v>
      </c>
      <c r="Z74" s="513">
        <v>2363</v>
      </c>
      <c r="AA74" s="513">
        <v>1992</v>
      </c>
      <c r="AB74" s="510">
        <v>60</v>
      </c>
    </row>
    <row r="75" spans="1:28" ht="30" customHeight="1">
      <c r="A75" s="438" t="s">
        <v>18</v>
      </c>
      <c r="B75" s="438" t="s">
        <v>856</v>
      </c>
      <c r="C75" s="509">
        <v>0</v>
      </c>
      <c r="D75" s="509">
        <v>0</v>
      </c>
      <c r="E75" s="509">
        <v>9</v>
      </c>
      <c r="F75" s="509">
        <v>9</v>
      </c>
      <c r="G75" s="509">
        <v>0</v>
      </c>
      <c r="H75" s="509">
        <v>0</v>
      </c>
      <c r="I75" s="513">
        <v>15786</v>
      </c>
      <c r="J75" s="513">
        <v>0</v>
      </c>
      <c r="K75" s="513">
        <v>0</v>
      </c>
      <c r="L75" s="513">
        <v>0</v>
      </c>
      <c r="M75" s="513">
        <v>0</v>
      </c>
      <c r="N75" s="513">
        <v>0</v>
      </c>
      <c r="O75" s="513">
        <v>0</v>
      </c>
      <c r="P75" s="513">
        <v>9794</v>
      </c>
      <c r="Q75" s="513">
        <v>5992</v>
      </c>
      <c r="R75" s="513">
        <v>0</v>
      </c>
      <c r="S75" s="513">
        <v>0</v>
      </c>
      <c r="T75" s="513">
        <v>0</v>
      </c>
      <c r="U75" s="513">
        <v>0</v>
      </c>
      <c r="V75" s="513">
        <v>0</v>
      </c>
      <c r="W75" s="513">
        <v>0</v>
      </c>
      <c r="X75" s="513">
        <v>0</v>
      </c>
      <c r="Y75" s="513">
        <v>0</v>
      </c>
      <c r="Z75" s="513">
        <v>9794</v>
      </c>
      <c r="AA75" s="513">
        <v>5992</v>
      </c>
      <c r="AB75" s="510">
        <v>100</v>
      </c>
    </row>
    <row r="76" spans="1:28" ht="30" customHeight="1">
      <c r="A76" s="438" t="s">
        <v>18</v>
      </c>
      <c r="B76" s="438" t="s">
        <v>857</v>
      </c>
      <c r="C76" s="509">
        <v>0</v>
      </c>
      <c r="D76" s="509">
        <v>0</v>
      </c>
      <c r="E76" s="509">
        <v>4</v>
      </c>
      <c r="F76" s="509">
        <v>3</v>
      </c>
      <c r="G76" s="509">
        <v>0</v>
      </c>
      <c r="H76" s="509">
        <v>0</v>
      </c>
      <c r="I76" s="513">
        <v>9577</v>
      </c>
      <c r="J76" s="513">
        <v>0</v>
      </c>
      <c r="K76" s="513">
        <v>0</v>
      </c>
      <c r="L76" s="513">
        <v>0</v>
      </c>
      <c r="M76" s="513">
        <v>0</v>
      </c>
      <c r="N76" s="513">
        <v>0</v>
      </c>
      <c r="O76" s="513">
        <v>0</v>
      </c>
      <c r="P76" s="513">
        <v>5976</v>
      </c>
      <c r="Q76" s="513">
        <v>3601</v>
      </c>
      <c r="R76" s="513">
        <v>0</v>
      </c>
      <c r="S76" s="513">
        <v>0</v>
      </c>
      <c r="T76" s="513">
        <v>0</v>
      </c>
      <c r="U76" s="513">
        <v>0</v>
      </c>
      <c r="V76" s="513">
        <v>0</v>
      </c>
      <c r="W76" s="513">
        <v>0</v>
      </c>
      <c r="X76" s="513">
        <v>0</v>
      </c>
      <c r="Y76" s="513">
        <v>0</v>
      </c>
      <c r="Z76" s="513">
        <v>5976</v>
      </c>
      <c r="AA76" s="513">
        <v>3601</v>
      </c>
      <c r="AB76" s="510">
        <v>75</v>
      </c>
    </row>
    <row r="77" spans="1:28" ht="30" customHeight="1">
      <c r="A77" s="438" t="s">
        <v>18</v>
      </c>
      <c r="B77" s="438" t="s">
        <v>858</v>
      </c>
      <c r="C77" s="509">
        <v>0</v>
      </c>
      <c r="D77" s="509">
        <v>0</v>
      </c>
      <c r="E77" s="509">
        <v>13</v>
      </c>
      <c r="F77" s="509">
        <v>6</v>
      </c>
      <c r="G77" s="509">
        <v>0</v>
      </c>
      <c r="H77" s="509">
        <v>0</v>
      </c>
      <c r="I77" s="513">
        <v>16248</v>
      </c>
      <c r="J77" s="513">
        <v>0</v>
      </c>
      <c r="K77" s="513">
        <v>0</v>
      </c>
      <c r="L77" s="513">
        <v>0</v>
      </c>
      <c r="M77" s="513">
        <v>0</v>
      </c>
      <c r="N77" s="513">
        <v>102</v>
      </c>
      <c r="O77" s="513">
        <v>41</v>
      </c>
      <c r="P77" s="513">
        <v>8176</v>
      </c>
      <c r="Q77" s="513">
        <v>7929</v>
      </c>
      <c r="R77" s="513">
        <v>0</v>
      </c>
      <c r="S77" s="513">
        <v>0</v>
      </c>
      <c r="T77" s="513">
        <v>0</v>
      </c>
      <c r="U77" s="513">
        <v>0</v>
      </c>
      <c r="V77" s="513">
        <v>0</v>
      </c>
      <c r="W77" s="513">
        <v>0</v>
      </c>
      <c r="X77" s="513">
        <v>0</v>
      </c>
      <c r="Y77" s="513">
        <v>0</v>
      </c>
      <c r="Z77" s="513">
        <v>8278</v>
      </c>
      <c r="AA77" s="513">
        <v>7970</v>
      </c>
      <c r="AB77" s="510">
        <v>46.153846153846153</v>
      </c>
    </row>
    <row r="78" spans="1:28" ht="30" customHeight="1">
      <c r="A78" s="438" t="s">
        <v>18</v>
      </c>
      <c r="B78" s="438" t="s">
        <v>859</v>
      </c>
      <c r="C78" s="509">
        <v>0</v>
      </c>
      <c r="D78" s="509">
        <v>0</v>
      </c>
      <c r="E78" s="509">
        <v>9</v>
      </c>
      <c r="F78" s="509">
        <v>5</v>
      </c>
      <c r="G78" s="509">
        <v>0</v>
      </c>
      <c r="H78" s="509">
        <v>0</v>
      </c>
      <c r="I78" s="513">
        <v>30128</v>
      </c>
      <c r="J78" s="513">
        <v>0</v>
      </c>
      <c r="K78" s="513">
        <v>0</v>
      </c>
      <c r="L78" s="513">
        <v>0</v>
      </c>
      <c r="M78" s="513">
        <v>0</v>
      </c>
      <c r="N78" s="513">
        <v>0</v>
      </c>
      <c r="O78" s="513">
        <v>0</v>
      </c>
      <c r="P78" s="513">
        <v>18129</v>
      </c>
      <c r="Q78" s="513">
        <v>11999</v>
      </c>
      <c r="R78" s="513">
        <v>0</v>
      </c>
      <c r="S78" s="513">
        <v>0</v>
      </c>
      <c r="T78" s="513">
        <v>0</v>
      </c>
      <c r="U78" s="513">
        <v>0</v>
      </c>
      <c r="V78" s="513">
        <v>0</v>
      </c>
      <c r="W78" s="513">
        <v>0</v>
      </c>
      <c r="X78" s="513">
        <v>0</v>
      </c>
      <c r="Y78" s="513">
        <v>0</v>
      </c>
      <c r="Z78" s="513">
        <v>18129</v>
      </c>
      <c r="AA78" s="513">
        <v>11999</v>
      </c>
      <c r="AB78" s="510">
        <v>55.555555555555557</v>
      </c>
    </row>
    <row r="79" spans="1:28" ht="30" customHeight="1">
      <c r="A79" s="438" t="s">
        <v>18</v>
      </c>
      <c r="B79" s="438" t="s">
        <v>860</v>
      </c>
      <c r="C79" s="509">
        <v>0</v>
      </c>
      <c r="D79" s="509">
        <v>0</v>
      </c>
      <c r="E79" s="509">
        <v>10</v>
      </c>
      <c r="F79" s="509">
        <v>10</v>
      </c>
      <c r="G79" s="509">
        <v>0</v>
      </c>
      <c r="H79" s="509">
        <v>2</v>
      </c>
      <c r="I79" s="513">
        <v>30261</v>
      </c>
      <c r="J79" s="513">
        <v>0</v>
      </c>
      <c r="K79" s="513">
        <v>0</v>
      </c>
      <c r="L79" s="513">
        <v>0</v>
      </c>
      <c r="M79" s="513">
        <v>0</v>
      </c>
      <c r="N79" s="513">
        <v>0</v>
      </c>
      <c r="O79" s="513">
        <v>0</v>
      </c>
      <c r="P79" s="513">
        <v>16759</v>
      </c>
      <c r="Q79" s="513">
        <v>12938</v>
      </c>
      <c r="R79" s="513">
        <v>0</v>
      </c>
      <c r="S79" s="513">
        <v>0</v>
      </c>
      <c r="T79" s="513">
        <v>539</v>
      </c>
      <c r="U79" s="513">
        <v>25</v>
      </c>
      <c r="V79" s="513">
        <v>0</v>
      </c>
      <c r="W79" s="513">
        <v>0</v>
      </c>
      <c r="X79" s="513">
        <v>0</v>
      </c>
      <c r="Y79" s="513">
        <v>0</v>
      </c>
      <c r="Z79" s="513">
        <v>17298</v>
      </c>
      <c r="AA79" s="513">
        <v>12963</v>
      </c>
      <c r="AB79" s="510">
        <v>100</v>
      </c>
    </row>
    <row r="80" spans="1:28" ht="30" customHeight="1">
      <c r="A80" s="438" t="s">
        <v>18</v>
      </c>
      <c r="B80" s="438" t="s">
        <v>861</v>
      </c>
      <c r="C80" s="509">
        <v>2</v>
      </c>
      <c r="D80" s="509">
        <v>1</v>
      </c>
      <c r="E80" s="509">
        <v>24</v>
      </c>
      <c r="F80" s="509">
        <v>19</v>
      </c>
      <c r="G80" s="509">
        <v>0</v>
      </c>
      <c r="H80" s="509">
        <v>2</v>
      </c>
      <c r="I80" s="513">
        <v>57012</v>
      </c>
      <c r="J80" s="513">
        <v>544</v>
      </c>
      <c r="K80" s="513">
        <v>0</v>
      </c>
      <c r="L80" s="513">
        <v>0</v>
      </c>
      <c r="M80" s="513">
        <v>0</v>
      </c>
      <c r="N80" s="513">
        <v>3167</v>
      </c>
      <c r="O80" s="513">
        <v>157</v>
      </c>
      <c r="P80" s="513">
        <v>32610</v>
      </c>
      <c r="Q80" s="513">
        <v>19952</v>
      </c>
      <c r="R80" s="513">
        <v>4</v>
      </c>
      <c r="S80" s="513">
        <v>2</v>
      </c>
      <c r="T80" s="513">
        <v>398</v>
      </c>
      <c r="U80" s="513">
        <v>178</v>
      </c>
      <c r="V80" s="513">
        <v>0</v>
      </c>
      <c r="W80" s="513">
        <v>0</v>
      </c>
      <c r="X80" s="513">
        <v>0</v>
      </c>
      <c r="Y80" s="513">
        <v>0</v>
      </c>
      <c r="Z80" s="513">
        <v>36723</v>
      </c>
      <c r="AA80" s="513">
        <v>20289</v>
      </c>
      <c r="AB80" s="510">
        <v>79.166666666666671</v>
      </c>
    </row>
    <row r="81" spans="1:28" ht="30" customHeight="1">
      <c r="A81" s="438" t="s">
        <v>18</v>
      </c>
      <c r="B81" s="438" t="s">
        <v>862</v>
      </c>
      <c r="C81" s="509">
        <v>1</v>
      </c>
      <c r="D81" s="509">
        <v>0</v>
      </c>
      <c r="E81" s="509">
        <v>22</v>
      </c>
      <c r="F81" s="509">
        <v>22</v>
      </c>
      <c r="G81" s="509">
        <v>0</v>
      </c>
      <c r="H81" s="509">
        <v>1</v>
      </c>
      <c r="I81" s="513">
        <v>52959</v>
      </c>
      <c r="J81" s="513">
        <v>280</v>
      </c>
      <c r="K81" s="513">
        <v>205</v>
      </c>
      <c r="L81" s="513">
        <v>0</v>
      </c>
      <c r="M81" s="513">
        <v>0</v>
      </c>
      <c r="N81" s="513">
        <v>2716</v>
      </c>
      <c r="O81" s="513">
        <v>2133</v>
      </c>
      <c r="P81" s="513">
        <v>28771</v>
      </c>
      <c r="Q81" s="513">
        <v>18767</v>
      </c>
      <c r="R81" s="513">
        <v>0</v>
      </c>
      <c r="S81" s="513">
        <v>0</v>
      </c>
      <c r="T81" s="513">
        <v>87</v>
      </c>
      <c r="U81" s="513">
        <v>0</v>
      </c>
      <c r="V81" s="513">
        <v>0</v>
      </c>
      <c r="W81" s="513">
        <v>0</v>
      </c>
      <c r="X81" s="513">
        <v>0</v>
      </c>
      <c r="Y81" s="513">
        <v>0</v>
      </c>
      <c r="Z81" s="513">
        <v>31854</v>
      </c>
      <c r="AA81" s="513">
        <v>21105</v>
      </c>
      <c r="AB81" s="510">
        <v>100</v>
      </c>
    </row>
    <row r="82" spans="1:28" ht="30" customHeight="1">
      <c r="A82" s="438" t="s">
        <v>18</v>
      </c>
      <c r="B82" s="438" t="s">
        <v>863</v>
      </c>
      <c r="C82" s="509">
        <v>0</v>
      </c>
      <c r="D82" s="509">
        <v>0</v>
      </c>
      <c r="E82" s="509">
        <v>16</v>
      </c>
      <c r="F82" s="509">
        <v>16</v>
      </c>
      <c r="G82" s="509">
        <v>0</v>
      </c>
      <c r="H82" s="509">
        <v>0</v>
      </c>
      <c r="I82" s="513">
        <v>25797</v>
      </c>
      <c r="J82" s="513">
        <v>0</v>
      </c>
      <c r="K82" s="513">
        <v>0</v>
      </c>
      <c r="L82" s="513">
        <v>0</v>
      </c>
      <c r="M82" s="513">
        <v>0</v>
      </c>
      <c r="N82" s="513">
        <v>303</v>
      </c>
      <c r="O82" s="513">
        <v>145</v>
      </c>
      <c r="P82" s="513">
        <v>14550</v>
      </c>
      <c r="Q82" s="513">
        <v>10799</v>
      </c>
      <c r="R82" s="513">
        <v>0</v>
      </c>
      <c r="S82" s="513">
        <v>0</v>
      </c>
      <c r="T82" s="513">
        <v>0</v>
      </c>
      <c r="U82" s="513">
        <v>0</v>
      </c>
      <c r="V82" s="513">
        <v>0</v>
      </c>
      <c r="W82" s="513">
        <v>0</v>
      </c>
      <c r="X82" s="513">
        <v>0</v>
      </c>
      <c r="Y82" s="513">
        <v>0</v>
      </c>
      <c r="Z82" s="513">
        <v>14853</v>
      </c>
      <c r="AA82" s="513">
        <v>10944</v>
      </c>
      <c r="AB82" s="510">
        <v>100</v>
      </c>
    </row>
    <row r="83" spans="1:28" ht="30" customHeight="1">
      <c r="A83" s="438" t="s">
        <v>18</v>
      </c>
      <c r="B83" s="438" t="s">
        <v>864</v>
      </c>
      <c r="C83" s="509">
        <v>2</v>
      </c>
      <c r="D83" s="509">
        <v>3</v>
      </c>
      <c r="E83" s="509">
        <v>48</v>
      </c>
      <c r="F83" s="509">
        <v>44</v>
      </c>
      <c r="G83" s="509">
        <v>6</v>
      </c>
      <c r="H83" s="509">
        <v>5</v>
      </c>
      <c r="I83" s="513">
        <v>96996</v>
      </c>
      <c r="J83" s="513">
        <v>283</v>
      </c>
      <c r="K83" s="513">
        <v>21</v>
      </c>
      <c r="L83" s="513">
        <v>0</v>
      </c>
      <c r="M83" s="513">
        <v>0</v>
      </c>
      <c r="N83" s="513">
        <v>8700</v>
      </c>
      <c r="O83" s="513">
        <v>6652</v>
      </c>
      <c r="P83" s="513">
        <v>46958</v>
      </c>
      <c r="Q83" s="513">
        <v>32346</v>
      </c>
      <c r="R83" s="513">
        <v>224</v>
      </c>
      <c r="S83" s="513">
        <v>34</v>
      </c>
      <c r="T83" s="513">
        <v>1074</v>
      </c>
      <c r="U83" s="513">
        <v>685</v>
      </c>
      <c r="V83" s="513">
        <v>9</v>
      </c>
      <c r="W83" s="513">
        <v>10</v>
      </c>
      <c r="X83" s="513">
        <v>0</v>
      </c>
      <c r="Y83" s="513">
        <v>0</v>
      </c>
      <c r="Z83" s="513">
        <v>57248</v>
      </c>
      <c r="AA83" s="513">
        <v>39748</v>
      </c>
      <c r="AB83" s="510">
        <v>91.666666666666671</v>
      </c>
    </row>
    <row r="84" spans="1:28" ht="30" customHeight="1">
      <c r="A84" s="438" t="s">
        <v>18</v>
      </c>
      <c r="B84" s="438" t="s">
        <v>865</v>
      </c>
      <c r="C84" s="509">
        <v>1</v>
      </c>
      <c r="D84" s="509">
        <v>0</v>
      </c>
      <c r="E84" s="509">
        <v>29</v>
      </c>
      <c r="F84" s="509">
        <v>17</v>
      </c>
      <c r="G84" s="509">
        <v>0</v>
      </c>
      <c r="H84" s="509">
        <v>6</v>
      </c>
      <c r="I84" s="513">
        <v>36614</v>
      </c>
      <c r="J84" s="513">
        <v>294</v>
      </c>
      <c r="K84" s="513">
        <v>125</v>
      </c>
      <c r="L84" s="513">
        <v>0</v>
      </c>
      <c r="M84" s="513">
        <v>0</v>
      </c>
      <c r="N84" s="513">
        <v>2313</v>
      </c>
      <c r="O84" s="513">
        <v>1503</v>
      </c>
      <c r="P84" s="513">
        <v>18937</v>
      </c>
      <c r="Q84" s="513">
        <v>10748</v>
      </c>
      <c r="R84" s="513">
        <v>0</v>
      </c>
      <c r="S84" s="513">
        <v>0</v>
      </c>
      <c r="T84" s="513">
        <v>2142</v>
      </c>
      <c r="U84" s="513">
        <v>552</v>
      </c>
      <c r="V84" s="513">
        <v>0</v>
      </c>
      <c r="W84" s="513">
        <v>0</v>
      </c>
      <c r="X84" s="513">
        <v>0</v>
      </c>
      <c r="Y84" s="513">
        <v>0</v>
      </c>
      <c r="Z84" s="513">
        <v>23686</v>
      </c>
      <c r="AA84" s="513">
        <v>12928</v>
      </c>
      <c r="AB84" s="510">
        <v>58.62068965517242</v>
      </c>
    </row>
    <row r="85" spans="1:28" ht="30" customHeight="1">
      <c r="A85" s="438" t="s">
        <v>18</v>
      </c>
      <c r="B85" s="438" t="s">
        <v>866</v>
      </c>
      <c r="C85" s="509">
        <v>0</v>
      </c>
      <c r="D85" s="509">
        <v>1</v>
      </c>
      <c r="E85" s="509">
        <v>9</v>
      </c>
      <c r="F85" s="509">
        <v>8</v>
      </c>
      <c r="G85" s="509">
        <v>0</v>
      </c>
      <c r="H85" s="509">
        <v>2</v>
      </c>
      <c r="I85" s="513">
        <v>27474</v>
      </c>
      <c r="J85" s="513">
        <v>0</v>
      </c>
      <c r="K85" s="513">
        <v>0</v>
      </c>
      <c r="L85" s="513">
        <v>0</v>
      </c>
      <c r="M85" s="513">
        <v>0</v>
      </c>
      <c r="N85" s="513">
        <v>0</v>
      </c>
      <c r="O85" s="513">
        <v>0</v>
      </c>
      <c r="P85" s="513">
        <v>13916</v>
      </c>
      <c r="Q85" s="513">
        <v>12776</v>
      </c>
      <c r="R85" s="513">
        <v>0</v>
      </c>
      <c r="S85" s="513">
        <v>0</v>
      </c>
      <c r="T85" s="513">
        <v>761</v>
      </c>
      <c r="U85" s="513">
        <v>21</v>
      </c>
      <c r="V85" s="513">
        <v>0</v>
      </c>
      <c r="W85" s="513">
        <v>0</v>
      </c>
      <c r="X85" s="513">
        <v>0</v>
      </c>
      <c r="Y85" s="513">
        <v>0</v>
      </c>
      <c r="Z85" s="513">
        <v>14677</v>
      </c>
      <c r="AA85" s="513">
        <v>12797</v>
      </c>
      <c r="AB85" s="510">
        <v>88.888888888888886</v>
      </c>
    </row>
    <row r="86" spans="1:28" ht="30" customHeight="1">
      <c r="A86" s="438" t="s">
        <v>18</v>
      </c>
      <c r="B86" s="438" t="s">
        <v>867</v>
      </c>
      <c r="C86" s="509">
        <v>0</v>
      </c>
      <c r="D86" s="509">
        <v>0</v>
      </c>
      <c r="E86" s="509">
        <v>4</v>
      </c>
      <c r="F86" s="509">
        <v>3</v>
      </c>
      <c r="G86" s="509">
        <v>0</v>
      </c>
      <c r="H86" s="509">
        <v>1</v>
      </c>
      <c r="I86" s="513">
        <v>7696</v>
      </c>
      <c r="J86" s="513">
        <v>0</v>
      </c>
      <c r="K86" s="513">
        <v>0</v>
      </c>
      <c r="L86" s="513">
        <v>0</v>
      </c>
      <c r="M86" s="513">
        <v>0</v>
      </c>
      <c r="N86" s="513">
        <v>0</v>
      </c>
      <c r="O86" s="513">
        <v>0</v>
      </c>
      <c r="P86" s="513">
        <v>4760</v>
      </c>
      <c r="Q86" s="513">
        <v>2836</v>
      </c>
      <c r="R86" s="513">
        <v>0</v>
      </c>
      <c r="S86" s="513">
        <v>0</v>
      </c>
      <c r="T86" s="513">
        <v>0</v>
      </c>
      <c r="U86" s="513">
        <v>100</v>
      </c>
      <c r="V86" s="513">
        <v>0</v>
      </c>
      <c r="W86" s="513">
        <v>0</v>
      </c>
      <c r="X86" s="513">
        <v>0</v>
      </c>
      <c r="Y86" s="513">
        <v>0</v>
      </c>
      <c r="Z86" s="513">
        <v>4760</v>
      </c>
      <c r="AA86" s="513">
        <v>2936</v>
      </c>
      <c r="AB86" s="510">
        <v>75</v>
      </c>
    </row>
    <row r="87" spans="1:28" ht="30" customHeight="1">
      <c r="A87" s="438" t="s">
        <v>18</v>
      </c>
      <c r="B87" s="438" t="s">
        <v>868</v>
      </c>
      <c r="C87" s="509">
        <v>0</v>
      </c>
      <c r="D87" s="509">
        <v>0</v>
      </c>
      <c r="E87" s="509">
        <v>10</v>
      </c>
      <c r="F87" s="509">
        <v>5</v>
      </c>
      <c r="G87" s="509">
        <v>0</v>
      </c>
      <c r="H87" s="509">
        <v>0</v>
      </c>
      <c r="I87" s="513">
        <v>7960</v>
      </c>
      <c r="J87" s="513">
        <v>0</v>
      </c>
      <c r="K87" s="513">
        <v>0</v>
      </c>
      <c r="L87" s="513">
        <v>0</v>
      </c>
      <c r="M87" s="513">
        <v>0</v>
      </c>
      <c r="N87" s="513">
        <v>0</v>
      </c>
      <c r="O87" s="513">
        <v>0</v>
      </c>
      <c r="P87" s="513">
        <v>5153</v>
      </c>
      <c r="Q87" s="513">
        <v>2307</v>
      </c>
      <c r="R87" s="513">
        <v>0</v>
      </c>
      <c r="S87" s="513">
        <v>0</v>
      </c>
      <c r="T87" s="513">
        <v>264</v>
      </c>
      <c r="U87" s="513">
        <v>236</v>
      </c>
      <c r="V87" s="513">
        <v>0</v>
      </c>
      <c r="W87" s="513">
        <v>0</v>
      </c>
      <c r="X87" s="513">
        <v>0</v>
      </c>
      <c r="Y87" s="513">
        <v>0</v>
      </c>
      <c r="Z87" s="513">
        <v>5417</v>
      </c>
      <c r="AA87" s="513">
        <v>2543</v>
      </c>
      <c r="AB87" s="510">
        <v>50</v>
      </c>
    </row>
    <row r="88" spans="1:28" ht="30" customHeight="1">
      <c r="A88" s="438" t="s">
        <v>18</v>
      </c>
      <c r="B88" s="438" t="s">
        <v>869</v>
      </c>
      <c r="C88" s="509">
        <v>0</v>
      </c>
      <c r="D88" s="509">
        <v>0</v>
      </c>
      <c r="E88" s="509">
        <v>9</v>
      </c>
      <c r="F88" s="509">
        <v>9</v>
      </c>
      <c r="G88" s="509">
        <v>0</v>
      </c>
      <c r="H88" s="509">
        <v>0</v>
      </c>
      <c r="I88" s="513">
        <v>22721</v>
      </c>
      <c r="J88" s="513">
        <v>0</v>
      </c>
      <c r="K88" s="513">
        <v>0</v>
      </c>
      <c r="L88" s="513">
        <v>0</v>
      </c>
      <c r="M88" s="513">
        <v>0</v>
      </c>
      <c r="N88" s="513">
        <v>327</v>
      </c>
      <c r="O88" s="513">
        <v>73</v>
      </c>
      <c r="P88" s="513">
        <v>11928</v>
      </c>
      <c r="Q88" s="513">
        <v>10393</v>
      </c>
      <c r="R88" s="513">
        <v>0</v>
      </c>
      <c r="S88" s="513">
        <v>0</v>
      </c>
      <c r="T88" s="513">
        <v>0</v>
      </c>
      <c r="U88" s="513">
        <v>0</v>
      </c>
      <c r="V88" s="513">
        <v>0</v>
      </c>
      <c r="W88" s="513">
        <v>0</v>
      </c>
      <c r="X88" s="513">
        <v>0</v>
      </c>
      <c r="Y88" s="513">
        <v>0</v>
      </c>
      <c r="Z88" s="513">
        <v>12255</v>
      </c>
      <c r="AA88" s="513">
        <v>10466</v>
      </c>
      <c r="AB88" s="510">
        <v>100</v>
      </c>
    </row>
    <row r="89" spans="1:28" ht="30" customHeight="1">
      <c r="A89" s="438" t="s">
        <v>18</v>
      </c>
      <c r="B89" s="438" t="s">
        <v>870</v>
      </c>
      <c r="C89" s="509">
        <v>0</v>
      </c>
      <c r="D89" s="509">
        <v>0</v>
      </c>
      <c r="E89" s="509">
        <v>11</v>
      </c>
      <c r="F89" s="509">
        <v>10</v>
      </c>
      <c r="G89" s="509">
        <v>0</v>
      </c>
      <c r="H89" s="509">
        <v>0</v>
      </c>
      <c r="I89" s="513">
        <v>16477</v>
      </c>
      <c r="J89" s="513">
        <v>0</v>
      </c>
      <c r="K89" s="513">
        <v>0</v>
      </c>
      <c r="L89" s="513">
        <v>0</v>
      </c>
      <c r="M89" s="513">
        <v>0</v>
      </c>
      <c r="N89" s="513">
        <v>315</v>
      </c>
      <c r="O89" s="513">
        <v>198</v>
      </c>
      <c r="P89" s="513">
        <v>10404</v>
      </c>
      <c r="Q89" s="513">
        <v>5553</v>
      </c>
      <c r="R89" s="513">
        <v>4</v>
      </c>
      <c r="S89" s="513">
        <v>3</v>
      </c>
      <c r="T89" s="513">
        <v>0</v>
      </c>
      <c r="U89" s="513">
        <v>0</v>
      </c>
      <c r="V89" s="513">
        <v>0</v>
      </c>
      <c r="W89" s="513">
        <v>0</v>
      </c>
      <c r="X89" s="513">
        <v>0</v>
      </c>
      <c r="Y89" s="513">
        <v>0</v>
      </c>
      <c r="Z89" s="513">
        <v>10723</v>
      </c>
      <c r="AA89" s="513">
        <v>5754</v>
      </c>
      <c r="AB89" s="510">
        <v>90.909090909090907</v>
      </c>
    </row>
    <row r="90" spans="1:28" ht="30" customHeight="1">
      <c r="A90" s="438" t="s">
        <v>18</v>
      </c>
      <c r="B90" s="438" t="s">
        <v>871</v>
      </c>
      <c r="C90" s="509">
        <v>0</v>
      </c>
      <c r="D90" s="509">
        <v>0</v>
      </c>
      <c r="E90" s="509">
        <v>5</v>
      </c>
      <c r="F90" s="509">
        <v>5</v>
      </c>
      <c r="G90" s="509">
        <v>0</v>
      </c>
      <c r="H90" s="509">
        <v>0</v>
      </c>
      <c r="I90" s="513">
        <v>8655</v>
      </c>
      <c r="J90" s="513">
        <v>0</v>
      </c>
      <c r="K90" s="513">
        <v>0</v>
      </c>
      <c r="L90" s="513">
        <v>0</v>
      </c>
      <c r="M90" s="513">
        <v>0</v>
      </c>
      <c r="N90" s="513">
        <v>0</v>
      </c>
      <c r="O90" s="513">
        <v>0</v>
      </c>
      <c r="P90" s="513">
        <v>4382</v>
      </c>
      <c r="Q90" s="513">
        <v>4273</v>
      </c>
      <c r="R90" s="513">
        <v>0</v>
      </c>
      <c r="S90" s="513">
        <v>0</v>
      </c>
      <c r="T90" s="513">
        <v>0</v>
      </c>
      <c r="U90" s="513">
        <v>0</v>
      </c>
      <c r="V90" s="513">
        <v>0</v>
      </c>
      <c r="W90" s="513">
        <v>0</v>
      </c>
      <c r="X90" s="513">
        <v>0</v>
      </c>
      <c r="Y90" s="513">
        <v>0</v>
      </c>
      <c r="Z90" s="513">
        <v>4382</v>
      </c>
      <c r="AA90" s="513">
        <v>4273</v>
      </c>
      <c r="AB90" s="510">
        <v>100</v>
      </c>
    </row>
    <row r="91" spans="1:28" ht="30" customHeight="1">
      <c r="A91" s="438" t="s">
        <v>18</v>
      </c>
      <c r="B91" s="438" t="s">
        <v>872</v>
      </c>
      <c r="C91" s="509">
        <v>0</v>
      </c>
      <c r="D91" s="509">
        <v>0</v>
      </c>
      <c r="E91" s="509">
        <v>7</v>
      </c>
      <c r="F91" s="509">
        <v>6</v>
      </c>
      <c r="G91" s="509">
        <v>0</v>
      </c>
      <c r="H91" s="509">
        <v>2</v>
      </c>
      <c r="I91" s="513">
        <v>10019</v>
      </c>
      <c r="J91" s="513">
        <v>0</v>
      </c>
      <c r="K91" s="513">
        <v>0</v>
      </c>
      <c r="L91" s="513">
        <v>0</v>
      </c>
      <c r="M91" s="513">
        <v>0</v>
      </c>
      <c r="N91" s="513">
        <v>15</v>
      </c>
      <c r="O91" s="513">
        <v>8</v>
      </c>
      <c r="P91" s="513">
        <v>6903</v>
      </c>
      <c r="Q91" s="513">
        <v>3083</v>
      </c>
      <c r="R91" s="513">
        <v>7</v>
      </c>
      <c r="S91" s="513">
        <v>3</v>
      </c>
      <c r="T91" s="513">
        <v>0</v>
      </c>
      <c r="U91" s="513">
        <v>0</v>
      </c>
      <c r="V91" s="513">
        <v>0</v>
      </c>
      <c r="W91" s="513">
        <v>0</v>
      </c>
      <c r="X91" s="513">
        <v>0</v>
      </c>
      <c r="Y91" s="513">
        <v>0</v>
      </c>
      <c r="Z91" s="513">
        <v>6925</v>
      </c>
      <c r="AA91" s="513">
        <v>3094</v>
      </c>
      <c r="AB91" s="510">
        <v>85.714285714285708</v>
      </c>
    </row>
    <row r="92" spans="1:28" ht="30" customHeight="1">
      <c r="A92" s="438" t="s">
        <v>18</v>
      </c>
      <c r="B92" s="438" t="s">
        <v>873</v>
      </c>
      <c r="C92" s="509">
        <v>0</v>
      </c>
      <c r="D92" s="509">
        <v>0</v>
      </c>
      <c r="E92" s="509">
        <v>5</v>
      </c>
      <c r="F92" s="509">
        <v>3</v>
      </c>
      <c r="G92" s="509">
        <v>0</v>
      </c>
      <c r="H92" s="509">
        <v>0</v>
      </c>
      <c r="I92" s="513">
        <v>4417</v>
      </c>
      <c r="J92" s="513">
        <v>0</v>
      </c>
      <c r="K92" s="513">
        <v>0</v>
      </c>
      <c r="L92" s="513">
        <v>0</v>
      </c>
      <c r="M92" s="513">
        <v>0</v>
      </c>
      <c r="N92" s="513">
        <v>0</v>
      </c>
      <c r="O92" s="513">
        <v>0</v>
      </c>
      <c r="P92" s="513">
        <v>2112</v>
      </c>
      <c r="Q92" s="513">
        <v>2305</v>
      </c>
      <c r="R92" s="513">
        <v>0</v>
      </c>
      <c r="S92" s="513">
        <v>0</v>
      </c>
      <c r="T92" s="513">
        <v>0</v>
      </c>
      <c r="U92" s="513">
        <v>0</v>
      </c>
      <c r="V92" s="513">
        <v>0</v>
      </c>
      <c r="W92" s="513">
        <v>0</v>
      </c>
      <c r="X92" s="513">
        <v>0</v>
      </c>
      <c r="Y92" s="513">
        <v>0</v>
      </c>
      <c r="Z92" s="513">
        <v>2112</v>
      </c>
      <c r="AA92" s="513">
        <v>2305</v>
      </c>
      <c r="AB92" s="510">
        <v>60</v>
      </c>
    </row>
    <row r="93" spans="1:28" ht="30" customHeight="1">
      <c r="A93" s="438" t="s">
        <v>18</v>
      </c>
      <c r="B93" s="438" t="s">
        <v>874</v>
      </c>
      <c r="C93" s="509">
        <v>1</v>
      </c>
      <c r="D93" s="509">
        <v>0</v>
      </c>
      <c r="E93" s="509">
        <v>13</v>
      </c>
      <c r="F93" s="509">
        <v>13</v>
      </c>
      <c r="G93" s="509">
        <v>0</v>
      </c>
      <c r="H93" s="509">
        <v>1</v>
      </c>
      <c r="I93" s="513">
        <v>25036</v>
      </c>
      <c r="J93" s="513">
        <v>402</v>
      </c>
      <c r="K93" s="513">
        <v>212</v>
      </c>
      <c r="L93" s="513">
        <v>0</v>
      </c>
      <c r="M93" s="513">
        <v>0</v>
      </c>
      <c r="N93" s="513">
        <v>803</v>
      </c>
      <c r="O93" s="513">
        <v>714</v>
      </c>
      <c r="P93" s="513">
        <v>13909</v>
      </c>
      <c r="Q93" s="513">
        <v>8906</v>
      </c>
      <c r="R93" s="513">
        <v>0</v>
      </c>
      <c r="S93" s="513">
        <v>0</v>
      </c>
      <c r="T93" s="513">
        <v>90</v>
      </c>
      <c r="U93" s="513">
        <v>0</v>
      </c>
      <c r="V93" s="513">
        <v>0</v>
      </c>
      <c r="W93" s="513">
        <v>0</v>
      </c>
      <c r="X93" s="513">
        <v>0</v>
      </c>
      <c r="Y93" s="513">
        <v>0</v>
      </c>
      <c r="Z93" s="513">
        <v>15204</v>
      </c>
      <c r="AA93" s="513">
        <v>9832</v>
      </c>
      <c r="AB93" s="510">
        <v>100</v>
      </c>
    </row>
    <row r="94" spans="1:28" ht="30" customHeight="1">
      <c r="A94" s="438" t="s">
        <v>18</v>
      </c>
      <c r="B94" s="438" t="s">
        <v>875</v>
      </c>
      <c r="C94" s="509">
        <v>0</v>
      </c>
      <c r="D94" s="509">
        <v>0</v>
      </c>
      <c r="E94" s="509">
        <v>36</v>
      </c>
      <c r="F94" s="509">
        <v>34</v>
      </c>
      <c r="G94" s="509">
        <v>0</v>
      </c>
      <c r="H94" s="509">
        <v>2</v>
      </c>
      <c r="I94" s="513">
        <v>45270</v>
      </c>
      <c r="J94" s="513">
        <v>0</v>
      </c>
      <c r="K94" s="513">
        <v>0</v>
      </c>
      <c r="L94" s="513">
        <v>0</v>
      </c>
      <c r="M94" s="513">
        <v>0</v>
      </c>
      <c r="N94" s="513">
        <v>1076</v>
      </c>
      <c r="O94" s="513">
        <v>393</v>
      </c>
      <c r="P94" s="513">
        <v>26125</v>
      </c>
      <c r="Q94" s="513">
        <v>17428</v>
      </c>
      <c r="R94" s="513">
        <v>0</v>
      </c>
      <c r="S94" s="513">
        <v>0</v>
      </c>
      <c r="T94" s="513">
        <v>48</v>
      </c>
      <c r="U94" s="513">
        <v>0</v>
      </c>
      <c r="V94" s="513">
        <v>106</v>
      </c>
      <c r="W94" s="513">
        <v>94</v>
      </c>
      <c r="X94" s="513">
        <v>0</v>
      </c>
      <c r="Y94" s="513">
        <v>0</v>
      </c>
      <c r="Z94" s="513">
        <v>27355</v>
      </c>
      <c r="AA94" s="513">
        <v>17915</v>
      </c>
      <c r="AB94" s="510">
        <v>94.444444444444443</v>
      </c>
    </row>
    <row r="95" spans="1:28" ht="30" customHeight="1">
      <c r="A95" s="438" t="s">
        <v>18</v>
      </c>
      <c r="B95" s="438" t="s">
        <v>876</v>
      </c>
      <c r="C95" s="509">
        <v>0</v>
      </c>
      <c r="D95" s="509">
        <v>0</v>
      </c>
      <c r="E95" s="509">
        <v>9</v>
      </c>
      <c r="F95" s="509">
        <v>9</v>
      </c>
      <c r="G95" s="509">
        <v>0</v>
      </c>
      <c r="H95" s="509">
        <v>0</v>
      </c>
      <c r="I95" s="513">
        <v>17069</v>
      </c>
      <c r="J95" s="513">
        <v>0</v>
      </c>
      <c r="K95" s="513">
        <v>0</v>
      </c>
      <c r="L95" s="513">
        <v>0</v>
      </c>
      <c r="M95" s="513">
        <v>0</v>
      </c>
      <c r="N95" s="513">
        <v>141</v>
      </c>
      <c r="O95" s="513">
        <v>91</v>
      </c>
      <c r="P95" s="513">
        <v>8942</v>
      </c>
      <c r="Q95" s="513">
        <v>7895</v>
      </c>
      <c r="R95" s="513">
        <v>0</v>
      </c>
      <c r="S95" s="513">
        <v>0</v>
      </c>
      <c r="T95" s="513">
        <v>0</v>
      </c>
      <c r="U95" s="513">
        <v>0</v>
      </c>
      <c r="V95" s="513">
        <v>0</v>
      </c>
      <c r="W95" s="513">
        <v>0</v>
      </c>
      <c r="X95" s="513">
        <v>0</v>
      </c>
      <c r="Y95" s="513">
        <v>0</v>
      </c>
      <c r="Z95" s="513">
        <v>9083</v>
      </c>
      <c r="AA95" s="513">
        <v>7986</v>
      </c>
      <c r="AB95" s="510">
        <v>100</v>
      </c>
    </row>
    <row r="96" spans="1:28" ht="30" customHeight="1">
      <c r="A96" s="438" t="s">
        <v>18</v>
      </c>
      <c r="B96" s="438" t="s">
        <v>877</v>
      </c>
      <c r="C96" s="509">
        <v>1</v>
      </c>
      <c r="D96" s="509">
        <v>1</v>
      </c>
      <c r="E96" s="509">
        <v>31</v>
      </c>
      <c r="F96" s="509">
        <v>31</v>
      </c>
      <c r="G96" s="509">
        <v>0</v>
      </c>
      <c r="H96" s="509">
        <v>7</v>
      </c>
      <c r="I96" s="513">
        <v>61377</v>
      </c>
      <c r="J96" s="513">
        <v>0</v>
      </c>
      <c r="K96" s="513">
        <v>0</v>
      </c>
      <c r="L96" s="513">
        <v>0</v>
      </c>
      <c r="M96" s="513">
        <v>0</v>
      </c>
      <c r="N96" s="513">
        <v>5784</v>
      </c>
      <c r="O96" s="513">
        <v>2034</v>
      </c>
      <c r="P96" s="513">
        <v>30151</v>
      </c>
      <c r="Q96" s="513">
        <v>20745</v>
      </c>
      <c r="R96" s="513">
        <v>0</v>
      </c>
      <c r="S96" s="513">
        <v>0</v>
      </c>
      <c r="T96" s="513">
        <v>528</v>
      </c>
      <c r="U96" s="513">
        <v>436</v>
      </c>
      <c r="V96" s="513">
        <v>1253</v>
      </c>
      <c r="W96" s="513">
        <v>446</v>
      </c>
      <c r="X96" s="513">
        <v>0</v>
      </c>
      <c r="Y96" s="513">
        <v>0</v>
      </c>
      <c r="Z96" s="513">
        <v>37716</v>
      </c>
      <c r="AA96" s="513">
        <v>23661</v>
      </c>
      <c r="AB96" s="510">
        <v>100</v>
      </c>
    </row>
    <row r="97" spans="1:28" ht="30" customHeight="1">
      <c r="A97" s="438" t="s">
        <v>18</v>
      </c>
      <c r="B97" s="438" t="s">
        <v>878</v>
      </c>
      <c r="C97" s="509">
        <v>1</v>
      </c>
      <c r="D97" s="509">
        <v>0</v>
      </c>
      <c r="E97" s="509">
        <v>26</v>
      </c>
      <c r="F97" s="509">
        <v>13</v>
      </c>
      <c r="G97" s="509">
        <v>0</v>
      </c>
      <c r="H97" s="509">
        <v>2</v>
      </c>
      <c r="I97" s="513">
        <v>20422</v>
      </c>
      <c r="J97" s="513">
        <v>27</v>
      </c>
      <c r="K97" s="513">
        <v>10</v>
      </c>
      <c r="L97" s="513">
        <v>0</v>
      </c>
      <c r="M97" s="513">
        <v>0</v>
      </c>
      <c r="N97" s="513">
        <v>542</v>
      </c>
      <c r="O97" s="513">
        <v>292</v>
      </c>
      <c r="P97" s="513">
        <v>12422</v>
      </c>
      <c r="Q97" s="513">
        <v>6996</v>
      </c>
      <c r="R97" s="513">
        <v>0</v>
      </c>
      <c r="S97" s="513">
        <v>0</v>
      </c>
      <c r="T97" s="513">
        <v>111</v>
      </c>
      <c r="U97" s="513">
        <v>15</v>
      </c>
      <c r="V97" s="513">
        <v>5</v>
      </c>
      <c r="W97" s="513">
        <v>2</v>
      </c>
      <c r="X97" s="513">
        <v>0</v>
      </c>
      <c r="Y97" s="513">
        <v>0</v>
      </c>
      <c r="Z97" s="513">
        <v>13107</v>
      </c>
      <c r="AA97" s="513">
        <v>7315</v>
      </c>
      <c r="AB97" s="510">
        <v>50</v>
      </c>
    </row>
    <row r="98" spans="1:28" ht="30" customHeight="1">
      <c r="A98" s="438" t="s">
        <v>18</v>
      </c>
      <c r="B98" s="438" t="s">
        <v>879</v>
      </c>
      <c r="C98" s="509">
        <v>0</v>
      </c>
      <c r="D98" s="509">
        <v>0</v>
      </c>
      <c r="E98" s="509">
        <v>9</v>
      </c>
      <c r="F98" s="509">
        <v>4</v>
      </c>
      <c r="G98" s="509">
        <v>0</v>
      </c>
      <c r="H98" s="509">
        <v>1</v>
      </c>
      <c r="I98" s="513">
        <v>12539</v>
      </c>
      <c r="J98" s="513">
        <v>0</v>
      </c>
      <c r="K98" s="513">
        <v>0</v>
      </c>
      <c r="L98" s="513">
        <v>0</v>
      </c>
      <c r="M98" s="513">
        <v>0</v>
      </c>
      <c r="N98" s="513">
        <v>0</v>
      </c>
      <c r="O98" s="513">
        <v>0</v>
      </c>
      <c r="P98" s="513">
        <v>7450</v>
      </c>
      <c r="Q98" s="513">
        <v>5040</v>
      </c>
      <c r="R98" s="513">
        <v>0</v>
      </c>
      <c r="S98" s="513">
        <v>0</v>
      </c>
      <c r="T98" s="513">
        <v>0</v>
      </c>
      <c r="U98" s="513">
        <v>49</v>
      </c>
      <c r="V98" s="513">
        <v>0</v>
      </c>
      <c r="W98" s="513">
        <v>0</v>
      </c>
      <c r="X98" s="513">
        <v>0</v>
      </c>
      <c r="Y98" s="513">
        <v>0</v>
      </c>
      <c r="Z98" s="513">
        <v>7450</v>
      </c>
      <c r="AA98" s="513">
        <v>5089</v>
      </c>
      <c r="AB98" s="510">
        <v>44.444444444444443</v>
      </c>
    </row>
    <row r="99" spans="1:28" ht="30" customHeight="1">
      <c r="A99" s="438" t="s">
        <v>18</v>
      </c>
      <c r="B99" s="438" t="s">
        <v>880</v>
      </c>
      <c r="C99" s="509">
        <v>0</v>
      </c>
      <c r="D99" s="509">
        <v>0</v>
      </c>
      <c r="E99" s="509">
        <v>11</v>
      </c>
      <c r="F99" s="509">
        <v>11</v>
      </c>
      <c r="G99" s="509">
        <v>0</v>
      </c>
      <c r="H99" s="509">
        <v>2</v>
      </c>
      <c r="I99" s="513">
        <v>19315</v>
      </c>
      <c r="J99" s="513">
        <v>0</v>
      </c>
      <c r="K99" s="513">
        <v>0</v>
      </c>
      <c r="L99" s="513">
        <v>0</v>
      </c>
      <c r="M99" s="513">
        <v>0</v>
      </c>
      <c r="N99" s="513">
        <v>541</v>
      </c>
      <c r="O99" s="513">
        <v>333</v>
      </c>
      <c r="P99" s="513">
        <v>9028</v>
      </c>
      <c r="Q99" s="513">
        <v>9316</v>
      </c>
      <c r="R99" s="513">
        <v>0</v>
      </c>
      <c r="S99" s="513">
        <v>0</v>
      </c>
      <c r="T99" s="513">
        <v>0</v>
      </c>
      <c r="U99" s="513">
        <v>97</v>
      </c>
      <c r="V99" s="513">
        <v>0</v>
      </c>
      <c r="W99" s="513">
        <v>0</v>
      </c>
      <c r="X99" s="513">
        <v>0</v>
      </c>
      <c r="Y99" s="513">
        <v>0</v>
      </c>
      <c r="Z99" s="513">
        <v>9569</v>
      </c>
      <c r="AA99" s="513">
        <v>9746</v>
      </c>
      <c r="AB99" s="510">
        <v>100</v>
      </c>
    </row>
    <row r="100" spans="1:28" ht="30" customHeight="1">
      <c r="A100" s="438" t="s">
        <v>18</v>
      </c>
      <c r="B100" s="438" t="s">
        <v>881</v>
      </c>
      <c r="C100" s="509">
        <v>9</v>
      </c>
      <c r="D100" s="509">
        <v>6</v>
      </c>
      <c r="E100" s="509">
        <v>84</v>
      </c>
      <c r="F100" s="509">
        <v>50</v>
      </c>
      <c r="G100" s="509">
        <v>1</v>
      </c>
      <c r="H100" s="509">
        <v>18</v>
      </c>
      <c r="I100" s="513">
        <v>143261</v>
      </c>
      <c r="J100" s="513">
        <v>135</v>
      </c>
      <c r="K100" s="513">
        <v>28</v>
      </c>
      <c r="L100" s="513">
        <v>0</v>
      </c>
      <c r="M100" s="513">
        <v>0</v>
      </c>
      <c r="N100" s="513">
        <v>19302</v>
      </c>
      <c r="O100" s="513">
        <v>12863</v>
      </c>
      <c r="P100" s="513">
        <v>66909</v>
      </c>
      <c r="Q100" s="513">
        <v>38862</v>
      </c>
      <c r="R100" s="513">
        <v>793</v>
      </c>
      <c r="S100" s="513">
        <v>495</v>
      </c>
      <c r="T100" s="513">
        <v>1875</v>
      </c>
      <c r="U100" s="513">
        <v>1206</v>
      </c>
      <c r="V100" s="513">
        <v>254</v>
      </c>
      <c r="W100" s="513">
        <v>96</v>
      </c>
      <c r="X100" s="513">
        <v>226</v>
      </c>
      <c r="Y100" s="513">
        <v>217</v>
      </c>
      <c r="Z100" s="513">
        <v>89494</v>
      </c>
      <c r="AA100" s="513">
        <v>53767</v>
      </c>
      <c r="AB100" s="510">
        <v>59.523809523809526</v>
      </c>
    </row>
    <row r="101" spans="1:28" ht="30" customHeight="1">
      <c r="A101" s="438" t="s">
        <v>18</v>
      </c>
      <c r="B101" s="438" t="s">
        <v>882</v>
      </c>
      <c r="C101" s="509">
        <v>0</v>
      </c>
      <c r="D101" s="509">
        <v>0</v>
      </c>
      <c r="E101" s="509">
        <v>9</v>
      </c>
      <c r="F101" s="509">
        <v>9</v>
      </c>
      <c r="G101" s="509">
        <v>0</v>
      </c>
      <c r="H101" s="509">
        <v>2</v>
      </c>
      <c r="I101" s="513">
        <v>23522</v>
      </c>
      <c r="J101" s="513">
        <v>0</v>
      </c>
      <c r="K101" s="513">
        <v>0</v>
      </c>
      <c r="L101" s="513">
        <v>0</v>
      </c>
      <c r="M101" s="513">
        <v>0</v>
      </c>
      <c r="N101" s="513">
        <v>0</v>
      </c>
      <c r="O101" s="513">
        <v>0</v>
      </c>
      <c r="P101" s="513">
        <v>12350</v>
      </c>
      <c r="Q101" s="513">
        <v>11028</v>
      </c>
      <c r="R101" s="513">
        <v>0</v>
      </c>
      <c r="S101" s="513">
        <v>0</v>
      </c>
      <c r="T101" s="513">
        <v>64</v>
      </c>
      <c r="U101" s="513">
        <v>80</v>
      </c>
      <c r="V101" s="513">
        <v>0</v>
      </c>
      <c r="W101" s="513">
        <v>0</v>
      </c>
      <c r="X101" s="513">
        <v>0</v>
      </c>
      <c r="Y101" s="513">
        <v>0</v>
      </c>
      <c r="Z101" s="513">
        <v>12414</v>
      </c>
      <c r="AA101" s="513">
        <v>11108</v>
      </c>
      <c r="AB101" s="510">
        <v>100</v>
      </c>
    </row>
    <row r="102" spans="1:28" ht="30" customHeight="1">
      <c r="A102" s="438" t="s">
        <v>18</v>
      </c>
      <c r="B102" s="438" t="s">
        <v>883</v>
      </c>
      <c r="C102" s="509">
        <v>0</v>
      </c>
      <c r="D102" s="509">
        <v>0</v>
      </c>
      <c r="E102" s="509">
        <v>17</v>
      </c>
      <c r="F102" s="509">
        <v>17</v>
      </c>
      <c r="G102" s="509">
        <v>0</v>
      </c>
      <c r="H102" s="509">
        <v>2</v>
      </c>
      <c r="I102" s="513">
        <v>23733</v>
      </c>
      <c r="J102" s="513">
        <v>0</v>
      </c>
      <c r="K102" s="513">
        <v>0</v>
      </c>
      <c r="L102" s="513">
        <v>0</v>
      </c>
      <c r="M102" s="513">
        <v>0</v>
      </c>
      <c r="N102" s="513">
        <v>83</v>
      </c>
      <c r="O102" s="513">
        <v>18</v>
      </c>
      <c r="P102" s="513">
        <v>11932</v>
      </c>
      <c r="Q102" s="513">
        <v>10074</v>
      </c>
      <c r="R102" s="513">
        <v>0</v>
      </c>
      <c r="S102" s="513">
        <v>0</v>
      </c>
      <c r="T102" s="513">
        <v>1198</v>
      </c>
      <c r="U102" s="513">
        <v>56</v>
      </c>
      <c r="V102" s="513">
        <v>0</v>
      </c>
      <c r="W102" s="513">
        <v>0</v>
      </c>
      <c r="X102" s="513">
        <v>321</v>
      </c>
      <c r="Y102" s="513">
        <v>51</v>
      </c>
      <c r="Z102" s="513">
        <v>13534</v>
      </c>
      <c r="AA102" s="513">
        <v>10199</v>
      </c>
      <c r="AB102" s="510">
        <v>99.999999999999986</v>
      </c>
    </row>
    <row r="103" spans="1:28" ht="30" customHeight="1">
      <c r="A103" s="438" t="s">
        <v>18</v>
      </c>
      <c r="B103" s="438" t="s">
        <v>884</v>
      </c>
      <c r="C103" s="509">
        <v>0</v>
      </c>
      <c r="D103" s="509">
        <v>0</v>
      </c>
      <c r="E103" s="509">
        <v>37</v>
      </c>
      <c r="F103" s="509">
        <v>37</v>
      </c>
      <c r="G103" s="509">
        <v>0</v>
      </c>
      <c r="H103" s="509">
        <v>2</v>
      </c>
      <c r="I103" s="513">
        <v>65467</v>
      </c>
      <c r="J103" s="513">
        <v>0</v>
      </c>
      <c r="K103" s="513">
        <v>0</v>
      </c>
      <c r="L103" s="513">
        <v>0</v>
      </c>
      <c r="M103" s="513">
        <v>0</v>
      </c>
      <c r="N103" s="513">
        <v>684</v>
      </c>
      <c r="O103" s="513">
        <v>243</v>
      </c>
      <c r="P103" s="513">
        <v>36399</v>
      </c>
      <c r="Q103" s="513">
        <v>28093</v>
      </c>
      <c r="R103" s="513">
        <v>0</v>
      </c>
      <c r="S103" s="513">
        <v>0</v>
      </c>
      <c r="T103" s="513">
        <v>48</v>
      </c>
      <c r="U103" s="513">
        <v>0</v>
      </c>
      <c r="V103" s="513">
        <v>0</v>
      </c>
      <c r="W103" s="513">
        <v>0</v>
      </c>
      <c r="X103" s="513">
        <v>0</v>
      </c>
      <c r="Y103" s="513">
        <v>0</v>
      </c>
      <c r="Z103" s="513">
        <v>37131</v>
      </c>
      <c r="AA103" s="513">
        <v>28336</v>
      </c>
      <c r="AB103" s="510">
        <v>100</v>
      </c>
    </row>
    <row r="104" spans="1:28" ht="30" customHeight="1">
      <c r="A104" s="438" t="s">
        <v>18</v>
      </c>
      <c r="B104" s="438" t="s">
        <v>885</v>
      </c>
      <c r="C104" s="509">
        <v>0</v>
      </c>
      <c r="D104" s="509">
        <v>1</v>
      </c>
      <c r="E104" s="509">
        <v>12</v>
      </c>
      <c r="F104" s="509">
        <v>12</v>
      </c>
      <c r="G104" s="509">
        <v>0</v>
      </c>
      <c r="H104" s="509">
        <v>1</v>
      </c>
      <c r="I104" s="513">
        <v>18016</v>
      </c>
      <c r="J104" s="513">
        <v>0</v>
      </c>
      <c r="K104" s="513">
        <v>0</v>
      </c>
      <c r="L104" s="513">
        <v>0</v>
      </c>
      <c r="M104" s="513">
        <v>0</v>
      </c>
      <c r="N104" s="513">
        <v>251</v>
      </c>
      <c r="O104" s="513">
        <v>250</v>
      </c>
      <c r="P104" s="513">
        <v>10139</v>
      </c>
      <c r="Q104" s="513">
        <v>6686</v>
      </c>
      <c r="R104" s="513">
        <v>6</v>
      </c>
      <c r="S104" s="513">
        <v>0</v>
      </c>
      <c r="T104" s="513">
        <v>581</v>
      </c>
      <c r="U104" s="513">
        <v>103</v>
      </c>
      <c r="V104" s="513">
        <v>0</v>
      </c>
      <c r="W104" s="513">
        <v>0</v>
      </c>
      <c r="X104" s="513">
        <v>0</v>
      </c>
      <c r="Y104" s="513">
        <v>0</v>
      </c>
      <c r="Z104" s="513">
        <v>10977</v>
      </c>
      <c r="AA104" s="513">
        <v>7039</v>
      </c>
      <c r="AB104" s="510">
        <v>100</v>
      </c>
    </row>
    <row r="105" spans="1:28" ht="30" customHeight="1">
      <c r="A105" s="438" t="s">
        <v>18</v>
      </c>
      <c r="B105" s="438" t="s">
        <v>886</v>
      </c>
      <c r="C105" s="509">
        <v>1</v>
      </c>
      <c r="D105" s="509">
        <v>0</v>
      </c>
      <c r="E105" s="509">
        <v>30</v>
      </c>
      <c r="F105" s="509">
        <v>30</v>
      </c>
      <c r="G105" s="509">
        <v>0</v>
      </c>
      <c r="H105" s="509">
        <v>1</v>
      </c>
      <c r="I105" s="513">
        <v>68587</v>
      </c>
      <c r="J105" s="513">
        <v>5</v>
      </c>
      <c r="K105" s="513">
        <v>5</v>
      </c>
      <c r="L105" s="513">
        <v>0</v>
      </c>
      <c r="M105" s="513">
        <v>0</v>
      </c>
      <c r="N105" s="513">
        <v>1713</v>
      </c>
      <c r="O105" s="513">
        <v>567</v>
      </c>
      <c r="P105" s="513">
        <v>41470</v>
      </c>
      <c r="Q105" s="513">
        <v>24777</v>
      </c>
      <c r="R105" s="513">
        <v>0</v>
      </c>
      <c r="S105" s="513">
        <v>0</v>
      </c>
      <c r="T105" s="513">
        <v>50</v>
      </c>
      <c r="U105" s="513">
        <v>0</v>
      </c>
      <c r="V105" s="513">
        <v>0</v>
      </c>
      <c r="W105" s="513">
        <v>0</v>
      </c>
      <c r="X105" s="513">
        <v>0</v>
      </c>
      <c r="Y105" s="513">
        <v>0</v>
      </c>
      <c r="Z105" s="513">
        <v>43238</v>
      </c>
      <c r="AA105" s="513">
        <v>25349</v>
      </c>
      <c r="AB105" s="510">
        <v>100</v>
      </c>
    </row>
    <row r="106" spans="1:28" ht="30" customHeight="1">
      <c r="A106" s="438" t="s">
        <v>18</v>
      </c>
      <c r="B106" s="438" t="s">
        <v>887</v>
      </c>
      <c r="C106" s="509">
        <v>1</v>
      </c>
      <c r="D106" s="509">
        <v>1</v>
      </c>
      <c r="E106" s="509">
        <v>30</v>
      </c>
      <c r="F106" s="509">
        <v>27</v>
      </c>
      <c r="G106" s="509">
        <v>0</v>
      </c>
      <c r="H106" s="509">
        <v>3</v>
      </c>
      <c r="I106" s="513">
        <v>86945</v>
      </c>
      <c r="J106" s="513">
        <v>0</v>
      </c>
      <c r="K106" s="513">
        <v>0</v>
      </c>
      <c r="L106" s="513">
        <v>0</v>
      </c>
      <c r="M106" s="513">
        <v>0</v>
      </c>
      <c r="N106" s="513">
        <v>3026</v>
      </c>
      <c r="O106" s="513">
        <v>1956</v>
      </c>
      <c r="P106" s="513">
        <v>46848</v>
      </c>
      <c r="Q106" s="513">
        <v>34353</v>
      </c>
      <c r="R106" s="513">
        <v>0</v>
      </c>
      <c r="S106" s="513">
        <v>0</v>
      </c>
      <c r="T106" s="513">
        <v>742</v>
      </c>
      <c r="U106" s="513">
        <v>20</v>
      </c>
      <c r="V106" s="513">
        <v>0</v>
      </c>
      <c r="W106" s="513">
        <v>0</v>
      </c>
      <c r="X106" s="513">
        <v>0</v>
      </c>
      <c r="Y106" s="513">
        <v>0</v>
      </c>
      <c r="Z106" s="513">
        <v>50616</v>
      </c>
      <c r="AA106" s="513">
        <v>36329</v>
      </c>
      <c r="AB106" s="510">
        <v>90</v>
      </c>
    </row>
    <row r="107" spans="1:28" ht="30" customHeight="1">
      <c r="A107" s="438" t="s">
        <v>18</v>
      </c>
      <c r="B107" s="438" t="s">
        <v>888</v>
      </c>
      <c r="C107" s="509">
        <v>0</v>
      </c>
      <c r="D107" s="509">
        <v>0</v>
      </c>
      <c r="E107" s="509">
        <v>4</v>
      </c>
      <c r="F107" s="509">
        <v>3</v>
      </c>
      <c r="G107" s="509">
        <v>0</v>
      </c>
      <c r="H107" s="509">
        <v>0</v>
      </c>
      <c r="I107" s="513">
        <v>7061</v>
      </c>
      <c r="J107" s="513">
        <v>0</v>
      </c>
      <c r="K107" s="513">
        <v>0</v>
      </c>
      <c r="L107" s="513">
        <v>0</v>
      </c>
      <c r="M107" s="513">
        <v>0</v>
      </c>
      <c r="N107" s="513">
        <v>0</v>
      </c>
      <c r="O107" s="513">
        <v>0</v>
      </c>
      <c r="P107" s="513">
        <v>4340</v>
      </c>
      <c r="Q107" s="513">
        <v>2721</v>
      </c>
      <c r="R107" s="513">
        <v>0</v>
      </c>
      <c r="S107" s="513">
        <v>0</v>
      </c>
      <c r="T107" s="513">
        <v>0</v>
      </c>
      <c r="U107" s="513">
        <v>0</v>
      </c>
      <c r="V107" s="513">
        <v>0</v>
      </c>
      <c r="W107" s="513">
        <v>0</v>
      </c>
      <c r="X107" s="513">
        <v>0</v>
      </c>
      <c r="Y107" s="513">
        <v>0</v>
      </c>
      <c r="Z107" s="513">
        <v>4340</v>
      </c>
      <c r="AA107" s="513">
        <v>2721</v>
      </c>
      <c r="AB107" s="510">
        <v>75</v>
      </c>
    </row>
    <row r="108" spans="1:28" ht="30" customHeight="1">
      <c r="A108" s="438" t="s">
        <v>18</v>
      </c>
      <c r="B108" s="438" t="s">
        <v>889</v>
      </c>
      <c r="C108" s="509">
        <v>0</v>
      </c>
      <c r="D108" s="509">
        <v>0</v>
      </c>
      <c r="E108" s="509">
        <v>0</v>
      </c>
      <c r="F108" s="509">
        <v>0</v>
      </c>
      <c r="G108" s="509">
        <v>0</v>
      </c>
      <c r="H108" s="509">
        <v>0</v>
      </c>
      <c r="I108" s="513">
        <v>0</v>
      </c>
      <c r="J108" s="513">
        <v>0</v>
      </c>
      <c r="K108" s="513">
        <v>0</v>
      </c>
      <c r="L108" s="513">
        <v>0</v>
      </c>
      <c r="M108" s="513">
        <v>0</v>
      </c>
      <c r="N108" s="513">
        <v>0</v>
      </c>
      <c r="O108" s="513">
        <v>0</v>
      </c>
      <c r="P108" s="513">
        <v>0</v>
      </c>
      <c r="Q108" s="513">
        <v>0</v>
      </c>
      <c r="R108" s="513">
        <v>0</v>
      </c>
      <c r="S108" s="513">
        <v>0</v>
      </c>
      <c r="T108" s="513">
        <v>0</v>
      </c>
      <c r="U108" s="513">
        <v>0</v>
      </c>
      <c r="V108" s="513">
        <v>0</v>
      </c>
      <c r="W108" s="513">
        <v>0</v>
      </c>
      <c r="X108" s="513">
        <v>0</v>
      </c>
      <c r="Y108" s="513">
        <v>0</v>
      </c>
      <c r="Z108" s="513">
        <v>0</v>
      </c>
      <c r="AA108" s="513">
        <v>0</v>
      </c>
      <c r="AB108" s="510" t="e">
        <v>#DIV/0!</v>
      </c>
    </row>
    <row r="109" spans="1:28" ht="30" customHeight="1">
      <c r="A109" s="438" t="s">
        <v>18</v>
      </c>
      <c r="B109" s="438" t="s">
        <v>890</v>
      </c>
      <c r="C109" s="509">
        <v>0</v>
      </c>
      <c r="D109" s="509">
        <v>0</v>
      </c>
      <c r="E109" s="509">
        <v>11</v>
      </c>
      <c r="F109" s="509">
        <v>11</v>
      </c>
      <c r="G109" s="509">
        <v>0</v>
      </c>
      <c r="H109" s="509">
        <v>0</v>
      </c>
      <c r="I109" s="513">
        <v>17842</v>
      </c>
      <c r="J109" s="513">
        <v>0</v>
      </c>
      <c r="K109" s="513">
        <v>0</v>
      </c>
      <c r="L109" s="513">
        <v>0</v>
      </c>
      <c r="M109" s="513">
        <v>0</v>
      </c>
      <c r="N109" s="513">
        <v>0</v>
      </c>
      <c r="O109" s="513">
        <v>0</v>
      </c>
      <c r="P109" s="513">
        <v>10758</v>
      </c>
      <c r="Q109" s="513">
        <v>7084</v>
      </c>
      <c r="R109" s="513">
        <v>0</v>
      </c>
      <c r="S109" s="513">
        <v>0</v>
      </c>
      <c r="T109" s="513">
        <v>0</v>
      </c>
      <c r="U109" s="513">
        <v>0</v>
      </c>
      <c r="V109" s="513">
        <v>0</v>
      </c>
      <c r="W109" s="513">
        <v>0</v>
      </c>
      <c r="X109" s="513">
        <v>0</v>
      </c>
      <c r="Y109" s="513">
        <v>0</v>
      </c>
      <c r="Z109" s="513">
        <v>10758</v>
      </c>
      <c r="AA109" s="513">
        <v>7084</v>
      </c>
      <c r="AB109" s="510">
        <v>100</v>
      </c>
    </row>
    <row r="110" spans="1:28" ht="30" customHeight="1">
      <c r="A110" s="438" t="s">
        <v>18</v>
      </c>
      <c r="B110" s="438" t="s">
        <v>891</v>
      </c>
      <c r="C110" s="509">
        <v>0</v>
      </c>
      <c r="D110" s="509">
        <v>1</v>
      </c>
      <c r="E110" s="509">
        <v>14</v>
      </c>
      <c r="F110" s="509">
        <v>14</v>
      </c>
      <c r="G110" s="509">
        <v>0</v>
      </c>
      <c r="H110" s="509">
        <v>2</v>
      </c>
      <c r="I110" s="513">
        <v>11189</v>
      </c>
      <c r="J110" s="513">
        <v>0</v>
      </c>
      <c r="K110" s="513">
        <v>0</v>
      </c>
      <c r="L110" s="513">
        <v>0</v>
      </c>
      <c r="M110" s="513">
        <v>0</v>
      </c>
      <c r="N110" s="513">
        <v>1516</v>
      </c>
      <c r="O110" s="513">
        <v>1316</v>
      </c>
      <c r="P110" s="513">
        <v>4649</v>
      </c>
      <c r="Q110" s="513">
        <v>3608</v>
      </c>
      <c r="R110" s="513">
        <v>0</v>
      </c>
      <c r="S110" s="513">
        <v>0</v>
      </c>
      <c r="T110" s="513">
        <v>20</v>
      </c>
      <c r="U110" s="513">
        <v>80</v>
      </c>
      <c r="V110" s="513">
        <v>0</v>
      </c>
      <c r="W110" s="513">
        <v>0</v>
      </c>
      <c r="X110" s="513">
        <v>0</v>
      </c>
      <c r="Y110" s="513">
        <v>0</v>
      </c>
      <c r="Z110" s="513">
        <v>6185</v>
      </c>
      <c r="AA110" s="513">
        <v>5004</v>
      </c>
      <c r="AB110" s="510">
        <v>99.999999999999986</v>
      </c>
    </row>
    <row r="111" spans="1:28" ht="30" customHeight="1">
      <c r="A111" s="438" t="s">
        <v>18</v>
      </c>
      <c r="B111" s="438" t="s">
        <v>892</v>
      </c>
      <c r="C111" s="509">
        <v>0</v>
      </c>
      <c r="D111" s="509">
        <v>0</v>
      </c>
      <c r="E111" s="509">
        <v>7</v>
      </c>
      <c r="F111" s="509">
        <v>7</v>
      </c>
      <c r="G111" s="509">
        <v>0</v>
      </c>
      <c r="H111" s="509">
        <v>0</v>
      </c>
      <c r="I111" s="513">
        <v>11475</v>
      </c>
      <c r="J111" s="513">
        <v>0</v>
      </c>
      <c r="K111" s="513">
        <v>0</v>
      </c>
      <c r="L111" s="513">
        <v>0</v>
      </c>
      <c r="M111" s="513">
        <v>0</v>
      </c>
      <c r="N111" s="513">
        <v>0</v>
      </c>
      <c r="O111" s="513">
        <v>0</v>
      </c>
      <c r="P111" s="513">
        <v>7455</v>
      </c>
      <c r="Q111" s="513">
        <v>4020</v>
      </c>
      <c r="R111" s="513">
        <v>0</v>
      </c>
      <c r="S111" s="513">
        <v>0</v>
      </c>
      <c r="T111" s="513">
        <v>0</v>
      </c>
      <c r="U111" s="513">
        <v>0</v>
      </c>
      <c r="V111" s="513">
        <v>0</v>
      </c>
      <c r="W111" s="513">
        <v>0</v>
      </c>
      <c r="X111" s="513">
        <v>0</v>
      </c>
      <c r="Y111" s="513">
        <v>0</v>
      </c>
      <c r="Z111" s="513">
        <v>7455</v>
      </c>
      <c r="AA111" s="513">
        <v>4020</v>
      </c>
      <c r="AB111" s="510">
        <v>99.999999999999986</v>
      </c>
    </row>
    <row r="112" spans="1:28" ht="30" customHeight="1">
      <c r="A112" s="438" t="s">
        <v>18</v>
      </c>
      <c r="B112" s="438" t="s">
        <v>893</v>
      </c>
      <c r="C112" s="509">
        <v>0</v>
      </c>
      <c r="D112" s="509">
        <v>0</v>
      </c>
      <c r="E112" s="509">
        <v>16</v>
      </c>
      <c r="F112" s="509">
        <v>16</v>
      </c>
      <c r="G112" s="509">
        <v>0</v>
      </c>
      <c r="H112" s="509">
        <v>2</v>
      </c>
      <c r="I112" s="513">
        <v>55879</v>
      </c>
      <c r="J112" s="513">
        <v>0</v>
      </c>
      <c r="K112" s="513">
        <v>0</v>
      </c>
      <c r="L112" s="513">
        <v>0</v>
      </c>
      <c r="M112" s="513">
        <v>0</v>
      </c>
      <c r="N112" s="513">
        <v>431</v>
      </c>
      <c r="O112" s="513">
        <v>116</v>
      </c>
      <c r="P112" s="513">
        <v>35448</v>
      </c>
      <c r="Q112" s="513">
        <v>19740</v>
      </c>
      <c r="R112" s="513">
        <v>0</v>
      </c>
      <c r="S112" s="513">
        <v>0</v>
      </c>
      <c r="T112" s="513">
        <v>90</v>
      </c>
      <c r="U112" s="513">
        <v>54</v>
      </c>
      <c r="V112" s="513">
        <v>0</v>
      </c>
      <c r="W112" s="513">
        <v>0</v>
      </c>
      <c r="X112" s="513">
        <v>0</v>
      </c>
      <c r="Y112" s="513">
        <v>0</v>
      </c>
      <c r="Z112" s="513">
        <v>35969</v>
      </c>
      <c r="AA112" s="513">
        <v>19910</v>
      </c>
      <c r="AB112" s="510">
        <v>100</v>
      </c>
    </row>
    <row r="113" spans="1:28" ht="30" customHeight="1">
      <c r="A113" s="438" t="s">
        <v>19</v>
      </c>
      <c r="B113" s="438" t="s">
        <v>19</v>
      </c>
      <c r="C113" s="509">
        <v>2</v>
      </c>
      <c r="D113" s="509">
        <v>2</v>
      </c>
      <c r="E113" s="509">
        <v>27</v>
      </c>
      <c r="F113" s="509">
        <v>22</v>
      </c>
      <c r="G113" s="509">
        <v>0</v>
      </c>
      <c r="H113" s="509">
        <v>2</v>
      </c>
      <c r="I113" s="513">
        <v>61237</v>
      </c>
      <c r="J113" s="513">
        <v>111</v>
      </c>
      <c r="K113" s="513">
        <v>196</v>
      </c>
      <c r="L113" s="513">
        <v>36</v>
      </c>
      <c r="M113" s="513">
        <v>89</v>
      </c>
      <c r="N113" s="513">
        <v>4806</v>
      </c>
      <c r="O113" s="513">
        <v>8886</v>
      </c>
      <c r="P113" s="513">
        <v>21122</v>
      </c>
      <c r="Q113" s="513">
        <v>23016</v>
      </c>
      <c r="R113" s="513">
        <v>218</v>
      </c>
      <c r="S113" s="513">
        <v>513</v>
      </c>
      <c r="T113" s="513">
        <v>1077</v>
      </c>
      <c r="U113" s="513">
        <v>798</v>
      </c>
      <c r="V113" s="513">
        <v>238</v>
      </c>
      <c r="W113" s="513">
        <v>131</v>
      </c>
      <c r="X113" s="513">
        <v>0</v>
      </c>
      <c r="Y113" s="513">
        <v>0</v>
      </c>
      <c r="Z113" s="513">
        <v>27608</v>
      </c>
      <c r="AA113" s="513">
        <v>33629</v>
      </c>
      <c r="AB113" s="510">
        <v>81.481481481481481</v>
      </c>
    </row>
    <row r="114" spans="1:28" ht="30" customHeight="1">
      <c r="A114" s="438" t="s">
        <v>56</v>
      </c>
      <c r="B114" s="438" t="s">
        <v>894</v>
      </c>
      <c r="C114" s="509">
        <v>1</v>
      </c>
      <c r="D114" s="509">
        <v>1</v>
      </c>
      <c r="E114" s="509">
        <v>18</v>
      </c>
      <c r="F114" s="509">
        <v>17</v>
      </c>
      <c r="G114" s="509">
        <v>0</v>
      </c>
      <c r="H114" s="509">
        <v>3</v>
      </c>
      <c r="I114" s="513">
        <v>12347</v>
      </c>
      <c r="J114" s="513">
        <v>0</v>
      </c>
      <c r="K114" s="513">
        <v>0</v>
      </c>
      <c r="L114" s="513">
        <v>0</v>
      </c>
      <c r="M114" s="513">
        <v>0</v>
      </c>
      <c r="N114" s="513">
        <v>470</v>
      </c>
      <c r="O114" s="513">
        <v>458</v>
      </c>
      <c r="P114" s="513">
        <v>5347</v>
      </c>
      <c r="Q114" s="513">
        <v>4648</v>
      </c>
      <c r="R114" s="513">
        <v>376</v>
      </c>
      <c r="S114" s="513">
        <v>287</v>
      </c>
      <c r="T114" s="513">
        <v>283</v>
      </c>
      <c r="U114" s="513">
        <v>478</v>
      </c>
      <c r="V114" s="513">
        <v>0</v>
      </c>
      <c r="W114" s="513">
        <v>0</v>
      </c>
      <c r="X114" s="513">
        <v>0</v>
      </c>
      <c r="Y114" s="513">
        <v>0</v>
      </c>
      <c r="Z114" s="513">
        <v>6476</v>
      </c>
      <c r="AA114" s="513">
        <v>5871</v>
      </c>
      <c r="AB114" s="510">
        <v>94.444444444444443</v>
      </c>
    </row>
    <row r="115" spans="1:28" ht="30" customHeight="1">
      <c r="A115" s="438" t="s">
        <v>56</v>
      </c>
      <c r="B115" s="438" t="s">
        <v>895</v>
      </c>
      <c r="C115" s="509">
        <v>0</v>
      </c>
      <c r="D115" s="509">
        <v>1</v>
      </c>
      <c r="E115" s="509">
        <v>5</v>
      </c>
      <c r="F115" s="509">
        <v>4</v>
      </c>
      <c r="G115" s="509">
        <v>0</v>
      </c>
      <c r="H115" s="509">
        <v>0</v>
      </c>
      <c r="I115" s="513">
        <v>1271</v>
      </c>
      <c r="J115" s="513">
        <v>0</v>
      </c>
      <c r="K115" s="513">
        <v>0</v>
      </c>
      <c r="L115" s="513">
        <v>0</v>
      </c>
      <c r="M115" s="513">
        <v>0</v>
      </c>
      <c r="N115" s="513">
        <v>38</v>
      </c>
      <c r="O115" s="513">
        <v>22</v>
      </c>
      <c r="P115" s="513">
        <v>604</v>
      </c>
      <c r="Q115" s="513">
        <v>437</v>
      </c>
      <c r="R115" s="513">
        <v>2</v>
      </c>
      <c r="S115" s="513">
        <v>0</v>
      </c>
      <c r="T115" s="513">
        <v>168</v>
      </c>
      <c r="U115" s="513">
        <v>0</v>
      </c>
      <c r="V115" s="513">
        <v>0</v>
      </c>
      <c r="W115" s="513">
        <v>0</v>
      </c>
      <c r="X115" s="513">
        <v>0</v>
      </c>
      <c r="Y115" s="513">
        <v>0</v>
      </c>
      <c r="Z115" s="513">
        <v>812</v>
      </c>
      <c r="AA115" s="513">
        <v>459</v>
      </c>
      <c r="AB115" s="510">
        <v>80</v>
      </c>
    </row>
    <row r="116" spans="1:28" ht="30" customHeight="1">
      <c r="A116" s="438" t="s">
        <v>56</v>
      </c>
      <c r="B116" s="438" t="s">
        <v>896</v>
      </c>
      <c r="C116" s="509">
        <v>4</v>
      </c>
      <c r="D116" s="509">
        <v>1</v>
      </c>
      <c r="E116" s="509">
        <v>74</v>
      </c>
      <c r="F116" s="509">
        <v>72</v>
      </c>
      <c r="G116" s="509">
        <v>0</v>
      </c>
      <c r="H116" s="509">
        <v>4</v>
      </c>
      <c r="I116" s="513">
        <v>45810</v>
      </c>
      <c r="J116" s="513">
        <v>61</v>
      </c>
      <c r="K116" s="513">
        <v>36</v>
      </c>
      <c r="L116" s="513">
        <v>105</v>
      </c>
      <c r="M116" s="513">
        <v>66</v>
      </c>
      <c r="N116" s="513">
        <v>3037</v>
      </c>
      <c r="O116" s="513">
        <v>2996</v>
      </c>
      <c r="P116" s="513">
        <v>18231</v>
      </c>
      <c r="Q116" s="513">
        <v>15294</v>
      </c>
      <c r="R116" s="513">
        <v>1140</v>
      </c>
      <c r="S116" s="513">
        <v>827</v>
      </c>
      <c r="T116" s="513">
        <v>1538</v>
      </c>
      <c r="U116" s="513">
        <v>1277</v>
      </c>
      <c r="V116" s="513">
        <v>95</v>
      </c>
      <c r="W116" s="513">
        <v>55</v>
      </c>
      <c r="X116" s="513">
        <v>557</v>
      </c>
      <c r="Y116" s="513">
        <v>495</v>
      </c>
      <c r="Z116" s="513">
        <v>24764</v>
      </c>
      <c r="AA116" s="513">
        <v>21046</v>
      </c>
      <c r="AB116" s="510">
        <v>97.297297297297305</v>
      </c>
    </row>
    <row r="117" spans="1:28" ht="30" customHeight="1">
      <c r="A117" s="438" t="s">
        <v>56</v>
      </c>
      <c r="B117" s="438" t="s">
        <v>897</v>
      </c>
      <c r="C117" s="509">
        <v>0</v>
      </c>
      <c r="D117" s="509">
        <v>0</v>
      </c>
      <c r="E117" s="509">
        <v>7</v>
      </c>
      <c r="F117" s="509">
        <v>7</v>
      </c>
      <c r="G117" s="509">
        <v>0</v>
      </c>
      <c r="H117" s="509">
        <v>2</v>
      </c>
      <c r="I117" s="513">
        <v>3243</v>
      </c>
      <c r="J117" s="513">
        <v>0</v>
      </c>
      <c r="K117" s="513">
        <v>0</v>
      </c>
      <c r="L117" s="513">
        <v>0</v>
      </c>
      <c r="M117" s="513">
        <v>0</v>
      </c>
      <c r="N117" s="513">
        <v>214</v>
      </c>
      <c r="O117" s="513">
        <v>152</v>
      </c>
      <c r="P117" s="513">
        <v>1188</v>
      </c>
      <c r="Q117" s="513">
        <v>1147</v>
      </c>
      <c r="R117" s="513">
        <v>11</v>
      </c>
      <c r="S117" s="513">
        <v>18</v>
      </c>
      <c r="T117" s="513">
        <v>412</v>
      </c>
      <c r="U117" s="513">
        <v>101</v>
      </c>
      <c r="V117" s="513">
        <v>0</v>
      </c>
      <c r="W117" s="513">
        <v>0</v>
      </c>
      <c r="X117" s="513">
        <v>0</v>
      </c>
      <c r="Y117" s="513">
        <v>0</v>
      </c>
      <c r="Z117" s="513">
        <v>1825</v>
      </c>
      <c r="AA117" s="513">
        <v>1418</v>
      </c>
      <c r="AB117" s="510">
        <v>99.999999999999986</v>
      </c>
    </row>
    <row r="118" spans="1:28" ht="30" customHeight="1">
      <c r="A118" s="438" t="s">
        <v>56</v>
      </c>
      <c r="B118" s="438" t="s">
        <v>898</v>
      </c>
      <c r="C118" s="509">
        <v>0</v>
      </c>
      <c r="D118" s="509">
        <v>0</v>
      </c>
      <c r="E118" s="509">
        <v>18</v>
      </c>
      <c r="F118" s="509">
        <v>18</v>
      </c>
      <c r="G118" s="509">
        <v>0</v>
      </c>
      <c r="H118" s="509">
        <v>1</v>
      </c>
      <c r="I118" s="513">
        <v>7633</v>
      </c>
      <c r="J118" s="513">
        <v>0</v>
      </c>
      <c r="K118" s="513">
        <v>0</v>
      </c>
      <c r="L118" s="513">
        <v>0</v>
      </c>
      <c r="M118" s="513">
        <v>0</v>
      </c>
      <c r="N118" s="513">
        <v>296</v>
      </c>
      <c r="O118" s="513">
        <v>315</v>
      </c>
      <c r="P118" s="513">
        <v>2990</v>
      </c>
      <c r="Q118" s="513">
        <v>2606</v>
      </c>
      <c r="R118" s="513">
        <v>73</v>
      </c>
      <c r="S118" s="513">
        <v>29</v>
      </c>
      <c r="T118" s="513">
        <v>943</v>
      </c>
      <c r="U118" s="513">
        <v>381</v>
      </c>
      <c r="V118" s="513">
        <v>0</v>
      </c>
      <c r="W118" s="513">
        <v>0</v>
      </c>
      <c r="X118" s="513">
        <v>0</v>
      </c>
      <c r="Y118" s="513">
        <v>0</v>
      </c>
      <c r="Z118" s="513">
        <v>4302</v>
      </c>
      <c r="AA118" s="513">
        <v>3331</v>
      </c>
      <c r="AB118" s="510">
        <v>100</v>
      </c>
    </row>
    <row r="119" spans="1:28" ht="30" customHeight="1">
      <c r="A119" s="438" t="s">
        <v>56</v>
      </c>
      <c r="B119" s="438" t="s">
        <v>899</v>
      </c>
      <c r="C119" s="509">
        <v>3</v>
      </c>
      <c r="D119" s="509">
        <v>0</v>
      </c>
      <c r="E119" s="509">
        <v>116</v>
      </c>
      <c r="F119" s="509">
        <v>116</v>
      </c>
      <c r="G119" s="509">
        <v>0</v>
      </c>
      <c r="H119" s="509">
        <v>5</v>
      </c>
      <c r="I119" s="513">
        <v>65581</v>
      </c>
      <c r="J119" s="513">
        <v>75</v>
      </c>
      <c r="K119" s="513">
        <v>65</v>
      </c>
      <c r="L119" s="513">
        <v>0</v>
      </c>
      <c r="M119" s="513">
        <v>0</v>
      </c>
      <c r="N119" s="513">
        <v>2710</v>
      </c>
      <c r="O119" s="513">
        <v>3685</v>
      </c>
      <c r="P119" s="513">
        <v>29785</v>
      </c>
      <c r="Q119" s="513">
        <v>24758</v>
      </c>
      <c r="R119" s="513">
        <v>319</v>
      </c>
      <c r="S119" s="513">
        <v>279</v>
      </c>
      <c r="T119" s="513">
        <v>2651</v>
      </c>
      <c r="U119" s="513">
        <v>1047</v>
      </c>
      <c r="V119" s="513">
        <v>101</v>
      </c>
      <c r="W119" s="513">
        <v>106</v>
      </c>
      <c r="X119" s="513">
        <v>0</v>
      </c>
      <c r="Y119" s="513">
        <v>0</v>
      </c>
      <c r="Z119" s="513">
        <v>35641</v>
      </c>
      <c r="AA119" s="513">
        <v>29940</v>
      </c>
      <c r="AB119" s="510">
        <v>100</v>
      </c>
    </row>
    <row r="120" spans="1:28" ht="30" customHeight="1">
      <c r="A120" s="438" t="s">
        <v>56</v>
      </c>
      <c r="B120" s="438" t="s">
        <v>900</v>
      </c>
      <c r="C120" s="509">
        <v>0</v>
      </c>
      <c r="D120" s="509">
        <v>0</v>
      </c>
      <c r="E120" s="509">
        <v>44</v>
      </c>
      <c r="F120" s="509">
        <v>42</v>
      </c>
      <c r="G120" s="509">
        <v>0</v>
      </c>
      <c r="H120" s="509">
        <v>2</v>
      </c>
      <c r="I120" s="513">
        <v>11249</v>
      </c>
      <c r="J120" s="513">
        <v>0</v>
      </c>
      <c r="K120" s="513">
        <v>0</v>
      </c>
      <c r="L120" s="513">
        <v>0</v>
      </c>
      <c r="M120" s="513">
        <v>0</v>
      </c>
      <c r="N120" s="513">
        <v>564</v>
      </c>
      <c r="O120" s="513">
        <v>626</v>
      </c>
      <c r="P120" s="513">
        <v>4650</v>
      </c>
      <c r="Q120" s="513">
        <v>4517</v>
      </c>
      <c r="R120" s="513">
        <v>127</v>
      </c>
      <c r="S120" s="513">
        <v>116</v>
      </c>
      <c r="T120" s="513">
        <v>436</v>
      </c>
      <c r="U120" s="513">
        <v>213</v>
      </c>
      <c r="V120" s="513">
        <v>0</v>
      </c>
      <c r="W120" s="513">
        <v>0</v>
      </c>
      <c r="X120" s="513">
        <v>0</v>
      </c>
      <c r="Y120" s="513">
        <v>0</v>
      </c>
      <c r="Z120" s="513">
        <v>5777</v>
      </c>
      <c r="AA120" s="513">
        <v>5472</v>
      </c>
      <c r="AB120" s="510">
        <v>95.454545454545453</v>
      </c>
    </row>
    <row r="121" spans="1:28" ht="30" customHeight="1">
      <c r="A121" s="438" t="s">
        <v>56</v>
      </c>
      <c r="B121" s="438" t="s">
        <v>901</v>
      </c>
      <c r="C121" s="509">
        <v>0</v>
      </c>
      <c r="D121" s="509">
        <v>0</v>
      </c>
      <c r="E121" s="509">
        <v>11</v>
      </c>
      <c r="F121" s="509">
        <v>11</v>
      </c>
      <c r="G121" s="509">
        <v>0</v>
      </c>
      <c r="H121" s="509">
        <v>2</v>
      </c>
      <c r="I121" s="513">
        <v>4315</v>
      </c>
      <c r="J121" s="513">
        <v>0</v>
      </c>
      <c r="K121" s="513">
        <v>0</v>
      </c>
      <c r="L121" s="513">
        <v>0</v>
      </c>
      <c r="M121" s="513">
        <v>0</v>
      </c>
      <c r="N121" s="513">
        <v>45</v>
      </c>
      <c r="O121" s="513">
        <v>103</v>
      </c>
      <c r="P121" s="513">
        <v>1629</v>
      </c>
      <c r="Q121" s="513">
        <v>1979</v>
      </c>
      <c r="R121" s="513">
        <v>27</v>
      </c>
      <c r="S121" s="513">
        <v>48</v>
      </c>
      <c r="T121" s="513">
        <v>243</v>
      </c>
      <c r="U121" s="513">
        <v>241</v>
      </c>
      <c r="V121" s="513">
        <v>0</v>
      </c>
      <c r="W121" s="513">
        <v>0</v>
      </c>
      <c r="X121" s="513">
        <v>0</v>
      </c>
      <c r="Y121" s="513">
        <v>0</v>
      </c>
      <c r="Z121" s="513">
        <v>1944</v>
      </c>
      <c r="AA121" s="513">
        <v>2371</v>
      </c>
      <c r="AB121" s="510">
        <v>100</v>
      </c>
    </row>
    <row r="122" spans="1:28" ht="30" customHeight="1">
      <c r="A122" s="438" t="s">
        <v>56</v>
      </c>
      <c r="B122" s="438" t="s">
        <v>902</v>
      </c>
      <c r="C122" s="509">
        <v>0</v>
      </c>
      <c r="D122" s="509">
        <v>0</v>
      </c>
      <c r="E122" s="509">
        <v>11</v>
      </c>
      <c r="F122" s="509">
        <v>11</v>
      </c>
      <c r="G122" s="509">
        <v>0</v>
      </c>
      <c r="H122" s="509">
        <v>1</v>
      </c>
      <c r="I122" s="513">
        <v>4762</v>
      </c>
      <c r="J122" s="513">
        <v>0</v>
      </c>
      <c r="K122" s="513">
        <v>0</v>
      </c>
      <c r="L122" s="513">
        <v>0</v>
      </c>
      <c r="M122" s="513">
        <v>0</v>
      </c>
      <c r="N122" s="513">
        <v>94</v>
      </c>
      <c r="O122" s="513">
        <v>110</v>
      </c>
      <c r="P122" s="513">
        <v>1731</v>
      </c>
      <c r="Q122" s="513">
        <v>2286</v>
      </c>
      <c r="R122" s="513">
        <v>24</v>
      </c>
      <c r="S122" s="513">
        <v>6</v>
      </c>
      <c r="T122" s="513">
        <v>356</v>
      </c>
      <c r="U122" s="513">
        <v>155</v>
      </c>
      <c r="V122" s="513">
        <v>0</v>
      </c>
      <c r="W122" s="513">
        <v>0</v>
      </c>
      <c r="X122" s="513">
        <v>0</v>
      </c>
      <c r="Y122" s="513">
        <v>0</v>
      </c>
      <c r="Z122" s="513">
        <v>2205</v>
      </c>
      <c r="AA122" s="513">
        <v>2557</v>
      </c>
      <c r="AB122" s="510">
        <v>100</v>
      </c>
    </row>
    <row r="123" spans="1:28" ht="30" customHeight="1">
      <c r="A123" s="438" t="s">
        <v>56</v>
      </c>
      <c r="B123" s="438" t="s">
        <v>903</v>
      </c>
      <c r="C123" s="509">
        <v>0</v>
      </c>
      <c r="D123" s="509">
        <v>0</v>
      </c>
      <c r="E123" s="509">
        <v>22</v>
      </c>
      <c r="F123" s="509">
        <v>20</v>
      </c>
      <c r="G123" s="509">
        <v>0</v>
      </c>
      <c r="H123" s="509">
        <v>1</v>
      </c>
      <c r="I123" s="513">
        <v>11694</v>
      </c>
      <c r="J123" s="513">
        <v>0</v>
      </c>
      <c r="K123" s="513">
        <v>0</v>
      </c>
      <c r="L123" s="513">
        <v>0</v>
      </c>
      <c r="M123" s="513">
        <v>0</v>
      </c>
      <c r="N123" s="513">
        <v>468</v>
      </c>
      <c r="O123" s="513">
        <v>642</v>
      </c>
      <c r="P123" s="513">
        <v>3837</v>
      </c>
      <c r="Q123" s="513">
        <v>5813</v>
      </c>
      <c r="R123" s="513">
        <v>31</v>
      </c>
      <c r="S123" s="513">
        <v>83</v>
      </c>
      <c r="T123" s="513">
        <v>623</v>
      </c>
      <c r="U123" s="513">
        <v>197</v>
      </c>
      <c r="V123" s="513">
        <v>0</v>
      </c>
      <c r="W123" s="513">
        <v>0</v>
      </c>
      <c r="X123" s="513">
        <v>0</v>
      </c>
      <c r="Y123" s="513">
        <v>0</v>
      </c>
      <c r="Z123" s="513">
        <v>4959</v>
      </c>
      <c r="AA123" s="513">
        <v>6735</v>
      </c>
      <c r="AB123" s="510">
        <v>90.909090909090907</v>
      </c>
    </row>
    <row r="124" spans="1:28" ht="30" customHeight="1">
      <c r="A124" s="438" t="s">
        <v>56</v>
      </c>
      <c r="B124" s="438" t="s">
        <v>904</v>
      </c>
      <c r="C124" s="509">
        <v>0</v>
      </c>
      <c r="D124" s="509">
        <v>0</v>
      </c>
      <c r="E124" s="509">
        <v>13</v>
      </c>
      <c r="F124" s="509">
        <v>13</v>
      </c>
      <c r="G124" s="509">
        <v>0</v>
      </c>
      <c r="H124" s="509">
        <v>1</v>
      </c>
      <c r="I124" s="513">
        <v>3546</v>
      </c>
      <c r="J124" s="513">
        <v>0</v>
      </c>
      <c r="K124" s="513">
        <v>0</v>
      </c>
      <c r="L124" s="513">
        <v>0</v>
      </c>
      <c r="M124" s="513">
        <v>0</v>
      </c>
      <c r="N124" s="513">
        <v>125</v>
      </c>
      <c r="O124" s="513">
        <v>133</v>
      </c>
      <c r="P124" s="513">
        <v>1242</v>
      </c>
      <c r="Q124" s="513">
        <v>1474</v>
      </c>
      <c r="R124" s="513">
        <v>0</v>
      </c>
      <c r="S124" s="513">
        <v>0</v>
      </c>
      <c r="T124" s="513">
        <v>337</v>
      </c>
      <c r="U124" s="513">
        <v>135</v>
      </c>
      <c r="V124" s="513">
        <v>0</v>
      </c>
      <c r="W124" s="513">
        <v>0</v>
      </c>
      <c r="X124" s="513">
        <v>36</v>
      </c>
      <c r="Y124" s="513">
        <v>64</v>
      </c>
      <c r="Z124" s="513">
        <v>1740</v>
      </c>
      <c r="AA124" s="513">
        <v>1806</v>
      </c>
      <c r="AB124" s="510">
        <v>100</v>
      </c>
    </row>
    <row r="125" spans="1:28" ht="30" customHeight="1">
      <c r="A125" s="438" t="s">
        <v>56</v>
      </c>
      <c r="B125" s="438" t="s">
        <v>905</v>
      </c>
      <c r="C125" s="509">
        <v>0</v>
      </c>
      <c r="D125" s="509">
        <v>0</v>
      </c>
      <c r="E125" s="509">
        <v>11</v>
      </c>
      <c r="F125" s="509">
        <v>11</v>
      </c>
      <c r="G125" s="509">
        <v>0</v>
      </c>
      <c r="H125" s="509">
        <v>1</v>
      </c>
      <c r="I125" s="513">
        <v>6488</v>
      </c>
      <c r="J125" s="513">
        <v>0</v>
      </c>
      <c r="K125" s="513">
        <v>0</v>
      </c>
      <c r="L125" s="513">
        <v>0</v>
      </c>
      <c r="M125" s="513">
        <v>0</v>
      </c>
      <c r="N125" s="513">
        <v>144</v>
      </c>
      <c r="O125" s="513">
        <v>225</v>
      </c>
      <c r="P125" s="513">
        <v>2728</v>
      </c>
      <c r="Q125" s="513">
        <v>2641</v>
      </c>
      <c r="R125" s="513">
        <v>154</v>
      </c>
      <c r="S125" s="513">
        <v>85</v>
      </c>
      <c r="T125" s="513">
        <v>351</v>
      </c>
      <c r="U125" s="513">
        <v>160</v>
      </c>
      <c r="V125" s="513">
        <v>0</v>
      </c>
      <c r="W125" s="513">
        <v>0</v>
      </c>
      <c r="X125" s="513">
        <v>0</v>
      </c>
      <c r="Y125" s="513">
        <v>0</v>
      </c>
      <c r="Z125" s="513">
        <v>3377</v>
      </c>
      <c r="AA125" s="513">
        <v>3111</v>
      </c>
      <c r="AB125" s="510">
        <v>100</v>
      </c>
    </row>
    <row r="126" spans="1:28" ht="30" customHeight="1">
      <c r="A126" s="438" t="s">
        <v>56</v>
      </c>
      <c r="B126" s="438" t="s">
        <v>906</v>
      </c>
      <c r="C126" s="509">
        <v>0</v>
      </c>
      <c r="D126" s="509">
        <v>0</v>
      </c>
      <c r="E126" s="509">
        <v>1</v>
      </c>
      <c r="F126" s="509">
        <v>1</v>
      </c>
      <c r="G126" s="509">
        <v>0</v>
      </c>
      <c r="H126" s="509">
        <v>0</v>
      </c>
      <c r="I126" s="513">
        <v>135</v>
      </c>
      <c r="J126" s="513">
        <v>0</v>
      </c>
      <c r="K126" s="513">
        <v>0</v>
      </c>
      <c r="L126" s="513">
        <v>0</v>
      </c>
      <c r="M126" s="513">
        <v>0</v>
      </c>
      <c r="N126" s="513">
        <v>0</v>
      </c>
      <c r="O126" s="513">
        <v>0</v>
      </c>
      <c r="P126" s="513">
        <v>0</v>
      </c>
      <c r="Q126" s="513">
        <v>0</v>
      </c>
      <c r="R126" s="513">
        <v>0</v>
      </c>
      <c r="S126" s="513">
        <v>0</v>
      </c>
      <c r="T126" s="513">
        <v>129</v>
      </c>
      <c r="U126" s="513">
        <v>6</v>
      </c>
      <c r="V126" s="513">
        <v>0</v>
      </c>
      <c r="W126" s="513">
        <v>0</v>
      </c>
      <c r="X126" s="513">
        <v>0</v>
      </c>
      <c r="Y126" s="513">
        <v>0</v>
      </c>
      <c r="Z126" s="513">
        <v>129</v>
      </c>
      <c r="AA126" s="513">
        <v>6</v>
      </c>
      <c r="AB126" s="510">
        <v>100</v>
      </c>
    </row>
    <row r="127" spans="1:28" ht="30" customHeight="1">
      <c r="A127" s="438" t="s">
        <v>56</v>
      </c>
      <c r="B127" s="438" t="s">
        <v>907</v>
      </c>
      <c r="C127" s="509">
        <v>0</v>
      </c>
      <c r="D127" s="509">
        <v>0</v>
      </c>
      <c r="E127" s="509">
        <v>30</v>
      </c>
      <c r="F127" s="509">
        <v>29</v>
      </c>
      <c r="G127" s="509">
        <v>0</v>
      </c>
      <c r="H127" s="509">
        <v>1</v>
      </c>
      <c r="I127" s="513">
        <v>13074</v>
      </c>
      <c r="J127" s="513">
        <v>0</v>
      </c>
      <c r="K127" s="513">
        <v>0</v>
      </c>
      <c r="L127" s="513">
        <v>0</v>
      </c>
      <c r="M127" s="513">
        <v>0</v>
      </c>
      <c r="N127" s="513">
        <v>247</v>
      </c>
      <c r="O127" s="513">
        <v>466</v>
      </c>
      <c r="P127" s="513">
        <v>5417</v>
      </c>
      <c r="Q127" s="513">
        <v>5516</v>
      </c>
      <c r="R127" s="513">
        <v>50</v>
      </c>
      <c r="S127" s="513">
        <v>50</v>
      </c>
      <c r="T127" s="513">
        <v>998</v>
      </c>
      <c r="U127" s="513">
        <v>330</v>
      </c>
      <c r="V127" s="513">
        <v>0</v>
      </c>
      <c r="W127" s="513">
        <v>0</v>
      </c>
      <c r="X127" s="513">
        <v>0</v>
      </c>
      <c r="Y127" s="513">
        <v>0</v>
      </c>
      <c r="Z127" s="513">
        <v>6712</v>
      </c>
      <c r="AA127" s="513">
        <v>6362</v>
      </c>
      <c r="AB127" s="510">
        <v>96.666666666666671</v>
      </c>
    </row>
    <row r="128" spans="1:28" ht="30" customHeight="1">
      <c r="A128" s="438" t="s">
        <v>56</v>
      </c>
      <c r="B128" s="438" t="s">
        <v>908</v>
      </c>
      <c r="C128" s="509">
        <v>7</v>
      </c>
      <c r="D128" s="509">
        <v>2</v>
      </c>
      <c r="E128" s="509">
        <v>123</v>
      </c>
      <c r="F128" s="509">
        <v>119</v>
      </c>
      <c r="G128" s="509">
        <v>0</v>
      </c>
      <c r="H128" s="509">
        <v>7</v>
      </c>
      <c r="I128" s="513">
        <v>88611</v>
      </c>
      <c r="J128" s="513">
        <v>181</v>
      </c>
      <c r="K128" s="513">
        <v>241</v>
      </c>
      <c r="L128" s="513">
        <v>82</v>
      </c>
      <c r="M128" s="513">
        <v>134</v>
      </c>
      <c r="N128" s="513">
        <v>4609</v>
      </c>
      <c r="O128" s="513">
        <v>4810</v>
      </c>
      <c r="P128" s="513">
        <v>36000</v>
      </c>
      <c r="Q128" s="513">
        <v>33935</v>
      </c>
      <c r="R128" s="513">
        <v>2276</v>
      </c>
      <c r="S128" s="513">
        <v>1497</v>
      </c>
      <c r="T128" s="513">
        <v>2116</v>
      </c>
      <c r="U128" s="513">
        <v>2122</v>
      </c>
      <c r="V128" s="513">
        <v>7</v>
      </c>
      <c r="W128" s="513">
        <v>86</v>
      </c>
      <c r="X128" s="513">
        <v>273</v>
      </c>
      <c r="Y128" s="513">
        <v>242</v>
      </c>
      <c r="Z128" s="513">
        <v>45544</v>
      </c>
      <c r="AA128" s="513">
        <v>43067</v>
      </c>
      <c r="AB128" s="510">
        <v>96.747967479674799</v>
      </c>
    </row>
    <row r="129" spans="1:28" ht="30" customHeight="1">
      <c r="A129" s="438" t="s">
        <v>56</v>
      </c>
      <c r="B129" s="438" t="s">
        <v>909</v>
      </c>
      <c r="C129" s="509">
        <v>1</v>
      </c>
      <c r="D129" s="509">
        <v>0</v>
      </c>
      <c r="E129" s="509">
        <v>39</v>
      </c>
      <c r="F129" s="509">
        <v>38</v>
      </c>
      <c r="G129" s="509">
        <v>0</v>
      </c>
      <c r="H129" s="509">
        <v>2</v>
      </c>
      <c r="I129" s="513">
        <v>17205</v>
      </c>
      <c r="J129" s="513">
        <v>8</v>
      </c>
      <c r="K129" s="513">
        <v>16</v>
      </c>
      <c r="L129" s="513">
        <v>0</v>
      </c>
      <c r="M129" s="513">
        <v>0</v>
      </c>
      <c r="N129" s="513">
        <v>577</v>
      </c>
      <c r="O129" s="513">
        <v>643</v>
      </c>
      <c r="P129" s="513">
        <v>8146</v>
      </c>
      <c r="Q129" s="513">
        <v>6270</v>
      </c>
      <c r="R129" s="513">
        <v>30</v>
      </c>
      <c r="S129" s="513">
        <v>20</v>
      </c>
      <c r="T129" s="513">
        <v>940</v>
      </c>
      <c r="U129" s="513">
        <v>533</v>
      </c>
      <c r="V129" s="513">
        <v>0</v>
      </c>
      <c r="W129" s="513">
        <v>22</v>
      </c>
      <c r="X129" s="513">
        <v>0</v>
      </c>
      <c r="Y129" s="513">
        <v>0</v>
      </c>
      <c r="Z129" s="513">
        <v>9701</v>
      </c>
      <c r="AA129" s="513">
        <v>7504</v>
      </c>
      <c r="AB129" s="510">
        <v>97.435897435897431</v>
      </c>
    </row>
    <row r="130" spans="1:28" ht="30" customHeight="1">
      <c r="A130" s="438" t="s">
        <v>56</v>
      </c>
      <c r="B130" s="438" t="s">
        <v>910</v>
      </c>
      <c r="C130" s="509">
        <v>1</v>
      </c>
      <c r="D130" s="509">
        <v>1</v>
      </c>
      <c r="E130" s="509">
        <v>38</v>
      </c>
      <c r="F130" s="509">
        <v>37</v>
      </c>
      <c r="G130" s="509">
        <v>0</v>
      </c>
      <c r="H130" s="509">
        <v>1</v>
      </c>
      <c r="I130" s="513">
        <v>14871</v>
      </c>
      <c r="J130" s="513">
        <v>0</v>
      </c>
      <c r="K130" s="513">
        <v>0</v>
      </c>
      <c r="L130" s="513">
        <v>0</v>
      </c>
      <c r="M130" s="513">
        <v>0</v>
      </c>
      <c r="N130" s="513">
        <v>437</v>
      </c>
      <c r="O130" s="513">
        <v>583</v>
      </c>
      <c r="P130" s="513">
        <v>5584</v>
      </c>
      <c r="Q130" s="513">
        <v>6346</v>
      </c>
      <c r="R130" s="513">
        <v>343</v>
      </c>
      <c r="S130" s="513">
        <v>217</v>
      </c>
      <c r="T130" s="513">
        <v>789</v>
      </c>
      <c r="U130" s="513">
        <v>542</v>
      </c>
      <c r="V130" s="513">
        <v>0</v>
      </c>
      <c r="W130" s="513">
        <v>30</v>
      </c>
      <c r="X130" s="513">
        <v>0</v>
      </c>
      <c r="Y130" s="513">
        <v>0</v>
      </c>
      <c r="Z130" s="513">
        <v>7153</v>
      </c>
      <c r="AA130" s="513">
        <v>7718</v>
      </c>
      <c r="AB130" s="510">
        <v>97.368421052631575</v>
      </c>
    </row>
    <row r="131" spans="1:28" ht="30" customHeight="1">
      <c r="A131" s="438" t="s">
        <v>56</v>
      </c>
      <c r="B131" s="438" t="s">
        <v>911</v>
      </c>
      <c r="C131" s="509">
        <v>0</v>
      </c>
      <c r="D131" s="509">
        <v>0</v>
      </c>
      <c r="E131" s="509">
        <v>8</v>
      </c>
      <c r="F131" s="509">
        <v>8</v>
      </c>
      <c r="G131" s="509">
        <v>0</v>
      </c>
      <c r="H131" s="509">
        <v>1</v>
      </c>
      <c r="I131" s="513">
        <v>4173</v>
      </c>
      <c r="J131" s="513">
        <v>0</v>
      </c>
      <c r="K131" s="513">
        <v>0</v>
      </c>
      <c r="L131" s="513">
        <v>0</v>
      </c>
      <c r="M131" s="513">
        <v>0</v>
      </c>
      <c r="N131" s="513">
        <v>125</v>
      </c>
      <c r="O131" s="513">
        <v>91</v>
      </c>
      <c r="P131" s="513">
        <v>1745</v>
      </c>
      <c r="Q131" s="513">
        <v>1784</v>
      </c>
      <c r="R131" s="513">
        <v>16</v>
      </c>
      <c r="S131" s="513">
        <v>14</v>
      </c>
      <c r="T131" s="513">
        <v>275</v>
      </c>
      <c r="U131" s="513">
        <v>123</v>
      </c>
      <c r="V131" s="513">
        <v>0</v>
      </c>
      <c r="W131" s="513">
        <v>0</v>
      </c>
      <c r="X131" s="513">
        <v>0</v>
      </c>
      <c r="Y131" s="513">
        <v>0</v>
      </c>
      <c r="Z131" s="513">
        <v>2161</v>
      </c>
      <c r="AA131" s="513">
        <v>2012</v>
      </c>
      <c r="AB131" s="510">
        <v>100</v>
      </c>
    </row>
    <row r="132" spans="1:28" ht="30" customHeight="1">
      <c r="A132" s="438" t="s">
        <v>21</v>
      </c>
      <c r="B132" s="438" t="s">
        <v>21</v>
      </c>
      <c r="C132" s="509">
        <v>0</v>
      </c>
      <c r="D132" s="509">
        <v>1</v>
      </c>
      <c r="E132" s="509">
        <v>4</v>
      </c>
      <c r="F132" s="509">
        <v>4</v>
      </c>
      <c r="G132" s="509">
        <v>1</v>
      </c>
      <c r="H132" s="509">
        <v>1</v>
      </c>
      <c r="I132" s="513">
        <v>3267</v>
      </c>
      <c r="J132" s="513">
        <v>0</v>
      </c>
      <c r="K132" s="513">
        <v>0</v>
      </c>
      <c r="L132" s="513">
        <v>0</v>
      </c>
      <c r="M132" s="513">
        <v>0</v>
      </c>
      <c r="N132" s="513">
        <v>127</v>
      </c>
      <c r="O132" s="513">
        <v>78</v>
      </c>
      <c r="P132" s="513">
        <v>1387</v>
      </c>
      <c r="Q132" s="513">
        <v>1042</v>
      </c>
      <c r="R132" s="513">
        <v>0</v>
      </c>
      <c r="S132" s="513">
        <v>0</v>
      </c>
      <c r="T132" s="513">
        <v>560</v>
      </c>
      <c r="U132" s="513">
        <v>73</v>
      </c>
      <c r="V132" s="513">
        <v>0</v>
      </c>
      <c r="W132" s="513">
        <v>0</v>
      </c>
      <c r="X132" s="513">
        <v>0</v>
      </c>
      <c r="Y132" s="513">
        <v>0</v>
      </c>
      <c r="Z132" s="513">
        <v>2074</v>
      </c>
      <c r="AA132" s="513">
        <v>1193</v>
      </c>
      <c r="AB132" s="510">
        <v>100</v>
      </c>
    </row>
    <row r="133" spans="1:28" ht="30" customHeight="1">
      <c r="A133" s="438" t="s">
        <v>22</v>
      </c>
      <c r="B133" s="438" t="s">
        <v>912</v>
      </c>
      <c r="C133" s="509">
        <v>0</v>
      </c>
      <c r="D133" s="509">
        <v>0</v>
      </c>
      <c r="E133" s="509">
        <v>5</v>
      </c>
      <c r="F133" s="509">
        <v>5</v>
      </c>
      <c r="G133" s="509">
        <v>0</v>
      </c>
      <c r="H133" s="509">
        <v>1</v>
      </c>
      <c r="I133" s="513">
        <v>1768</v>
      </c>
      <c r="J133" s="513">
        <v>0</v>
      </c>
      <c r="K133" s="513">
        <v>0</v>
      </c>
      <c r="L133" s="513">
        <v>0</v>
      </c>
      <c r="M133" s="513">
        <v>0</v>
      </c>
      <c r="N133" s="513">
        <v>0</v>
      </c>
      <c r="O133" s="513">
        <v>0</v>
      </c>
      <c r="P133" s="513">
        <v>365</v>
      </c>
      <c r="Q133" s="513">
        <v>615</v>
      </c>
      <c r="R133" s="513">
        <v>0</v>
      </c>
      <c r="S133" s="513">
        <v>0</v>
      </c>
      <c r="T133" s="513">
        <v>649</v>
      </c>
      <c r="U133" s="513">
        <v>139</v>
      </c>
      <c r="V133" s="513">
        <v>0</v>
      </c>
      <c r="W133" s="513">
        <v>0</v>
      </c>
      <c r="X133" s="513">
        <v>0</v>
      </c>
      <c r="Y133" s="513">
        <v>0</v>
      </c>
      <c r="Z133" s="513">
        <v>1014</v>
      </c>
      <c r="AA133" s="513">
        <v>754</v>
      </c>
      <c r="AB133" s="510">
        <v>100</v>
      </c>
    </row>
    <row r="134" spans="1:28" ht="30" customHeight="1">
      <c r="A134" s="438" t="s">
        <v>22</v>
      </c>
      <c r="B134" s="438" t="s">
        <v>913</v>
      </c>
      <c r="C134" s="509">
        <v>0</v>
      </c>
      <c r="D134" s="509">
        <v>0</v>
      </c>
      <c r="E134" s="509">
        <v>0</v>
      </c>
      <c r="F134" s="509">
        <v>0</v>
      </c>
      <c r="G134" s="509">
        <v>0</v>
      </c>
      <c r="H134" s="509">
        <v>0</v>
      </c>
      <c r="I134" s="513">
        <v>0</v>
      </c>
      <c r="J134" s="513">
        <v>0</v>
      </c>
      <c r="K134" s="513">
        <v>0</v>
      </c>
      <c r="L134" s="513">
        <v>0</v>
      </c>
      <c r="M134" s="513">
        <v>0</v>
      </c>
      <c r="N134" s="513">
        <v>0</v>
      </c>
      <c r="O134" s="513">
        <v>0</v>
      </c>
      <c r="P134" s="513">
        <v>0</v>
      </c>
      <c r="Q134" s="513">
        <v>0</v>
      </c>
      <c r="R134" s="513">
        <v>0</v>
      </c>
      <c r="S134" s="513">
        <v>0</v>
      </c>
      <c r="T134" s="513">
        <v>0</v>
      </c>
      <c r="U134" s="513">
        <v>0</v>
      </c>
      <c r="V134" s="513">
        <v>0</v>
      </c>
      <c r="W134" s="513">
        <v>0</v>
      </c>
      <c r="X134" s="513">
        <v>0</v>
      </c>
      <c r="Y134" s="513">
        <v>0</v>
      </c>
      <c r="Z134" s="513">
        <v>0</v>
      </c>
      <c r="AA134" s="513">
        <v>0</v>
      </c>
      <c r="AB134" s="510" t="e">
        <v>#DIV/0!</v>
      </c>
    </row>
    <row r="135" spans="1:28" ht="30" customHeight="1">
      <c r="A135" s="438" t="s">
        <v>23</v>
      </c>
      <c r="B135" s="438" t="s">
        <v>914</v>
      </c>
      <c r="C135" s="509">
        <v>1</v>
      </c>
      <c r="D135" s="509">
        <v>1</v>
      </c>
      <c r="E135" s="509">
        <v>19</v>
      </c>
      <c r="F135" s="509">
        <v>15</v>
      </c>
      <c r="G135" s="509">
        <v>2</v>
      </c>
      <c r="H135" s="509">
        <v>8</v>
      </c>
      <c r="I135" s="513">
        <v>60137</v>
      </c>
      <c r="J135" s="513">
        <v>3</v>
      </c>
      <c r="K135" s="513">
        <v>54</v>
      </c>
      <c r="L135" s="513">
        <v>0</v>
      </c>
      <c r="M135" s="513">
        <v>0</v>
      </c>
      <c r="N135" s="513">
        <v>5394</v>
      </c>
      <c r="O135" s="513">
        <v>10868</v>
      </c>
      <c r="P135" s="513">
        <v>19085</v>
      </c>
      <c r="Q135" s="513">
        <v>18978</v>
      </c>
      <c r="R135" s="513">
        <v>876</v>
      </c>
      <c r="S135" s="513">
        <v>649</v>
      </c>
      <c r="T135" s="513">
        <v>2566</v>
      </c>
      <c r="U135" s="513">
        <v>1562</v>
      </c>
      <c r="V135" s="513">
        <v>12</v>
      </c>
      <c r="W135" s="513">
        <v>90</v>
      </c>
      <c r="X135" s="513">
        <v>0</v>
      </c>
      <c r="Y135" s="513">
        <v>0</v>
      </c>
      <c r="Z135" s="513">
        <v>27936</v>
      </c>
      <c r="AA135" s="513">
        <v>32201</v>
      </c>
      <c r="AB135" s="510">
        <v>78.94736842105263</v>
      </c>
    </row>
    <row r="136" spans="1:28" ht="30" customHeight="1">
      <c r="A136" s="438" t="s">
        <v>23</v>
      </c>
      <c r="B136" s="438" t="s">
        <v>571</v>
      </c>
      <c r="C136" s="509">
        <v>0</v>
      </c>
      <c r="D136" s="509">
        <v>0</v>
      </c>
      <c r="E136" s="509">
        <v>13</v>
      </c>
      <c r="F136" s="509">
        <v>13</v>
      </c>
      <c r="G136" s="509">
        <v>1</v>
      </c>
      <c r="H136" s="509">
        <v>2</v>
      </c>
      <c r="I136" s="513">
        <v>11740</v>
      </c>
      <c r="J136" s="513">
        <v>0</v>
      </c>
      <c r="K136" s="513">
        <v>0</v>
      </c>
      <c r="L136" s="513">
        <v>0</v>
      </c>
      <c r="M136" s="513">
        <v>0</v>
      </c>
      <c r="N136" s="513">
        <v>346</v>
      </c>
      <c r="O136" s="513">
        <v>322</v>
      </c>
      <c r="P136" s="513">
        <v>4414</v>
      </c>
      <c r="Q136" s="513">
        <v>5391</v>
      </c>
      <c r="R136" s="513">
        <v>6</v>
      </c>
      <c r="S136" s="513">
        <v>14</v>
      </c>
      <c r="T136" s="513">
        <v>809</v>
      </c>
      <c r="U136" s="513">
        <v>438</v>
      </c>
      <c r="V136" s="513">
        <v>0</v>
      </c>
      <c r="W136" s="513">
        <v>0</v>
      </c>
      <c r="X136" s="513">
        <v>0</v>
      </c>
      <c r="Y136" s="513">
        <v>0</v>
      </c>
      <c r="Z136" s="513">
        <v>5575</v>
      </c>
      <c r="AA136" s="513">
        <v>6165</v>
      </c>
      <c r="AB136" s="510">
        <v>100</v>
      </c>
    </row>
    <row r="137" spans="1:28" ht="30" customHeight="1">
      <c r="A137" s="438" t="s">
        <v>23</v>
      </c>
      <c r="B137" s="438" t="s">
        <v>915</v>
      </c>
      <c r="C137" s="509">
        <v>5</v>
      </c>
      <c r="D137" s="509">
        <v>10</v>
      </c>
      <c r="E137" s="509">
        <v>25</v>
      </c>
      <c r="F137" s="509">
        <v>11</v>
      </c>
      <c r="G137" s="509">
        <v>1</v>
      </c>
      <c r="H137" s="509">
        <v>3</v>
      </c>
      <c r="I137" s="513">
        <v>89749</v>
      </c>
      <c r="J137" s="513">
        <v>1313</v>
      </c>
      <c r="K137" s="513">
        <v>727</v>
      </c>
      <c r="L137" s="513">
        <v>221</v>
      </c>
      <c r="M137" s="513">
        <v>145</v>
      </c>
      <c r="N137" s="513">
        <v>18547</v>
      </c>
      <c r="O137" s="513">
        <v>9652</v>
      </c>
      <c r="P137" s="513">
        <v>31532</v>
      </c>
      <c r="Q137" s="513">
        <v>17880</v>
      </c>
      <c r="R137" s="513">
        <v>1458</v>
      </c>
      <c r="S137" s="513">
        <v>721</v>
      </c>
      <c r="T137" s="513">
        <v>3657</v>
      </c>
      <c r="U137" s="513">
        <v>2173</v>
      </c>
      <c r="V137" s="513">
        <v>882</v>
      </c>
      <c r="W137" s="513">
        <v>593</v>
      </c>
      <c r="X137" s="513">
        <v>154</v>
      </c>
      <c r="Y137" s="513">
        <v>94</v>
      </c>
      <c r="Z137" s="513">
        <v>57764</v>
      </c>
      <c r="AA137" s="513">
        <v>31985</v>
      </c>
      <c r="AB137" s="510">
        <v>44</v>
      </c>
    </row>
    <row r="138" spans="1:28" ht="30" customHeight="1">
      <c r="A138" s="438" t="s">
        <v>23</v>
      </c>
      <c r="B138" s="438" t="s">
        <v>572</v>
      </c>
      <c r="C138" s="509">
        <v>1</v>
      </c>
      <c r="D138" s="509">
        <v>1</v>
      </c>
      <c r="E138" s="509">
        <v>12</v>
      </c>
      <c r="F138" s="509">
        <v>12</v>
      </c>
      <c r="G138" s="509">
        <v>0</v>
      </c>
      <c r="H138" s="509">
        <v>6</v>
      </c>
      <c r="I138" s="513">
        <v>296800</v>
      </c>
      <c r="J138" s="513">
        <v>1573</v>
      </c>
      <c r="K138" s="513">
        <v>1822</v>
      </c>
      <c r="L138" s="513">
        <v>293</v>
      </c>
      <c r="M138" s="513">
        <v>281</v>
      </c>
      <c r="N138" s="513">
        <v>8358</v>
      </c>
      <c r="O138" s="513">
        <v>7489</v>
      </c>
      <c r="P138" s="513">
        <v>133366</v>
      </c>
      <c r="Q138" s="513">
        <v>137272</v>
      </c>
      <c r="R138" s="513">
        <v>344</v>
      </c>
      <c r="S138" s="513">
        <v>270</v>
      </c>
      <c r="T138" s="513">
        <v>2371</v>
      </c>
      <c r="U138" s="513">
        <v>949</v>
      </c>
      <c r="V138" s="513">
        <v>1696</v>
      </c>
      <c r="W138" s="513">
        <v>716</v>
      </c>
      <c r="X138" s="513">
        <v>0</v>
      </c>
      <c r="Y138" s="513">
        <v>0</v>
      </c>
      <c r="Z138" s="513">
        <v>148001</v>
      </c>
      <c r="AA138" s="513">
        <v>148799</v>
      </c>
      <c r="AB138" s="510">
        <v>100</v>
      </c>
    </row>
    <row r="139" spans="1:28" ht="30" customHeight="1">
      <c r="A139" s="438" t="s">
        <v>23</v>
      </c>
      <c r="B139" s="438" t="s">
        <v>916</v>
      </c>
      <c r="C139" s="509">
        <v>0</v>
      </c>
      <c r="D139" s="509">
        <v>0</v>
      </c>
      <c r="E139" s="509">
        <v>4</v>
      </c>
      <c r="F139" s="509">
        <v>4</v>
      </c>
      <c r="G139" s="509">
        <v>0</v>
      </c>
      <c r="H139" s="509">
        <v>2</v>
      </c>
      <c r="I139" s="513">
        <v>7716</v>
      </c>
      <c r="J139" s="513">
        <v>0</v>
      </c>
      <c r="K139" s="513">
        <v>0</v>
      </c>
      <c r="L139" s="513">
        <v>0</v>
      </c>
      <c r="M139" s="513">
        <v>0</v>
      </c>
      <c r="N139" s="513">
        <v>237</v>
      </c>
      <c r="O139" s="513">
        <v>188</v>
      </c>
      <c r="P139" s="513">
        <v>4402</v>
      </c>
      <c r="Q139" s="513">
        <v>2583</v>
      </c>
      <c r="R139" s="513">
        <v>0</v>
      </c>
      <c r="S139" s="513">
        <v>0</v>
      </c>
      <c r="T139" s="513">
        <v>18</v>
      </c>
      <c r="U139" s="513">
        <v>288</v>
      </c>
      <c r="V139" s="513">
        <v>0</v>
      </c>
      <c r="W139" s="513">
        <v>0</v>
      </c>
      <c r="X139" s="513">
        <v>0</v>
      </c>
      <c r="Y139" s="513">
        <v>0</v>
      </c>
      <c r="Z139" s="513">
        <v>4657</v>
      </c>
      <c r="AA139" s="513">
        <v>3059</v>
      </c>
      <c r="AB139" s="510">
        <v>100</v>
      </c>
    </row>
    <row r="140" spans="1:28" ht="30" customHeight="1">
      <c r="A140" s="438" t="s">
        <v>23</v>
      </c>
      <c r="B140" s="438" t="s">
        <v>917</v>
      </c>
      <c r="C140" s="509">
        <v>1</v>
      </c>
      <c r="D140" s="509">
        <v>0</v>
      </c>
      <c r="E140" s="509">
        <v>29</v>
      </c>
      <c r="F140" s="509">
        <v>27</v>
      </c>
      <c r="G140" s="509">
        <v>0</v>
      </c>
      <c r="H140" s="509">
        <v>9</v>
      </c>
      <c r="I140" s="513">
        <v>38194</v>
      </c>
      <c r="J140" s="513">
        <v>15</v>
      </c>
      <c r="K140" s="513">
        <v>37</v>
      </c>
      <c r="L140" s="513">
        <v>0</v>
      </c>
      <c r="M140" s="513">
        <v>0</v>
      </c>
      <c r="N140" s="513">
        <v>1342</v>
      </c>
      <c r="O140" s="513">
        <v>1166</v>
      </c>
      <c r="P140" s="513">
        <v>17246</v>
      </c>
      <c r="Q140" s="513">
        <v>11941</v>
      </c>
      <c r="R140" s="513">
        <v>121</v>
      </c>
      <c r="S140" s="513">
        <v>52</v>
      </c>
      <c r="T140" s="513">
        <v>4492</v>
      </c>
      <c r="U140" s="513">
        <v>1707</v>
      </c>
      <c r="V140" s="513">
        <v>37</v>
      </c>
      <c r="W140" s="513">
        <v>38</v>
      </c>
      <c r="X140" s="513">
        <v>0</v>
      </c>
      <c r="Y140" s="513">
        <v>0</v>
      </c>
      <c r="Z140" s="513">
        <v>23253</v>
      </c>
      <c r="AA140" s="513">
        <v>14941</v>
      </c>
      <c r="AB140" s="510">
        <v>93.103448275862078</v>
      </c>
    </row>
    <row r="141" spans="1:28" ht="30" customHeight="1">
      <c r="A141" s="438" t="s">
        <v>23</v>
      </c>
      <c r="B141" s="438" t="s">
        <v>569</v>
      </c>
      <c r="C141" s="509">
        <v>12</v>
      </c>
      <c r="D141" s="509">
        <v>5</v>
      </c>
      <c r="E141" s="509">
        <v>27</v>
      </c>
      <c r="F141" s="509">
        <v>27</v>
      </c>
      <c r="G141" s="509">
        <v>2</v>
      </c>
      <c r="H141" s="509">
        <v>9</v>
      </c>
      <c r="I141" s="513">
        <v>238442</v>
      </c>
      <c r="J141" s="513">
        <v>1315</v>
      </c>
      <c r="K141" s="513">
        <v>746</v>
      </c>
      <c r="L141" s="513">
        <v>2268</v>
      </c>
      <c r="M141" s="513">
        <v>1876</v>
      </c>
      <c r="N141" s="513">
        <v>15253</v>
      </c>
      <c r="O141" s="513">
        <v>15800</v>
      </c>
      <c r="P141" s="513">
        <v>98855</v>
      </c>
      <c r="Q141" s="513">
        <v>67445</v>
      </c>
      <c r="R141" s="513">
        <v>3127</v>
      </c>
      <c r="S141" s="513">
        <v>2038</v>
      </c>
      <c r="T141" s="513">
        <v>19886</v>
      </c>
      <c r="U141" s="513">
        <v>9069</v>
      </c>
      <c r="V141" s="513">
        <v>56</v>
      </c>
      <c r="W141" s="513">
        <v>96</v>
      </c>
      <c r="X141" s="513">
        <v>516</v>
      </c>
      <c r="Y141" s="513">
        <v>96</v>
      </c>
      <c r="Z141" s="513">
        <v>141276</v>
      </c>
      <c r="AA141" s="513">
        <v>97166</v>
      </c>
      <c r="AB141" s="510">
        <v>100</v>
      </c>
    </row>
    <row r="142" spans="1:28" ht="30" customHeight="1">
      <c r="A142" s="438" t="s">
        <v>23</v>
      </c>
      <c r="B142" s="438" t="s">
        <v>918</v>
      </c>
      <c r="C142" s="509">
        <v>2</v>
      </c>
      <c r="D142" s="509">
        <v>0</v>
      </c>
      <c r="E142" s="509">
        <v>20</v>
      </c>
      <c r="F142" s="509">
        <v>20</v>
      </c>
      <c r="G142" s="509">
        <v>0</v>
      </c>
      <c r="H142" s="509">
        <v>9</v>
      </c>
      <c r="I142" s="513">
        <v>27342</v>
      </c>
      <c r="J142" s="513">
        <v>2</v>
      </c>
      <c r="K142" s="513">
        <v>7</v>
      </c>
      <c r="L142" s="513">
        <v>10</v>
      </c>
      <c r="M142" s="513">
        <v>23</v>
      </c>
      <c r="N142" s="513">
        <v>556</v>
      </c>
      <c r="O142" s="513">
        <v>655</v>
      </c>
      <c r="P142" s="513">
        <v>14234</v>
      </c>
      <c r="Q142" s="513">
        <v>8550</v>
      </c>
      <c r="R142" s="513">
        <v>501</v>
      </c>
      <c r="S142" s="513">
        <v>208</v>
      </c>
      <c r="T142" s="513">
        <v>222</v>
      </c>
      <c r="U142" s="513">
        <v>1975</v>
      </c>
      <c r="V142" s="513">
        <v>0</v>
      </c>
      <c r="W142" s="513">
        <v>79</v>
      </c>
      <c r="X142" s="513">
        <v>181</v>
      </c>
      <c r="Y142" s="513">
        <v>139</v>
      </c>
      <c r="Z142" s="513">
        <v>15706</v>
      </c>
      <c r="AA142" s="513">
        <v>11636</v>
      </c>
      <c r="AB142" s="510">
        <v>100</v>
      </c>
    </row>
    <row r="143" spans="1:28" ht="30" customHeight="1">
      <c r="A143" s="438" t="s">
        <v>23</v>
      </c>
      <c r="B143" s="438" t="s">
        <v>573</v>
      </c>
      <c r="C143" s="509">
        <v>3</v>
      </c>
      <c r="D143" s="509">
        <v>2</v>
      </c>
      <c r="E143" s="509">
        <v>35</v>
      </c>
      <c r="F143" s="509">
        <v>33</v>
      </c>
      <c r="G143" s="509">
        <v>0</v>
      </c>
      <c r="H143" s="509">
        <v>4</v>
      </c>
      <c r="I143" s="513">
        <v>54276</v>
      </c>
      <c r="J143" s="513">
        <v>25</v>
      </c>
      <c r="K143" s="513">
        <v>41</v>
      </c>
      <c r="L143" s="513">
        <v>0</v>
      </c>
      <c r="M143" s="513">
        <v>0</v>
      </c>
      <c r="N143" s="513">
        <v>3566</v>
      </c>
      <c r="O143" s="513">
        <v>5740</v>
      </c>
      <c r="P143" s="513">
        <v>22209</v>
      </c>
      <c r="Q143" s="513">
        <v>18810</v>
      </c>
      <c r="R143" s="513">
        <v>672</v>
      </c>
      <c r="S143" s="513">
        <v>408</v>
      </c>
      <c r="T143" s="513">
        <v>219</v>
      </c>
      <c r="U143" s="513">
        <v>1150</v>
      </c>
      <c r="V143" s="513">
        <v>27</v>
      </c>
      <c r="W143" s="513">
        <v>158</v>
      </c>
      <c r="X143" s="513">
        <v>899</v>
      </c>
      <c r="Y143" s="513">
        <v>352</v>
      </c>
      <c r="Z143" s="513">
        <v>27617</v>
      </c>
      <c r="AA143" s="513">
        <v>26659</v>
      </c>
      <c r="AB143" s="510">
        <v>94.285714285714292</v>
      </c>
    </row>
    <row r="144" spans="1:28" ht="30" customHeight="1">
      <c r="A144" s="438" t="s">
        <v>24</v>
      </c>
      <c r="B144" s="438" t="s">
        <v>919</v>
      </c>
      <c r="C144" s="509">
        <v>2</v>
      </c>
      <c r="D144" s="509">
        <v>3</v>
      </c>
      <c r="E144" s="509">
        <v>32</v>
      </c>
      <c r="F144" s="509">
        <v>31</v>
      </c>
      <c r="G144" s="509">
        <v>0</v>
      </c>
      <c r="H144" s="509">
        <v>3</v>
      </c>
      <c r="I144" s="513">
        <v>25617</v>
      </c>
      <c r="J144" s="513">
        <v>49</v>
      </c>
      <c r="K144" s="513">
        <v>61</v>
      </c>
      <c r="L144" s="513">
        <v>0</v>
      </c>
      <c r="M144" s="513">
        <v>2</v>
      </c>
      <c r="N144" s="513">
        <v>2686</v>
      </c>
      <c r="O144" s="513">
        <v>1403</v>
      </c>
      <c r="P144" s="513">
        <v>8961</v>
      </c>
      <c r="Q144" s="513">
        <v>9947</v>
      </c>
      <c r="R144" s="513">
        <v>462</v>
      </c>
      <c r="S144" s="513">
        <v>41</v>
      </c>
      <c r="T144" s="513">
        <v>1290</v>
      </c>
      <c r="U144" s="513">
        <v>692</v>
      </c>
      <c r="V144" s="513">
        <v>6</v>
      </c>
      <c r="W144" s="513">
        <v>17</v>
      </c>
      <c r="X144" s="513">
        <v>0</v>
      </c>
      <c r="Y144" s="513">
        <v>0</v>
      </c>
      <c r="Z144" s="513">
        <v>13454</v>
      </c>
      <c r="AA144" s="513">
        <v>12163</v>
      </c>
      <c r="AB144" s="510">
        <v>96.875</v>
      </c>
    </row>
    <row r="145" spans="1:28" ht="30" customHeight="1">
      <c r="A145" s="438" t="s">
        <v>24</v>
      </c>
      <c r="B145" s="438" t="s">
        <v>920</v>
      </c>
      <c r="C145" s="509">
        <v>0</v>
      </c>
      <c r="D145" s="509">
        <v>0</v>
      </c>
      <c r="E145" s="509">
        <v>17</v>
      </c>
      <c r="F145" s="509">
        <v>15</v>
      </c>
      <c r="G145" s="509">
        <v>0</v>
      </c>
      <c r="H145" s="509">
        <v>2</v>
      </c>
      <c r="I145" s="513">
        <v>10711</v>
      </c>
      <c r="J145" s="513">
        <v>0</v>
      </c>
      <c r="K145" s="513">
        <v>0</v>
      </c>
      <c r="L145" s="513">
        <v>0</v>
      </c>
      <c r="M145" s="513">
        <v>0</v>
      </c>
      <c r="N145" s="513">
        <v>114</v>
      </c>
      <c r="O145" s="513">
        <v>327</v>
      </c>
      <c r="P145" s="513">
        <v>3711</v>
      </c>
      <c r="Q145" s="513">
        <v>5752</v>
      </c>
      <c r="R145" s="513">
        <v>35</v>
      </c>
      <c r="S145" s="513">
        <v>26</v>
      </c>
      <c r="T145" s="513">
        <v>688</v>
      </c>
      <c r="U145" s="513">
        <v>58</v>
      </c>
      <c r="V145" s="513">
        <v>0</v>
      </c>
      <c r="W145" s="513">
        <v>0</v>
      </c>
      <c r="X145" s="513">
        <v>0</v>
      </c>
      <c r="Y145" s="513">
        <v>0</v>
      </c>
      <c r="Z145" s="513">
        <v>4548</v>
      </c>
      <c r="AA145" s="513">
        <v>6163</v>
      </c>
      <c r="AB145" s="510">
        <v>88.235294117647058</v>
      </c>
    </row>
    <row r="146" spans="1:28" ht="30" customHeight="1">
      <c r="A146" s="438" t="s">
        <v>25</v>
      </c>
      <c r="B146" s="438" t="s">
        <v>921</v>
      </c>
      <c r="C146" s="509">
        <v>10</v>
      </c>
      <c r="D146" s="509">
        <v>5</v>
      </c>
      <c r="E146" s="509">
        <v>228</v>
      </c>
      <c r="F146" s="509">
        <v>209</v>
      </c>
      <c r="G146" s="509">
        <v>18</v>
      </c>
      <c r="H146" s="509">
        <v>20</v>
      </c>
      <c r="I146" s="513">
        <v>207469</v>
      </c>
      <c r="J146" s="513">
        <v>333</v>
      </c>
      <c r="K146" s="513">
        <v>222</v>
      </c>
      <c r="L146" s="513">
        <v>64</v>
      </c>
      <c r="M146" s="513">
        <v>64</v>
      </c>
      <c r="N146" s="513">
        <v>15759</v>
      </c>
      <c r="O146" s="513">
        <v>11463</v>
      </c>
      <c r="P146" s="513">
        <v>90436</v>
      </c>
      <c r="Q146" s="513">
        <v>65124</v>
      </c>
      <c r="R146" s="513">
        <v>2330</v>
      </c>
      <c r="S146" s="513">
        <v>1341</v>
      </c>
      <c r="T146" s="513">
        <v>11132</v>
      </c>
      <c r="U146" s="513">
        <v>4890</v>
      </c>
      <c r="V146" s="513">
        <v>535</v>
      </c>
      <c r="W146" s="513">
        <v>468</v>
      </c>
      <c r="X146" s="513">
        <v>1338</v>
      </c>
      <c r="Y146" s="513">
        <v>1970</v>
      </c>
      <c r="Z146" s="513">
        <v>121927</v>
      </c>
      <c r="AA146" s="513">
        <v>85542</v>
      </c>
      <c r="AB146" s="510">
        <v>91.666666666666671</v>
      </c>
    </row>
    <row r="147" spans="1:28" ht="30" customHeight="1">
      <c r="A147" s="438" t="s">
        <v>25</v>
      </c>
      <c r="B147" s="438" t="s">
        <v>922</v>
      </c>
      <c r="C147" s="509">
        <v>0</v>
      </c>
      <c r="D147" s="509">
        <v>0</v>
      </c>
      <c r="E147" s="509">
        <v>33</v>
      </c>
      <c r="F147" s="509">
        <v>31</v>
      </c>
      <c r="G147" s="509">
        <v>2</v>
      </c>
      <c r="H147" s="509">
        <v>10</v>
      </c>
      <c r="I147" s="513">
        <v>25801</v>
      </c>
      <c r="J147" s="513">
        <v>0</v>
      </c>
      <c r="K147" s="513">
        <v>0</v>
      </c>
      <c r="L147" s="513">
        <v>0</v>
      </c>
      <c r="M147" s="513">
        <v>0</v>
      </c>
      <c r="N147" s="513">
        <v>115</v>
      </c>
      <c r="O147" s="513">
        <v>369</v>
      </c>
      <c r="P147" s="513">
        <v>7929</v>
      </c>
      <c r="Q147" s="513">
        <v>11035</v>
      </c>
      <c r="R147" s="513">
        <v>56</v>
      </c>
      <c r="S147" s="513">
        <v>120</v>
      </c>
      <c r="T147" s="513">
        <v>2075</v>
      </c>
      <c r="U147" s="513">
        <v>489</v>
      </c>
      <c r="V147" s="513">
        <v>2427</v>
      </c>
      <c r="W147" s="513">
        <v>1186</v>
      </c>
      <c r="X147" s="513">
        <v>0</v>
      </c>
      <c r="Y147" s="513">
        <v>0</v>
      </c>
      <c r="Z147" s="513">
        <v>12602</v>
      </c>
      <c r="AA147" s="513">
        <v>13199</v>
      </c>
      <c r="AB147" s="510">
        <v>93.939393939393938</v>
      </c>
    </row>
    <row r="148" spans="1:28" ht="30" customHeight="1">
      <c r="A148" s="438" t="s">
        <v>25</v>
      </c>
      <c r="B148" s="438" t="s">
        <v>923</v>
      </c>
      <c r="C148" s="509">
        <v>3</v>
      </c>
      <c r="D148" s="509">
        <v>0</v>
      </c>
      <c r="E148" s="509">
        <v>136</v>
      </c>
      <c r="F148" s="509">
        <v>136</v>
      </c>
      <c r="G148" s="509">
        <v>8</v>
      </c>
      <c r="H148" s="509">
        <v>11</v>
      </c>
      <c r="I148" s="513">
        <v>79224</v>
      </c>
      <c r="J148" s="513">
        <v>162</v>
      </c>
      <c r="K148" s="513">
        <v>92</v>
      </c>
      <c r="L148" s="513">
        <v>103</v>
      </c>
      <c r="M148" s="513">
        <v>90</v>
      </c>
      <c r="N148" s="513">
        <v>8819</v>
      </c>
      <c r="O148" s="513">
        <v>5830</v>
      </c>
      <c r="P148" s="513">
        <v>39217</v>
      </c>
      <c r="Q148" s="513">
        <v>19497</v>
      </c>
      <c r="R148" s="513">
        <v>300</v>
      </c>
      <c r="S148" s="513">
        <v>213</v>
      </c>
      <c r="T148" s="513">
        <v>1804</v>
      </c>
      <c r="U148" s="513">
        <v>1027</v>
      </c>
      <c r="V148" s="513">
        <v>591</v>
      </c>
      <c r="W148" s="513">
        <v>558</v>
      </c>
      <c r="X148" s="513">
        <v>446</v>
      </c>
      <c r="Y148" s="513">
        <v>475</v>
      </c>
      <c r="Z148" s="513">
        <v>51442</v>
      </c>
      <c r="AA148" s="513">
        <v>27782</v>
      </c>
      <c r="AB148" s="510">
        <v>99.999999999999986</v>
      </c>
    </row>
    <row r="149" spans="1:28" ht="30" customHeight="1">
      <c r="A149" s="438" t="s">
        <v>25</v>
      </c>
      <c r="B149" s="438" t="s">
        <v>924</v>
      </c>
      <c r="C149" s="509">
        <v>1</v>
      </c>
      <c r="D149" s="509">
        <v>0</v>
      </c>
      <c r="E149" s="509">
        <v>52</v>
      </c>
      <c r="F149" s="509">
        <v>42</v>
      </c>
      <c r="G149" s="509">
        <v>0</v>
      </c>
      <c r="H149" s="509">
        <v>5</v>
      </c>
      <c r="I149" s="513">
        <v>24983</v>
      </c>
      <c r="J149" s="513">
        <v>22</v>
      </c>
      <c r="K149" s="513">
        <v>5</v>
      </c>
      <c r="L149" s="513">
        <v>0</v>
      </c>
      <c r="M149" s="513">
        <v>0</v>
      </c>
      <c r="N149" s="513">
        <v>646</v>
      </c>
      <c r="O149" s="513">
        <v>224</v>
      </c>
      <c r="P149" s="513">
        <v>14226</v>
      </c>
      <c r="Q149" s="513">
        <v>7486</v>
      </c>
      <c r="R149" s="513">
        <v>48</v>
      </c>
      <c r="S149" s="513">
        <v>54</v>
      </c>
      <c r="T149" s="513">
        <v>1680</v>
      </c>
      <c r="U149" s="513">
        <v>154</v>
      </c>
      <c r="V149" s="513">
        <v>179</v>
      </c>
      <c r="W149" s="513">
        <v>259</v>
      </c>
      <c r="X149" s="513">
        <v>0</v>
      </c>
      <c r="Y149" s="513">
        <v>0</v>
      </c>
      <c r="Z149" s="513">
        <v>16801</v>
      </c>
      <c r="AA149" s="513">
        <v>8182</v>
      </c>
      <c r="AB149" s="510">
        <v>80.769230769230759</v>
      </c>
    </row>
    <row r="150" spans="1:28" ht="30" customHeight="1">
      <c r="A150" s="438" t="s">
        <v>25</v>
      </c>
      <c r="B150" s="438" t="s">
        <v>925</v>
      </c>
      <c r="C150" s="509">
        <v>0</v>
      </c>
      <c r="D150" s="509">
        <v>0</v>
      </c>
      <c r="E150" s="509">
        <v>40</v>
      </c>
      <c r="F150" s="509">
        <v>36</v>
      </c>
      <c r="G150" s="509">
        <v>0</v>
      </c>
      <c r="H150" s="509">
        <v>2</v>
      </c>
      <c r="I150" s="513">
        <v>22219</v>
      </c>
      <c r="J150" s="513">
        <v>2</v>
      </c>
      <c r="K150" s="513">
        <v>0</v>
      </c>
      <c r="L150" s="513">
        <v>11</v>
      </c>
      <c r="M150" s="513">
        <v>0</v>
      </c>
      <c r="N150" s="513">
        <v>492</v>
      </c>
      <c r="O150" s="513">
        <v>796</v>
      </c>
      <c r="P150" s="513">
        <v>9964</v>
      </c>
      <c r="Q150" s="513">
        <v>7760</v>
      </c>
      <c r="R150" s="513">
        <v>0</v>
      </c>
      <c r="S150" s="513">
        <v>0</v>
      </c>
      <c r="T150" s="513">
        <v>2364</v>
      </c>
      <c r="U150" s="513">
        <v>765</v>
      </c>
      <c r="V150" s="513">
        <v>52</v>
      </c>
      <c r="W150" s="513">
        <v>13</v>
      </c>
      <c r="X150" s="513">
        <v>0</v>
      </c>
      <c r="Y150" s="513">
        <v>0</v>
      </c>
      <c r="Z150" s="513">
        <v>12885</v>
      </c>
      <c r="AA150" s="513">
        <v>9334</v>
      </c>
      <c r="AB150" s="510">
        <v>90</v>
      </c>
    </row>
    <row r="151" spans="1:28" ht="30" customHeight="1">
      <c r="A151" s="438" t="s">
        <v>25</v>
      </c>
      <c r="B151" s="438" t="s">
        <v>926</v>
      </c>
      <c r="C151" s="509">
        <v>1</v>
      </c>
      <c r="D151" s="509">
        <v>0</v>
      </c>
      <c r="E151" s="509">
        <v>80</v>
      </c>
      <c r="F151" s="509">
        <v>77</v>
      </c>
      <c r="G151" s="509">
        <v>0</v>
      </c>
      <c r="H151" s="509">
        <v>8</v>
      </c>
      <c r="I151" s="513">
        <v>37913</v>
      </c>
      <c r="J151" s="513">
        <v>39</v>
      </c>
      <c r="K151" s="513">
        <v>15</v>
      </c>
      <c r="L151" s="513">
        <v>0</v>
      </c>
      <c r="M151" s="513">
        <v>0</v>
      </c>
      <c r="N151" s="513">
        <v>1733</v>
      </c>
      <c r="O151" s="513">
        <v>1051</v>
      </c>
      <c r="P151" s="513">
        <v>17929</v>
      </c>
      <c r="Q151" s="513">
        <v>12397</v>
      </c>
      <c r="R151" s="513">
        <v>47</v>
      </c>
      <c r="S151" s="513">
        <v>43</v>
      </c>
      <c r="T151" s="513">
        <v>3365</v>
      </c>
      <c r="U151" s="513">
        <v>420</v>
      </c>
      <c r="V151" s="513">
        <v>543</v>
      </c>
      <c r="W151" s="513">
        <v>331</v>
      </c>
      <c r="X151" s="513">
        <v>0</v>
      </c>
      <c r="Y151" s="513">
        <v>0</v>
      </c>
      <c r="Z151" s="513">
        <v>23656</v>
      </c>
      <c r="AA151" s="513">
        <v>14257</v>
      </c>
      <c r="AB151" s="510">
        <v>96.25</v>
      </c>
    </row>
    <row r="152" spans="1:28" ht="30" customHeight="1">
      <c r="A152" s="438" t="s">
        <v>25</v>
      </c>
      <c r="B152" s="438" t="s">
        <v>927</v>
      </c>
      <c r="C152" s="509">
        <v>0</v>
      </c>
      <c r="D152" s="509">
        <v>0</v>
      </c>
      <c r="E152" s="509">
        <v>22</v>
      </c>
      <c r="F152" s="509">
        <v>17</v>
      </c>
      <c r="G152" s="509">
        <v>0</v>
      </c>
      <c r="H152" s="509">
        <v>7</v>
      </c>
      <c r="I152" s="513">
        <v>16962</v>
      </c>
      <c r="J152" s="513">
        <v>4</v>
      </c>
      <c r="K152" s="513">
        <v>0</v>
      </c>
      <c r="L152" s="513">
        <v>0</v>
      </c>
      <c r="M152" s="513">
        <v>0</v>
      </c>
      <c r="N152" s="513">
        <v>411</v>
      </c>
      <c r="O152" s="513">
        <v>505</v>
      </c>
      <c r="P152" s="513">
        <v>8491</v>
      </c>
      <c r="Q152" s="513">
        <v>5066</v>
      </c>
      <c r="R152" s="513">
        <v>0</v>
      </c>
      <c r="S152" s="513">
        <v>0</v>
      </c>
      <c r="T152" s="513">
        <v>1160</v>
      </c>
      <c r="U152" s="513">
        <v>814</v>
      </c>
      <c r="V152" s="513">
        <v>306</v>
      </c>
      <c r="W152" s="513">
        <v>205</v>
      </c>
      <c r="X152" s="513">
        <v>0</v>
      </c>
      <c r="Y152" s="513">
        <v>0</v>
      </c>
      <c r="Z152" s="513">
        <v>10372</v>
      </c>
      <c r="AA152" s="513">
        <v>6590</v>
      </c>
      <c r="AB152" s="510">
        <v>77.272727272727266</v>
      </c>
    </row>
    <row r="153" spans="1:28" ht="30" customHeight="1">
      <c r="A153" s="438" t="s">
        <v>25</v>
      </c>
      <c r="B153" s="438" t="s">
        <v>928</v>
      </c>
      <c r="C153" s="509">
        <v>8</v>
      </c>
      <c r="D153" s="509">
        <v>1</v>
      </c>
      <c r="E153" s="509">
        <v>76</v>
      </c>
      <c r="F153" s="509">
        <v>70</v>
      </c>
      <c r="G153" s="509">
        <v>9</v>
      </c>
      <c r="H153" s="509">
        <v>9</v>
      </c>
      <c r="I153" s="513">
        <v>70642</v>
      </c>
      <c r="J153" s="513">
        <v>282</v>
      </c>
      <c r="K153" s="513">
        <v>152</v>
      </c>
      <c r="L153" s="513">
        <v>51</v>
      </c>
      <c r="M153" s="513">
        <v>58</v>
      </c>
      <c r="N153" s="513">
        <v>4604</v>
      </c>
      <c r="O153" s="513">
        <v>3433</v>
      </c>
      <c r="P153" s="513">
        <v>30628</v>
      </c>
      <c r="Q153" s="513">
        <v>18605</v>
      </c>
      <c r="R153" s="513">
        <v>198</v>
      </c>
      <c r="S153" s="513">
        <v>103</v>
      </c>
      <c r="T153" s="513">
        <v>8679</v>
      </c>
      <c r="U153" s="513">
        <v>1921</v>
      </c>
      <c r="V153" s="513">
        <v>163</v>
      </c>
      <c r="W153" s="513">
        <v>734</v>
      </c>
      <c r="X153" s="513">
        <v>547</v>
      </c>
      <c r="Y153" s="513">
        <v>484</v>
      </c>
      <c r="Z153" s="513">
        <v>45152</v>
      </c>
      <c r="AA153" s="513">
        <v>25490</v>
      </c>
      <c r="AB153" s="510">
        <v>92.10526315789474</v>
      </c>
    </row>
    <row r="154" spans="1:28" ht="30" customHeight="1">
      <c r="A154" s="438" t="s">
        <v>25</v>
      </c>
      <c r="B154" s="438" t="s">
        <v>929</v>
      </c>
      <c r="C154" s="509">
        <v>1</v>
      </c>
      <c r="D154" s="509">
        <v>0</v>
      </c>
      <c r="E154" s="509">
        <v>42</v>
      </c>
      <c r="F154" s="509">
        <v>40</v>
      </c>
      <c r="G154" s="509">
        <v>1</v>
      </c>
      <c r="H154" s="509">
        <v>5</v>
      </c>
      <c r="I154" s="513">
        <v>21236</v>
      </c>
      <c r="J154" s="513">
        <v>38</v>
      </c>
      <c r="K154" s="513">
        <v>13</v>
      </c>
      <c r="L154" s="513">
        <v>0</v>
      </c>
      <c r="M154" s="513">
        <v>0</v>
      </c>
      <c r="N154" s="513">
        <v>807</v>
      </c>
      <c r="O154" s="513">
        <v>608</v>
      </c>
      <c r="P154" s="513">
        <v>8306</v>
      </c>
      <c r="Q154" s="513">
        <v>7899</v>
      </c>
      <c r="R154" s="513">
        <v>55</v>
      </c>
      <c r="S154" s="513">
        <v>58</v>
      </c>
      <c r="T154" s="513">
        <v>2516</v>
      </c>
      <c r="U154" s="513">
        <v>608</v>
      </c>
      <c r="V154" s="513">
        <v>120</v>
      </c>
      <c r="W154" s="513">
        <v>108</v>
      </c>
      <c r="X154" s="513">
        <v>0</v>
      </c>
      <c r="Y154" s="513">
        <v>100</v>
      </c>
      <c r="Z154" s="513">
        <v>11842</v>
      </c>
      <c r="AA154" s="513">
        <v>9394</v>
      </c>
      <c r="AB154" s="510">
        <v>95.238095238095241</v>
      </c>
    </row>
    <row r="155" spans="1:28" ht="30" customHeight="1">
      <c r="A155" s="438" t="s">
        <v>25</v>
      </c>
      <c r="B155" s="438" t="s">
        <v>930</v>
      </c>
      <c r="C155" s="509">
        <v>2</v>
      </c>
      <c r="D155" s="509">
        <v>0</v>
      </c>
      <c r="E155" s="509">
        <v>101</v>
      </c>
      <c r="F155" s="509">
        <v>99</v>
      </c>
      <c r="G155" s="509">
        <v>5</v>
      </c>
      <c r="H155" s="509">
        <v>20</v>
      </c>
      <c r="I155" s="513">
        <v>63819</v>
      </c>
      <c r="J155" s="513">
        <v>113</v>
      </c>
      <c r="K155" s="513">
        <v>25</v>
      </c>
      <c r="L155" s="513">
        <v>11</v>
      </c>
      <c r="M155" s="513">
        <v>3</v>
      </c>
      <c r="N155" s="513">
        <v>1837</v>
      </c>
      <c r="O155" s="513">
        <v>2016</v>
      </c>
      <c r="P155" s="513">
        <v>26378</v>
      </c>
      <c r="Q155" s="513">
        <v>26128</v>
      </c>
      <c r="R155" s="513">
        <v>297</v>
      </c>
      <c r="S155" s="513">
        <v>278</v>
      </c>
      <c r="T155" s="513">
        <v>4659</v>
      </c>
      <c r="U155" s="513">
        <v>818</v>
      </c>
      <c r="V155" s="513">
        <v>330</v>
      </c>
      <c r="W155" s="513">
        <v>926</v>
      </c>
      <c r="X155" s="513">
        <v>0</v>
      </c>
      <c r="Y155" s="513">
        <v>0</v>
      </c>
      <c r="Z155" s="513">
        <v>33625</v>
      </c>
      <c r="AA155" s="513">
        <v>30194</v>
      </c>
      <c r="AB155" s="510">
        <v>98.019801980198025</v>
      </c>
    </row>
    <row r="156" spans="1:28" ht="30" customHeight="1">
      <c r="A156" s="438" t="s">
        <v>25</v>
      </c>
      <c r="B156" s="438" t="s">
        <v>931</v>
      </c>
      <c r="C156" s="509">
        <v>1</v>
      </c>
      <c r="D156" s="509">
        <v>0</v>
      </c>
      <c r="E156" s="509">
        <v>46</v>
      </c>
      <c r="F156" s="509">
        <v>45</v>
      </c>
      <c r="G156" s="509">
        <v>0</v>
      </c>
      <c r="H156" s="509">
        <v>6</v>
      </c>
      <c r="I156" s="513">
        <v>19356</v>
      </c>
      <c r="J156" s="513">
        <v>8</v>
      </c>
      <c r="K156" s="513">
        <v>10</v>
      </c>
      <c r="L156" s="513">
        <v>3</v>
      </c>
      <c r="M156" s="513">
        <v>5</v>
      </c>
      <c r="N156" s="513">
        <v>809</v>
      </c>
      <c r="O156" s="513">
        <v>489</v>
      </c>
      <c r="P156" s="513">
        <v>7787</v>
      </c>
      <c r="Q156" s="513">
        <v>6219</v>
      </c>
      <c r="R156" s="513">
        <v>71</v>
      </c>
      <c r="S156" s="513">
        <v>50</v>
      </c>
      <c r="T156" s="513">
        <v>2751</v>
      </c>
      <c r="U156" s="513">
        <v>509</v>
      </c>
      <c r="V156" s="513">
        <v>109</v>
      </c>
      <c r="W156" s="513">
        <v>197</v>
      </c>
      <c r="X156" s="513">
        <v>180</v>
      </c>
      <c r="Y156" s="513">
        <v>159</v>
      </c>
      <c r="Z156" s="513">
        <v>11718</v>
      </c>
      <c r="AA156" s="513">
        <v>7638</v>
      </c>
      <c r="AB156" s="510">
        <v>97.826086956521735</v>
      </c>
    </row>
    <row r="157" spans="1:28" ht="30" customHeight="1">
      <c r="A157" s="438" t="s">
        <v>25</v>
      </c>
      <c r="B157" s="438" t="s">
        <v>932</v>
      </c>
      <c r="C157" s="509">
        <v>1</v>
      </c>
      <c r="D157" s="509">
        <v>0</v>
      </c>
      <c r="E157" s="509">
        <v>44</v>
      </c>
      <c r="F157" s="509">
        <v>44</v>
      </c>
      <c r="G157" s="509">
        <v>0</v>
      </c>
      <c r="H157" s="509">
        <v>10</v>
      </c>
      <c r="I157" s="513">
        <v>27951</v>
      </c>
      <c r="J157" s="513">
        <v>11</v>
      </c>
      <c r="K157" s="513">
        <v>3</v>
      </c>
      <c r="L157" s="513">
        <v>0</v>
      </c>
      <c r="M157" s="513">
        <v>0</v>
      </c>
      <c r="N157" s="513">
        <v>883</v>
      </c>
      <c r="O157" s="513">
        <v>746</v>
      </c>
      <c r="P157" s="513">
        <v>12583</v>
      </c>
      <c r="Q157" s="513">
        <v>9232</v>
      </c>
      <c r="R157" s="513">
        <v>0</v>
      </c>
      <c r="S157" s="513">
        <v>0</v>
      </c>
      <c r="T157" s="513">
        <v>3461</v>
      </c>
      <c r="U157" s="513">
        <v>368</v>
      </c>
      <c r="V157" s="513">
        <v>300</v>
      </c>
      <c r="W157" s="513">
        <v>364</v>
      </c>
      <c r="X157" s="513">
        <v>0</v>
      </c>
      <c r="Y157" s="513">
        <v>0</v>
      </c>
      <c r="Z157" s="513">
        <v>17238</v>
      </c>
      <c r="AA157" s="513">
        <v>10713</v>
      </c>
      <c r="AB157" s="510">
        <v>100</v>
      </c>
    </row>
    <row r="158" spans="1:28" ht="30" customHeight="1">
      <c r="A158" s="438" t="s">
        <v>25</v>
      </c>
      <c r="B158" s="438" t="s">
        <v>933</v>
      </c>
      <c r="C158" s="509">
        <v>1</v>
      </c>
      <c r="D158" s="509">
        <v>0</v>
      </c>
      <c r="E158" s="509">
        <v>142</v>
      </c>
      <c r="F158" s="509">
        <v>128</v>
      </c>
      <c r="G158" s="509">
        <v>10</v>
      </c>
      <c r="H158" s="509">
        <v>8</v>
      </c>
      <c r="I158" s="513">
        <v>76082</v>
      </c>
      <c r="J158" s="513">
        <v>109</v>
      </c>
      <c r="K158" s="513">
        <v>21</v>
      </c>
      <c r="L158" s="513">
        <v>43</v>
      </c>
      <c r="M158" s="513">
        <v>18</v>
      </c>
      <c r="N158" s="513">
        <v>4389</v>
      </c>
      <c r="O158" s="513">
        <v>4162</v>
      </c>
      <c r="P158" s="513">
        <v>31174</v>
      </c>
      <c r="Q158" s="513">
        <v>23226</v>
      </c>
      <c r="R158" s="513">
        <v>217</v>
      </c>
      <c r="S158" s="513">
        <v>156</v>
      </c>
      <c r="T158" s="513">
        <v>10221</v>
      </c>
      <c r="U158" s="513">
        <v>1020</v>
      </c>
      <c r="V158" s="513">
        <v>153</v>
      </c>
      <c r="W158" s="513">
        <v>287</v>
      </c>
      <c r="X158" s="513">
        <v>534</v>
      </c>
      <c r="Y158" s="513">
        <v>352</v>
      </c>
      <c r="Z158" s="513">
        <v>46840</v>
      </c>
      <c r="AA158" s="513">
        <v>29242</v>
      </c>
      <c r="AB158" s="510">
        <v>90.140845070422543</v>
      </c>
    </row>
    <row r="159" spans="1:28" ht="30" customHeight="1">
      <c r="A159" s="438" t="s">
        <v>25</v>
      </c>
      <c r="B159" s="438" t="s">
        <v>934</v>
      </c>
      <c r="C159" s="509">
        <v>0</v>
      </c>
      <c r="D159" s="509">
        <v>0</v>
      </c>
      <c r="E159" s="509">
        <v>10</v>
      </c>
      <c r="F159" s="509">
        <v>9</v>
      </c>
      <c r="G159" s="509">
        <v>0</v>
      </c>
      <c r="H159" s="509">
        <v>4</v>
      </c>
      <c r="I159" s="513">
        <v>3777</v>
      </c>
      <c r="J159" s="513">
        <v>0</v>
      </c>
      <c r="K159" s="513">
        <v>0</v>
      </c>
      <c r="L159" s="513">
        <v>0</v>
      </c>
      <c r="M159" s="513">
        <v>0</v>
      </c>
      <c r="N159" s="513">
        <v>73</v>
      </c>
      <c r="O159" s="513">
        <v>58</v>
      </c>
      <c r="P159" s="513">
        <v>1760</v>
      </c>
      <c r="Q159" s="513">
        <v>1457</v>
      </c>
      <c r="R159" s="513">
        <v>0</v>
      </c>
      <c r="S159" s="513">
        <v>0</v>
      </c>
      <c r="T159" s="513">
        <v>12</v>
      </c>
      <c r="U159" s="513">
        <v>108</v>
      </c>
      <c r="V159" s="513">
        <v>93</v>
      </c>
      <c r="W159" s="513">
        <v>216</v>
      </c>
      <c r="X159" s="513">
        <v>0</v>
      </c>
      <c r="Y159" s="513">
        <v>0</v>
      </c>
      <c r="Z159" s="513">
        <v>1938</v>
      </c>
      <c r="AA159" s="513">
        <v>1839</v>
      </c>
      <c r="AB159" s="510">
        <v>90</v>
      </c>
    </row>
    <row r="160" spans="1:28" ht="30" customHeight="1">
      <c r="A160" s="438" t="s">
        <v>25</v>
      </c>
      <c r="B160" s="438" t="s">
        <v>935</v>
      </c>
      <c r="C160" s="509">
        <v>1</v>
      </c>
      <c r="D160" s="509">
        <v>0</v>
      </c>
      <c r="E160" s="509">
        <v>37</v>
      </c>
      <c r="F160" s="509">
        <v>35</v>
      </c>
      <c r="G160" s="509">
        <v>0</v>
      </c>
      <c r="H160" s="509">
        <v>3</v>
      </c>
      <c r="I160" s="513">
        <v>25851</v>
      </c>
      <c r="J160" s="513">
        <v>104</v>
      </c>
      <c r="K160" s="513">
        <v>15</v>
      </c>
      <c r="L160" s="513">
        <v>0</v>
      </c>
      <c r="M160" s="513">
        <v>0</v>
      </c>
      <c r="N160" s="513">
        <v>676</v>
      </c>
      <c r="O160" s="513">
        <v>543</v>
      </c>
      <c r="P160" s="513">
        <v>9434</v>
      </c>
      <c r="Q160" s="513">
        <v>13233</v>
      </c>
      <c r="R160" s="513">
        <v>0</v>
      </c>
      <c r="S160" s="513">
        <v>28</v>
      </c>
      <c r="T160" s="513">
        <v>1356</v>
      </c>
      <c r="U160" s="513">
        <v>383</v>
      </c>
      <c r="V160" s="513">
        <v>0</v>
      </c>
      <c r="W160" s="513">
        <v>79</v>
      </c>
      <c r="X160" s="513">
        <v>0</v>
      </c>
      <c r="Y160" s="513">
        <v>0</v>
      </c>
      <c r="Z160" s="513">
        <v>11570</v>
      </c>
      <c r="AA160" s="513">
        <v>14281</v>
      </c>
      <c r="AB160" s="510">
        <v>94.594594594594597</v>
      </c>
    </row>
    <row r="161" spans="1:28" ht="30" customHeight="1">
      <c r="A161" s="438" t="s">
        <v>25</v>
      </c>
      <c r="B161" s="438" t="s">
        <v>936</v>
      </c>
      <c r="C161" s="509">
        <v>0</v>
      </c>
      <c r="D161" s="509">
        <v>0</v>
      </c>
      <c r="E161" s="509">
        <v>39</v>
      </c>
      <c r="F161" s="509">
        <v>32</v>
      </c>
      <c r="G161" s="509">
        <v>0</v>
      </c>
      <c r="H161" s="509">
        <v>5</v>
      </c>
      <c r="I161" s="513">
        <v>18855</v>
      </c>
      <c r="J161" s="513">
        <v>2</v>
      </c>
      <c r="K161" s="513">
        <v>0</v>
      </c>
      <c r="L161" s="513">
        <v>0</v>
      </c>
      <c r="M161" s="513">
        <v>0</v>
      </c>
      <c r="N161" s="513">
        <v>154</v>
      </c>
      <c r="O161" s="513">
        <v>131</v>
      </c>
      <c r="P161" s="513">
        <v>10075</v>
      </c>
      <c r="Q161" s="513">
        <v>7418</v>
      </c>
      <c r="R161" s="513">
        <v>0</v>
      </c>
      <c r="S161" s="513">
        <v>0</v>
      </c>
      <c r="T161" s="513">
        <v>394</v>
      </c>
      <c r="U161" s="513">
        <v>203</v>
      </c>
      <c r="V161" s="513">
        <v>200</v>
      </c>
      <c r="W161" s="513">
        <v>278</v>
      </c>
      <c r="X161" s="513">
        <v>0</v>
      </c>
      <c r="Y161" s="513">
        <v>0</v>
      </c>
      <c r="Z161" s="513">
        <v>10825</v>
      </c>
      <c r="AA161" s="513">
        <v>8030</v>
      </c>
      <c r="AB161" s="510">
        <v>82.051282051282044</v>
      </c>
    </row>
    <row r="162" spans="1:28" ht="30" customHeight="1">
      <c r="A162" s="438" t="s">
        <v>25</v>
      </c>
      <c r="B162" s="438" t="s">
        <v>937</v>
      </c>
      <c r="C162" s="509">
        <v>1</v>
      </c>
      <c r="D162" s="509">
        <v>0</v>
      </c>
      <c r="E162" s="509">
        <v>52</v>
      </c>
      <c r="F162" s="509">
        <v>49</v>
      </c>
      <c r="G162" s="509">
        <v>0</v>
      </c>
      <c r="H162" s="509">
        <v>3</v>
      </c>
      <c r="I162" s="513">
        <v>24026</v>
      </c>
      <c r="J162" s="513">
        <v>18</v>
      </c>
      <c r="K162" s="513">
        <v>5</v>
      </c>
      <c r="L162" s="513">
        <v>50</v>
      </c>
      <c r="M162" s="513">
        <v>26</v>
      </c>
      <c r="N162" s="513">
        <v>1130</v>
      </c>
      <c r="O162" s="513">
        <v>919</v>
      </c>
      <c r="P162" s="513">
        <v>10913</v>
      </c>
      <c r="Q162" s="513">
        <v>6525</v>
      </c>
      <c r="R162" s="513">
        <v>97</v>
      </c>
      <c r="S162" s="513">
        <v>36</v>
      </c>
      <c r="T162" s="513">
        <v>2971</v>
      </c>
      <c r="U162" s="513">
        <v>570</v>
      </c>
      <c r="V162" s="513">
        <v>236</v>
      </c>
      <c r="W162" s="513">
        <v>99</v>
      </c>
      <c r="X162" s="513">
        <v>238</v>
      </c>
      <c r="Y162" s="513">
        <v>193</v>
      </c>
      <c r="Z162" s="513">
        <v>15653</v>
      </c>
      <c r="AA162" s="513">
        <v>8373</v>
      </c>
      <c r="AB162" s="510">
        <v>94.230769230769226</v>
      </c>
    </row>
    <row r="163" spans="1:28" ht="30" customHeight="1">
      <c r="A163" s="438" t="s">
        <v>25</v>
      </c>
      <c r="B163" s="438" t="s">
        <v>938</v>
      </c>
      <c r="C163" s="509">
        <v>0</v>
      </c>
      <c r="D163" s="509">
        <v>0</v>
      </c>
      <c r="E163" s="509">
        <v>13</v>
      </c>
      <c r="F163" s="509">
        <v>13</v>
      </c>
      <c r="G163" s="509">
        <v>0</v>
      </c>
      <c r="H163" s="509">
        <v>2</v>
      </c>
      <c r="I163" s="513">
        <v>9315</v>
      </c>
      <c r="J163" s="513">
        <v>9</v>
      </c>
      <c r="K163" s="513">
        <v>2</v>
      </c>
      <c r="L163" s="513">
        <v>0</v>
      </c>
      <c r="M163" s="513">
        <v>0</v>
      </c>
      <c r="N163" s="513">
        <v>188</v>
      </c>
      <c r="O163" s="513">
        <v>128</v>
      </c>
      <c r="P163" s="513">
        <v>3808</v>
      </c>
      <c r="Q163" s="513">
        <v>3227</v>
      </c>
      <c r="R163" s="513">
        <v>28</v>
      </c>
      <c r="S163" s="513">
        <v>12</v>
      </c>
      <c r="T163" s="513">
        <v>1538</v>
      </c>
      <c r="U163" s="513">
        <v>312</v>
      </c>
      <c r="V163" s="513">
        <v>12</v>
      </c>
      <c r="W163" s="513">
        <v>51</v>
      </c>
      <c r="X163" s="513">
        <v>0</v>
      </c>
      <c r="Y163" s="513">
        <v>0</v>
      </c>
      <c r="Z163" s="513">
        <v>5583</v>
      </c>
      <c r="AA163" s="513">
        <v>3732</v>
      </c>
      <c r="AB163" s="510">
        <v>100</v>
      </c>
    </row>
    <row r="164" spans="1:28" ht="30" customHeight="1">
      <c r="A164" s="438" t="s">
        <v>25</v>
      </c>
      <c r="B164" s="438" t="s">
        <v>939</v>
      </c>
      <c r="C164" s="509">
        <v>2</v>
      </c>
      <c r="D164" s="509">
        <v>1</v>
      </c>
      <c r="E164" s="509">
        <v>172</v>
      </c>
      <c r="F164" s="509">
        <v>166</v>
      </c>
      <c r="G164" s="509">
        <v>7</v>
      </c>
      <c r="H164" s="509">
        <v>17</v>
      </c>
      <c r="I164" s="513">
        <v>115626</v>
      </c>
      <c r="J164" s="513">
        <v>11</v>
      </c>
      <c r="K164" s="513">
        <v>2</v>
      </c>
      <c r="L164" s="513">
        <v>0</v>
      </c>
      <c r="M164" s="513">
        <v>0</v>
      </c>
      <c r="N164" s="513">
        <v>6570</v>
      </c>
      <c r="O164" s="513">
        <v>4346</v>
      </c>
      <c r="P164" s="513">
        <v>47653</v>
      </c>
      <c r="Q164" s="513">
        <v>38900</v>
      </c>
      <c r="R164" s="513">
        <v>1174</v>
      </c>
      <c r="S164" s="513">
        <v>989</v>
      </c>
      <c r="T164" s="513">
        <v>13013</v>
      </c>
      <c r="U164" s="513">
        <v>2412</v>
      </c>
      <c r="V164" s="513">
        <v>146</v>
      </c>
      <c r="W164" s="513">
        <v>410</v>
      </c>
      <c r="X164" s="513">
        <v>0</v>
      </c>
      <c r="Y164" s="513">
        <v>0</v>
      </c>
      <c r="Z164" s="513">
        <v>68567</v>
      </c>
      <c r="AA164" s="513">
        <v>47059</v>
      </c>
      <c r="AB164" s="510">
        <v>96.511627906976742</v>
      </c>
    </row>
    <row r="165" spans="1:28" ht="30" customHeight="1">
      <c r="A165" s="438" t="s">
        <v>25</v>
      </c>
      <c r="B165" s="438" t="s">
        <v>940</v>
      </c>
      <c r="C165" s="509">
        <v>0</v>
      </c>
      <c r="D165" s="509">
        <v>0</v>
      </c>
      <c r="E165" s="509">
        <v>116</v>
      </c>
      <c r="F165" s="509">
        <v>111</v>
      </c>
      <c r="G165" s="509">
        <v>0</v>
      </c>
      <c r="H165" s="509">
        <v>18</v>
      </c>
      <c r="I165" s="513">
        <v>49858</v>
      </c>
      <c r="J165" s="513">
        <v>7</v>
      </c>
      <c r="K165" s="513">
        <v>1</v>
      </c>
      <c r="L165" s="513">
        <v>0</v>
      </c>
      <c r="M165" s="513">
        <v>0</v>
      </c>
      <c r="N165" s="513">
        <v>1789</v>
      </c>
      <c r="O165" s="513">
        <v>1470</v>
      </c>
      <c r="P165" s="513">
        <v>23327</v>
      </c>
      <c r="Q165" s="513">
        <v>18116</v>
      </c>
      <c r="R165" s="513">
        <v>182</v>
      </c>
      <c r="S165" s="513">
        <v>123</v>
      </c>
      <c r="T165" s="513">
        <v>2760</v>
      </c>
      <c r="U165" s="513">
        <v>940</v>
      </c>
      <c r="V165" s="513">
        <v>580</v>
      </c>
      <c r="W165" s="513">
        <v>563</v>
      </c>
      <c r="X165" s="513">
        <v>0</v>
      </c>
      <c r="Y165" s="513">
        <v>0</v>
      </c>
      <c r="Z165" s="513">
        <v>28645</v>
      </c>
      <c r="AA165" s="513">
        <v>21213</v>
      </c>
      <c r="AB165" s="510">
        <v>95.689655172413794</v>
      </c>
    </row>
    <row r="166" spans="1:28" ht="30" customHeight="1">
      <c r="A166" s="438" t="s">
        <v>25</v>
      </c>
      <c r="B166" s="438" t="s">
        <v>941</v>
      </c>
      <c r="C166" s="509">
        <v>2</v>
      </c>
      <c r="D166" s="509">
        <v>0</v>
      </c>
      <c r="E166" s="509">
        <v>132</v>
      </c>
      <c r="F166" s="509">
        <v>125</v>
      </c>
      <c r="G166" s="509">
        <v>2</v>
      </c>
      <c r="H166" s="509">
        <v>19</v>
      </c>
      <c r="I166" s="513">
        <v>103940</v>
      </c>
      <c r="J166" s="513">
        <v>85</v>
      </c>
      <c r="K166" s="513">
        <v>53</v>
      </c>
      <c r="L166" s="513">
        <v>16</v>
      </c>
      <c r="M166" s="513">
        <v>27</v>
      </c>
      <c r="N166" s="513">
        <v>4356</v>
      </c>
      <c r="O166" s="513">
        <v>6383</v>
      </c>
      <c r="P166" s="513">
        <v>42516</v>
      </c>
      <c r="Q166" s="513">
        <v>39373</v>
      </c>
      <c r="R166" s="513">
        <v>114</v>
      </c>
      <c r="S166" s="513">
        <v>73</v>
      </c>
      <c r="T166" s="513">
        <v>6512</v>
      </c>
      <c r="U166" s="513">
        <v>3254</v>
      </c>
      <c r="V166" s="513">
        <v>122</v>
      </c>
      <c r="W166" s="513">
        <v>507</v>
      </c>
      <c r="X166" s="513">
        <v>162</v>
      </c>
      <c r="Y166" s="513">
        <v>387</v>
      </c>
      <c r="Z166" s="513">
        <v>53883</v>
      </c>
      <c r="AA166" s="513">
        <v>50057</v>
      </c>
      <c r="AB166" s="510">
        <v>94.696969696969688</v>
      </c>
    </row>
    <row r="167" spans="1:28" ht="30" customHeight="1">
      <c r="A167" s="438" t="s">
        <v>25</v>
      </c>
      <c r="B167" s="438" t="s">
        <v>942</v>
      </c>
      <c r="C167" s="509">
        <v>0</v>
      </c>
      <c r="D167" s="509">
        <v>0</v>
      </c>
      <c r="E167" s="509">
        <v>38</v>
      </c>
      <c r="F167" s="509">
        <v>36</v>
      </c>
      <c r="G167" s="509">
        <v>0</v>
      </c>
      <c r="H167" s="509">
        <v>8</v>
      </c>
      <c r="I167" s="513">
        <v>21276</v>
      </c>
      <c r="J167" s="513">
        <v>0</v>
      </c>
      <c r="K167" s="513">
        <v>3</v>
      </c>
      <c r="L167" s="513">
        <v>0</v>
      </c>
      <c r="M167" s="513">
        <v>0</v>
      </c>
      <c r="N167" s="513">
        <v>631</v>
      </c>
      <c r="O167" s="513">
        <v>565</v>
      </c>
      <c r="P167" s="513">
        <v>9378</v>
      </c>
      <c r="Q167" s="513">
        <v>6153</v>
      </c>
      <c r="R167" s="513">
        <v>75</v>
      </c>
      <c r="S167" s="513">
        <v>52</v>
      </c>
      <c r="T167" s="513">
        <v>3530</v>
      </c>
      <c r="U167" s="513">
        <v>612</v>
      </c>
      <c r="V167" s="513">
        <v>153</v>
      </c>
      <c r="W167" s="513">
        <v>124</v>
      </c>
      <c r="X167" s="513">
        <v>0</v>
      </c>
      <c r="Y167" s="513">
        <v>0</v>
      </c>
      <c r="Z167" s="513">
        <v>13767</v>
      </c>
      <c r="AA167" s="513">
        <v>7509</v>
      </c>
      <c r="AB167" s="510">
        <v>94.73684210526315</v>
      </c>
    </row>
    <row r="168" spans="1:28" ht="30" customHeight="1">
      <c r="A168" s="438" t="s">
        <v>25</v>
      </c>
      <c r="B168" s="438" t="s">
        <v>943</v>
      </c>
      <c r="C168" s="509">
        <v>0</v>
      </c>
      <c r="D168" s="509">
        <v>0</v>
      </c>
      <c r="E168" s="509">
        <v>11</v>
      </c>
      <c r="F168" s="509">
        <v>9</v>
      </c>
      <c r="G168" s="509">
        <v>0</v>
      </c>
      <c r="H168" s="509">
        <v>3</v>
      </c>
      <c r="I168" s="513">
        <v>6437</v>
      </c>
      <c r="J168" s="513">
        <v>0</v>
      </c>
      <c r="K168" s="513">
        <v>0</v>
      </c>
      <c r="L168" s="513">
        <v>0</v>
      </c>
      <c r="M168" s="513">
        <v>0</v>
      </c>
      <c r="N168" s="513">
        <v>91</v>
      </c>
      <c r="O168" s="513">
        <v>272</v>
      </c>
      <c r="P168" s="513">
        <v>2415</v>
      </c>
      <c r="Q168" s="513">
        <v>3448</v>
      </c>
      <c r="R168" s="513">
        <v>0</v>
      </c>
      <c r="S168" s="513">
        <v>0</v>
      </c>
      <c r="T168" s="513">
        <v>0</v>
      </c>
      <c r="U168" s="513">
        <v>0</v>
      </c>
      <c r="V168" s="513">
        <v>103</v>
      </c>
      <c r="W168" s="513">
        <v>108</v>
      </c>
      <c r="X168" s="513">
        <v>0</v>
      </c>
      <c r="Y168" s="513">
        <v>0</v>
      </c>
      <c r="Z168" s="513">
        <v>2609</v>
      </c>
      <c r="AA168" s="513">
        <v>3828</v>
      </c>
      <c r="AB168" s="510">
        <v>81.818181818181813</v>
      </c>
    </row>
    <row r="169" spans="1:28" ht="30" customHeight="1">
      <c r="A169" s="438" t="s">
        <v>25</v>
      </c>
      <c r="B169" s="438" t="s">
        <v>944</v>
      </c>
      <c r="C169" s="509">
        <v>0</v>
      </c>
      <c r="D169" s="509">
        <v>0</v>
      </c>
      <c r="E169" s="509">
        <v>4</v>
      </c>
      <c r="F169" s="509">
        <v>3</v>
      </c>
      <c r="G169" s="509">
        <v>0</v>
      </c>
      <c r="H169" s="509">
        <v>1</v>
      </c>
      <c r="I169" s="513">
        <v>1217</v>
      </c>
      <c r="J169" s="513">
        <v>0</v>
      </c>
      <c r="K169" s="513">
        <v>0</v>
      </c>
      <c r="L169" s="513">
        <v>0</v>
      </c>
      <c r="M169" s="513">
        <v>0</v>
      </c>
      <c r="N169" s="513">
        <v>0</v>
      </c>
      <c r="O169" s="513">
        <v>0</v>
      </c>
      <c r="P169" s="513">
        <v>373</v>
      </c>
      <c r="Q169" s="513">
        <v>328</v>
      </c>
      <c r="R169" s="513">
        <v>0</v>
      </c>
      <c r="S169" s="513">
        <v>0</v>
      </c>
      <c r="T169" s="513">
        <v>420</v>
      </c>
      <c r="U169" s="513">
        <v>96</v>
      </c>
      <c r="V169" s="513">
        <v>0</v>
      </c>
      <c r="W169" s="513">
        <v>0</v>
      </c>
      <c r="X169" s="513">
        <v>0</v>
      </c>
      <c r="Y169" s="513">
        <v>0</v>
      </c>
      <c r="Z169" s="513">
        <v>793</v>
      </c>
      <c r="AA169" s="513">
        <v>424</v>
      </c>
      <c r="AB169" s="510">
        <v>75</v>
      </c>
    </row>
    <row r="170" spans="1:28" ht="30" customHeight="1">
      <c r="A170" s="438" t="s">
        <v>25</v>
      </c>
      <c r="B170" s="438" t="s">
        <v>945</v>
      </c>
      <c r="C170" s="509">
        <v>3</v>
      </c>
      <c r="D170" s="509">
        <v>0</v>
      </c>
      <c r="E170" s="509">
        <v>81</v>
      </c>
      <c r="F170" s="509">
        <v>71</v>
      </c>
      <c r="G170" s="509">
        <v>2</v>
      </c>
      <c r="H170" s="509">
        <v>10</v>
      </c>
      <c r="I170" s="513">
        <v>78445</v>
      </c>
      <c r="J170" s="513">
        <v>120</v>
      </c>
      <c r="K170" s="513">
        <v>134</v>
      </c>
      <c r="L170" s="513">
        <v>0</v>
      </c>
      <c r="M170" s="513">
        <v>0</v>
      </c>
      <c r="N170" s="513">
        <v>4344</v>
      </c>
      <c r="O170" s="513">
        <v>5049</v>
      </c>
      <c r="P170" s="513">
        <v>26841</v>
      </c>
      <c r="Q170" s="513">
        <v>25377</v>
      </c>
      <c r="R170" s="513">
        <v>407</v>
      </c>
      <c r="S170" s="513">
        <v>471</v>
      </c>
      <c r="T170" s="513">
        <v>11961</v>
      </c>
      <c r="U170" s="513">
        <v>3479</v>
      </c>
      <c r="V170" s="513">
        <v>75</v>
      </c>
      <c r="W170" s="513">
        <v>187</v>
      </c>
      <c r="X170" s="513">
        <v>0</v>
      </c>
      <c r="Y170" s="513">
        <v>0</v>
      </c>
      <c r="Z170" s="513">
        <v>43748</v>
      </c>
      <c r="AA170" s="513">
        <v>34697</v>
      </c>
      <c r="AB170" s="510">
        <v>87.654320987654316</v>
      </c>
    </row>
    <row r="171" spans="1:28" ht="30" customHeight="1">
      <c r="A171" s="438" t="s">
        <v>25</v>
      </c>
      <c r="B171" s="438" t="s">
        <v>946</v>
      </c>
      <c r="C171" s="509">
        <v>0</v>
      </c>
      <c r="D171" s="509">
        <v>0</v>
      </c>
      <c r="E171" s="509">
        <v>33</v>
      </c>
      <c r="F171" s="509">
        <v>31</v>
      </c>
      <c r="G171" s="509">
        <v>0</v>
      </c>
      <c r="H171" s="509">
        <v>6</v>
      </c>
      <c r="I171" s="513">
        <v>22468</v>
      </c>
      <c r="J171" s="513">
        <v>6</v>
      </c>
      <c r="K171" s="513">
        <v>12</v>
      </c>
      <c r="L171" s="513">
        <v>3</v>
      </c>
      <c r="M171" s="513">
        <v>0</v>
      </c>
      <c r="N171" s="513">
        <v>945</v>
      </c>
      <c r="O171" s="513">
        <v>1505</v>
      </c>
      <c r="P171" s="513">
        <v>7911</v>
      </c>
      <c r="Q171" s="513">
        <v>9107</v>
      </c>
      <c r="R171" s="513">
        <v>16</v>
      </c>
      <c r="S171" s="513">
        <v>27</v>
      </c>
      <c r="T171" s="513">
        <v>2301</v>
      </c>
      <c r="U171" s="513">
        <v>527</v>
      </c>
      <c r="V171" s="513">
        <v>59</v>
      </c>
      <c r="W171" s="513">
        <v>49</v>
      </c>
      <c r="X171" s="513">
        <v>0</v>
      </c>
      <c r="Y171" s="513">
        <v>0</v>
      </c>
      <c r="Z171" s="513">
        <v>11241</v>
      </c>
      <c r="AA171" s="513">
        <v>11227</v>
      </c>
      <c r="AB171" s="510">
        <v>93.939393939393938</v>
      </c>
    </row>
    <row r="172" spans="1:28" ht="30" customHeight="1">
      <c r="A172" s="438" t="s">
        <v>26</v>
      </c>
      <c r="B172" s="438" t="s">
        <v>947</v>
      </c>
      <c r="C172" s="509">
        <v>2</v>
      </c>
      <c r="D172" s="509">
        <v>1</v>
      </c>
      <c r="E172" s="509">
        <v>52</v>
      </c>
      <c r="F172" s="509">
        <v>33</v>
      </c>
      <c r="G172" s="509">
        <v>0</v>
      </c>
      <c r="H172" s="509">
        <v>10</v>
      </c>
      <c r="I172" s="513">
        <v>39872</v>
      </c>
      <c r="J172" s="513">
        <v>163</v>
      </c>
      <c r="K172" s="513">
        <v>187</v>
      </c>
      <c r="L172" s="513">
        <v>6</v>
      </c>
      <c r="M172" s="513">
        <v>15</v>
      </c>
      <c r="N172" s="513">
        <v>1425</v>
      </c>
      <c r="O172" s="513">
        <v>2092</v>
      </c>
      <c r="P172" s="513">
        <v>14943</v>
      </c>
      <c r="Q172" s="513">
        <v>11181</v>
      </c>
      <c r="R172" s="513">
        <v>55</v>
      </c>
      <c r="S172" s="513">
        <v>40</v>
      </c>
      <c r="T172" s="513">
        <v>7036</v>
      </c>
      <c r="U172" s="513">
        <v>1256</v>
      </c>
      <c r="V172" s="513">
        <v>8</v>
      </c>
      <c r="W172" s="513">
        <v>52</v>
      </c>
      <c r="X172" s="513">
        <v>1330</v>
      </c>
      <c r="Y172" s="513">
        <v>83</v>
      </c>
      <c r="Z172" s="513">
        <v>24966</v>
      </c>
      <c r="AA172" s="513">
        <v>14906</v>
      </c>
      <c r="AB172" s="510">
        <v>63.46153846153846</v>
      </c>
    </row>
    <row r="173" spans="1:28" ht="30" customHeight="1">
      <c r="A173" s="438" t="s">
        <v>26</v>
      </c>
      <c r="B173" s="438" t="s">
        <v>948</v>
      </c>
      <c r="C173" s="509">
        <v>0</v>
      </c>
      <c r="D173" s="509">
        <v>0</v>
      </c>
      <c r="E173" s="509">
        <v>52</v>
      </c>
      <c r="F173" s="509">
        <v>35</v>
      </c>
      <c r="G173" s="509">
        <v>0</v>
      </c>
      <c r="H173" s="509">
        <v>8</v>
      </c>
      <c r="I173" s="513">
        <v>35160</v>
      </c>
      <c r="J173" s="513">
        <v>0</v>
      </c>
      <c r="K173" s="513">
        <v>0</v>
      </c>
      <c r="L173" s="513">
        <v>0</v>
      </c>
      <c r="M173" s="513">
        <v>0</v>
      </c>
      <c r="N173" s="513">
        <v>620</v>
      </c>
      <c r="O173" s="513">
        <v>975</v>
      </c>
      <c r="P173" s="513">
        <v>15274</v>
      </c>
      <c r="Q173" s="513">
        <v>12882</v>
      </c>
      <c r="R173" s="513">
        <v>5</v>
      </c>
      <c r="S173" s="513">
        <v>49</v>
      </c>
      <c r="T173" s="513">
        <v>4451</v>
      </c>
      <c r="U173" s="513">
        <v>875</v>
      </c>
      <c r="V173" s="513">
        <v>5</v>
      </c>
      <c r="W173" s="513">
        <v>24</v>
      </c>
      <c r="X173" s="513">
        <v>0</v>
      </c>
      <c r="Y173" s="513">
        <v>0</v>
      </c>
      <c r="Z173" s="513">
        <v>20355</v>
      </c>
      <c r="AA173" s="513">
        <v>14805</v>
      </c>
      <c r="AB173" s="510">
        <v>67.307692307692307</v>
      </c>
    </row>
    <row r="174" spans="1:28" ht="30" customHeight="1">
      <c r="A174" s="438" t="s">
        <v>26</v>
      </c>
      <c r="B174" s="438" t="s">
        <v>949</v>
      </c>
      <c r="C174" s="509">
        <v>3</v>
      </c>
      <c r="D174" s="509">
        <v>0</v>
      </c>
      <c r="E174" s="509">
        <v>71</v>
      </c>
      <c r="F174" s="509">
        <v>27</v>
      </c>
      <c r="G174" s="509">
        <v>0</v>
      </c>
      <c r="H174" s="509">
        <v>2</v>
      </c>
      <c r="I174" s="513">
        <v>41854</v>
      </c>
      <c r="J174" s="513">
        <v>68</v>
      </c>
      <c r="K174" s="513">
        <v>56</v>
      </c>
      <c r="L174" s="513">
        <v>0</v>
      </c>
      <c r="M174" s="513">
        <v>0</v>
      </c>
      <c r="N174" s="513">
        <v>1842</v>
      </c>
      <c r="O174" s="513">
        <v>1959</v>
      </c>
      <c r="P174" s="513">
        <v>22331</v>
      </c>
      <c r="Q174" s="513">
        <v>13841</v>
      </c>
      <c r="R174" s="513">
        <v>0</v>
      </c>
      <c r="S174" s="513">
        <v>0</v>
      </c>
      <c r="T174" s="513">
        <v>1296</v>
      </c>
      <c r="U174" s="513">
        <v>461</v>
      </c>
      <c r="V174" s="513">
        <v>0</v>
      </c>
      <c r="W174" s="513">
        <v>0</v>
      </c>
      <c r="X174" s="513">
        <v>0</v>
      </c>
      <c r="Y174" s="513">
        <v>0</v>
      </c>
      <c r="Z174" s="513">
        <v>25537</v>
      </c>
      <c r="AA174" s="513">
        <v>16317</v>
      </c>
      <c r="AB174" s="510">
        <v>38.028169014084511</v>
      </c>
    </row>
    <row r="175" spans="1:28" ht="30" customHeight="1">
      <c r="A175" s="438" t="s">
        <v>26</v>
      </c>
      <c r="B175" s="438" t="s">
        <v>950</v>
      </c>
      <c r="C175" s="509">
        <v>0</v>
      </c>
      <c r="D175" s="509">
        <v>0</v>
      </c>
      <c r="E175" s="509">
        <v>23</v>
      </c>
      <c r="F175" s="509">
        <v>19</v>
      </c>
      <c r="G175" s="509">
        <v>0</v>
      </c>
      <c r="H175" s="509">
        <v>4</v>
      </c>
      <c r="I175" s="513">
        <v>13256</v>
      </c>
      <c r="J175" s="513">
        <v>0</v>
      </c>
      <c r="K175" s="513">
        <v>0</v>
      </c>
      <c r="L175" s="513">
        <v>0</v>
      </c>
      <c r="M175" s="513">
        <v>0</v>
      </c>
      <c r="N175" s="513">
        <v>182</v>
      </c>
      <c r="O175" s="513">
        <v>493</v>
      </c>
      <c r="P175" s="513">
        <v>4808</v>
      </c>
      <c r="Q175" s="513">
        <v>5199</v>
      </c>
      <c r="R175" s="513">
        <v>0</v>
      </c>
      <c r="S175" s="513">
        <v>0</v>
      </c>
      <c r="T175" s="513">
        <v>1449</v>
      </c>
      <c r="U175" s="513">
        <v>915</v>
      </c>
      <c r="V175" s="513">
        <v>175</v>
      </c>
      <c r="W175" s="513">
        <v>35</v>
      </c>
      <c r="X175" s="513">
        <v>0</v>
      </c>
      <c r="Y175" s="513">
        <v>0</v>
      </c>
      <c r="Z175" s="513">
        <v>6614</v>
      </c>
      <c r="AA175" s="513">
        <v>6642</v>
      </c>
      <c r="AB175" s="510">
        <v>82.608695652173907</v>
      </c>
    </row>
    <row r="176" spans="1:28" ht="30" customHeight="1">
      <c r="A176" s="438" t="s">
        <v>26</v>
      </c>
      <c r="B176" s="438" t="s">
        <v>951</v>
      </c>
      <c r="C176" s="509">
        <v>4</v>
      </c>
      <c r="D176" s="509">
        <v>1</v>
      </c>
      <c r="E176" s="509">
        <v>74</v>
      </c>
      <c r="F176" s="509">
        <v>28</v>
      </c>
      <c r="G176" s="509">
        <v>0</v>
      </c>
      <c r="H176" s="509">
        <v>5</v>
      </c>
      <c r="I176" s="513">
        <v>35248</v>
      </c>
      <c r="J176" s="513">
        <v>23</v>
      </c>
      <c r="K176" s="513">
        <v>25</v>
      </c>
      <c r="L176" s="513">
        <v>0</v>
      </c>
      <c r="M176" s="513">
        <v>0</v>
      </c>
      <c r="N176" s="513">
        <v>1087</v>
      </c>
      <c r="O176" s="513">
        <v>1679</v>
      </c>
      <c r="P176" s="513">
        <v>15502</v>
      </c>
      <c r="Q176" s="513">
        <v>12588</v>
      </c>
      <c r="R176" s="513">
        <v>82</v>
      </c>
      <c r="S176" s="513">
        <v>25</v>
      </c>
      <c r="T176" s="513">
        <v>3200</v>
      </c>
      <c r="U176" s="513">
        <v>919</v>
      </c>
      <c r="V176" s="513">
        <v>0</v>
      </c>
      <c r="W176" s="513">
        <v>0</v>
      </c>
      <c r="X176" s="513">
        <v>60</v>
      </c>
      <c r="Y176" s="513">
        <v>58</v>
      </c>
      <c r="Z176" s="513">
        <v>19954</v>
      </c>
      <c r="AA176" s="513">
        <v>15294</v>
      </c>
      <c r="AB176" s="510">
        <v>37.837837837837839</v>
      </c>
    </row>
    <row r="177" spans="1:28" ht="30" customHeight="1">
      <c r="A177" s="438" t="s">
        <v>26</v>
      </c>
      <c r="B177" s="438" t="s">
        <v>952</v>
      </c>
      <c r="C177" s="509">
        <v>3</v>
      </c>
      <c r="D177" s="509">
        <v>1</v>
      </c>
      <c r="E177" s="509">
        <v>62</v>
      </c>
      <c r="F177" s="509">
        <v>29</v>
      </c>
      <c r="G177" s="509">
        <v>0</v>
      </c>
      <c r="H177" s="509">
        <v>9</v>
      </c>
      <c r="I177" s="513">
        <v>51022</v>
      </c>
      <c r="J177" s="513">
        <v>264</v>
      </c>
      <c r="K177" s="513">
        <v>216</v>
      </c>
      <c r="L177" s="513">
        <v>0</v>
      </c>
      <c r="M177" s="513">
        <v>0</v>
      </c>
      <c r="N177" s="513">
        <v>7160</v>
      </c>
      <c r="O177" s="513">
        <v>4704</v>
      </c>
      <c r="P177" s="513">
        <v>18555</v>
      </c>
      <c r="Q177" s="513">
        <v>12587</v>
      </c>
      <c r="R177" s="513">
        <v>232</v>
      </c>
      <c r="S177" s="513">
        <v>107</v>
      </c>
      <c r="T177" s="513">
        <v>5790</v>
      </c>
      <c r="U177" s="513">
        <v>1009</v>
      </c>
      <c r="V177" s="513">
        <v>169</v>
      </c>
      <c r="W177" s="513">
        <v>229</v>
      </c>
      <c r="X177" s="513">
        <v>0</v>
      </c>
      <c r="Y177" s="513">
        <v>0</v>
      </c>
      <c r="Z177" s="513">
        <v>32170</v>
      </c>
      <c r="AA177" s="513">
        <v>18852</v>
      </c>
      <c r="AB177" s="510">
        <v>46.774193548387096</v>
      </c>
    </row>
    <row r="178" spans="1:28" ht="30" customHeight="1">
      <c r="A178" s="438" t="s">
        <v>26</v>
      </c>
      <c r="B178" s="438" t="s">
        <v>953</v>
      </c>
      <c r="C178" s="509">
        <v>0</v>
      </c>
      <c r="D178" s="509">
        <v>0</v>
      </c>
      <c r="E178" s="509">
        <v>58</v>
      </c>
      <c r="F178" s="509">
        <v>25</v>
      </c>
      <c r="G178" s="509">
        <v>0</v>
      </c>
      <c r="H178" s="509">
        <v>9</v>
      </c>
      <c r="I178" s="513">
        <v>23502</v>
      </c>
      <c r="J178" s="513">
        <v>0</v>
      </c>
      <c r="K178" s="513">
        <v>0</v>
      </c>
      <c r="L178" s="513">
        <v>0</v>
      </c>
      <c r="M178" s="513">
        <v>0</v>
      </c>
      <c r="N178" s="513">
        <v>368</v>
      </c>
      <c r="O178" s="513">
        <v>563</v>
      </c>
      <c r="P178" s="513">
        <v>8246</v>
      </c>
      <c r="Q178" s="513">
        <v>7101</v>
      </c>
      <c r="R178" s="513">
        <v>76</v>
      </c>
      <c r="S178" s="513">
        <v>16</v>
      </c>
      <c r="T178" s="513">
        <v>6506</v>
      </c>
      <c r="U178" s="513">
        <v>616</v>
      </c>
      <c r="V178" s="513">
        <v>0</v>
      </c>
      <c r="W178" s="513">
        <v>10</v>
      </c>
      <c r="X178" s="513">
        <v>0</v>
      </c>
      <c r="Y178" s="513">
        <v>0</v>
      </c>
      <c r="Z178" s="513">
        <v>15196</v>
      </c>
      <c r="AA178" s="513">
        <v>8306</v>
      </c>
      <c r="AB178" s="510">
        <v>43.103448275862071</v>
      </c>
    </row>
    <row r="179" spans="1:28" ht="30" customHeight="1">
      <c r="A179" s="438" t="s">
        <v>26</v>
      </c>
      <c r="B179" s="438" t="s">
        <v>954</v>
      </c>
      <c r="C179" s="509">
        <v>0</v>
      </c>
      <c r="D179" s="509">
        <v>0</v>
      </c>
      <c r="E179" s="509">
        <v>42</v>
      </c>
      <c r="F179" s="509">
        <v>12</v>
      </c>
      <c r="G179" s="509">
        <v>0</v>
      </c>
      <c r="H179" s="509">
        <v>6</v>
      </c>
      <c r="I179" s="513">
        <v>14898</v>
      </c>
      <c r="J179" s="513">
        <v>0</v>
      </c>
      <c r="K179" s="513">
        <v>0</v>
      </c>
      <c r="L179" s="513">
        <v>0</v>
      </c>
      <c r="M179" s="513">
        <v>0</v>
      </c>
      <c r="N179" s="513">
        <v>137</v>
      </c>
      <c r="O179" s="513">
        <v>235</v>
      </c>
      <c r="P179" s="513">
        <v>5164</v>
      </c>
      <c r="Q179" s="513">
        <v>6224</v>
      </c>
      <c r="R179" s="513">
        <v>72</v>
      </c>
      <c r="S179" s="513">
        <v>91</v>
      </c>
      <c r="T179" s="513">
        <v>2524</v>
      </c>
      <c r="U179" s="513">
        <v>451</v>
      </c>
      <c r="V179" s="513">
        <v>0</v>
      </c>
      <c r="W179" s="513">
        <v>0</v>
      </c>
      <c r="X179" s="513">
        <v>0</v>
      </c>
      <c r="Y179" s="513">
        <v>0</v>
      </c>
      <c r="Z179" s="513">
        <v>7897</v>
      </c>
      <c r="AA179" s="513">
        <v>7001</v>
      </c>
      <c r="AB179" s="510">
        <v>28.571428571428573</v>
      </c>
    </row>
    <row r="180" spans="1:28" ht="30" customHeight="1">
      <c r="A180" s="438" t="s">
        <v>26</v>
      </c>
      <c r="B180" s="438" t="s">
        <v>955</v>
      </c>
      <c r="C180" s="509">
        <v>0</v>
      </c>
      <c r="D180" s="509">
        <v>0</v>
      </c>
      <c r="E180" s="509">
        <v>32</v>
      </c>
      <c r="F180" s="509">
        <v>17</v>
      </c>
      <c r="G180" s="509">
        <v>0</v>
      </c>
      <c r="H180" s="509">
        <v>4</v>
      </c>
      <c r="I180" s="513">
        <v>16958</v>
      </c>
      <c r="J180" s="513">
        <v>0</v>
      </c>
      <c r="K180" s="513">
        <v>0</v>
      </c>
      <c r="L180" s="513">
        <v>0</v>
      </c>
      <c r="M180" s="513">
        <v>0</v>
      </c>
      <c r="N180" s="513">
        <v>415</v>
      </c>
      <c r="O180" s="513">
        <v>640</v>
      </c>
      <c r="P180" s="513">
        <v>8483</v>
      </c>
      <c r="Q180" s="513">
        <v>5361</v>
      </c>
      <c r="R180" s="513">
        <v>0</v>
      </c>
      <c r="S180" s="513">
        <v>37</v>
      </c>
      <c r="T180" s="513">
        <v>1726</v>
      </c>
      <c r="U180" s="513">
        <v>204</v>
      </c>
      <c r="V180" s="513">
        <v>84</v>
      </c>
      <c r="W180" s="513">
        <v>8</v>
      </c>
      <c r="X180" s="513">
        <v>0</v>
      </c>
      <c r="Y180" s="513">
        <v>0</v>
      </c>
      <c r="Z180" s="513">
        <v>10708</v>
      </c>
      <c r="AA180" s="513">
        <v>6250</v>
      </c>
      <c r="AB180" s="510">
        <v>53.125</v>
      </c>
    </row>
    <row r="181" spans="1:28" ht="30" customHeight="1">
      <c r="A181" s="438" t="s">
        <v>26</v>
      </c>
      <c r="B181" s="438" t="s">
        <v>956</v>
      </c>
      <c r="C181" s="509">
        <v>1</v>
      </c>
      <c r="D181" s="509">
        <v>1</v>
      </c>
      <c r="E181" s="509">
        <v>53</v>
      </c>
      <c r="F181" s="509">
        <v>26</v>
      </c>
      <c r="G181" s="509">
        <v>0</v>
      </c>
      <c r="H181" s="509">
        <v>8</v>
      </c>
      <c r="I181" s="513">
        <v>34894</v>
      </c>
      <c r="J181" s="513">
        <v>55</v>
      </c>
      <c r="K181" s="513">
        <v>42</v>
      </c>
      <c r="L181" s="513">
        <v>0</v>
      </c>
      <c r="M181" s="513">
        <v>0</v>
      </c>
      <c r="N181" s="513">
        <v>1510</v>
      </c>
      <c r="O181" s="513">
        <v>2225</v>
      </c>
      <c r="P181" s="513">
        <v>14509</v>
      </c>
      <c r="Q181" s="513">
        <v>9633</v>
      </c>
      <c r="R181" s="513">
        <v>188</v>
      </c>
      <c r="S181" s="513">
        <v>108</v>
      </c>
      <c r="T181" s="513">
        <v>5344</v>
      </c>
      <c r="U181" s="513">
        <v>1180</v>
      </c>
      <c r="V181" s="513">
        <v>28</v>
      </c>
      <c r="W181" s="513">
        <v>72</v>
      </c>
      <c r="X181" s="513">
        <v>0</v>
      </c>
      <c r="Y181" s="513">
        <v>0</v>
      </c>
      <c r="Z181" s="513">
        <v>21634</v>
      </c>
      <c r="AA181" s="513">
        <v>13260</v>
      </c>
      <c r="AB181" s="510">
        <v>49.056603773584904</v>
      </c>
    </row>
    <row r="182" spans="1:28" ht="30" customHeight="1">
      <c r="A182" s="438" t="s">
        <v>26</v>
      </c>
      <c r="B182" s="438" t="s">
        <v>957</v>
      </c>
      <c r="C182" s="509">
        <v>2</v>
      </c>
      <c r="D182" s="509">
        <v>1</v>
      </c>
      <c r="E182" s="509">
        <v>44</v>
      </c>
      <c r="F182" s="509">
        <v>11</v>
      </c>
      <c r="G182" s="509">
        <v>0</v>
      </c>
      <c r="H182" s="509">
        <v>11</v>
      </c>
      <c r="I182" s="513">
        <v>36197</v>
      </c>
      <c r="J182" s="513">
        <v>358</v>
      </c>
      <c r="K182" s="513">
        <v>282</v>
      </c>
      <c r="L182" s="513">
        <v>182</v>
      </c>
      <c r="M182" s="513">
        <v>174</v>
      </c>
      <c r="N182" s="513">
        <v>4951</v>
      </c>
      <c r="O182" s="513">
        <v>4140</v>
      </c>
      <c r="P182" s="513">
        <v>11684</v>
      </c>
      <c r="Q182" s="513">
        <v>6642</v>
      </c>
      <c r="R182" s="513">
        <v>41</v>
      </c>
      <c r="S182" s="513">
        <v>48</v>
      </c>
      <c r="T182" s="513">
        <v>5908</v>
      </c>
      <c r="U182" s="513">
        <v>846</v>
      </c>
      <c r="V182" s="513">
        <v>92</v>
      </c>
      <c r="W182" s="513">
        <v>75</v>
      </c>
      <c r="X182" s="513">
        <v>394</v>
      </c>
      <c r="Y182" s="513">
        <v>380</v>
      </c>
      <c r="Z182" s="513">
        <v>23610</v>
      </c>
      <c r="AA182" s="513">
        <v>12587</v>
      </c>
      <c r="AB182" s="510">
        <v>25</v>
      </c>
    </row>
    <row r="183" spans="1:28" ht="30" customHeight="1">
      <c r="A183" s="438" t="s">
        <v>26</v>
      </c>
      <c r="B183" s="438" t="s">
        <v>958</v>
      </c>
      <c r="C183" s="509">
        <v>1</v>
      </c>
      <c r="D183" s="509">
        <v>0</v>
      </c>
      <c r="E183" s="509">
        <v>71</v>
      </c>
      <c r="F183" s="509">
        <v>22</v>
      </c>
      <c r="G183" s="509">
        <v>0</v>
      </c>
      <c r="H183" s="509">
        <v>6</v>
      </c>
      <c r="I183" s="513">
        <v>22572</v>
      </c>
      <c r="J183" s="513">
        <v>12</v>
      </c>
      <c r="K183" s="513">
        <v>19</v>
      </c>
      <c r="L183" s="513">
        <v>9</v>
      </c>
      <c r="M183" s="513">
        <v>11</v>
      </c>
      <c r="N183" s="513">
        <v>201</v>
      </c>
      <c r="O183" s="513">
        <v>592</v>
      </c>
      <c r="P183" s="513">
        <v>9998</v>
      </c>
      <c r="Q183" s="513">
        <v>8564</v>
      </c>
      <c r="R183" s="513">
        <v>0</v>
      </c>
      <c r="S183" s="513">
        <v>0</v>
      </c>
      <c r="T183" s="513">
        <v>2248</v>
      </c>
      <c r="U183" s="513">
        <v>628</v>
      </c>
      <c r="V183" s="513">
        <v>40</v>
      </c>
      <c r="W183" s="513">
        <v>150</v>
      </c>
      <c r="X183" s="513">
        <v>41</v>
      </c>
      <c r="Y183" s="513">
        <v>59</v>
      </c>
      <c r="Z183" s="513">
        <v>12549</v>
      </c>
      <c r="AA183" s="513">
        <v>10023</v>
      </c>
      <c r="AB183" s="510">
        <v>30.985915492957748</v>
      </c>
    </row>
    <row r="184" spans="1:28" ht="30" customHeight="1">
      <c r="A184" s="438" t="s">
        <v>26</v>
      </c>
      <c r="B184" s="438" t="s">
        <v>959</v>
      </c>
      <c r="C184" s="509">
        <v>0</v>
      </c>
      <c r="D184" s="509">
        <v>0</v>
      </c>
      <c r="E184" s="509">
        <v>10</v>
      </c>
      <c r="F184" s="509">
        <v>2</v>
      </c>
      <c r="G184" s="509">
        <v>0</v>
      </c>
      <c r="H184" s="509">
        <v>1</v>
      </c>
      <c r="I184" s="513">
        <v>2011</v>
      </c>
      <c r="J184" s="513">
        <v>0</v>
      </c>
      <c r="K184" s="513">
        <v>0</v>
      </c>
      <c r="L184" s="513">
        <v>0</v>
      </c>
      <c r="M184" s="513">
        <v>0</v>
      </c>
      <c r="N184" s="513">
        <v>0</v>
      </c>
      <c r="O184" s="513">
        <v>0</v>
      </c>
      <c r="P184" s="513">
        <v>1427</v>
      </c>
      <c r="Q184" s="513">
        <v>160</v>
      </c>
      <c r="R184" s="513">
        <v>0</v>
      </c>
      <c r="S184" s="513">
        <v>0</v>
      </c>
      <c r="T184" s="513">
        <v>235</v>
      </c>
      <c r="U184" s="513">
        <v>189</v>
      </c>
      <c r="V184" s="513">
        <v>0</v>
      </c>
      <c r="W184" s="513">
        <v>0</v>
      </c>
      <c r="X184" s="513">
        <v>0</v>
      </c>
      <c r="Y184" s="513">
        <v>0</v>
      </c>
      <c r="Z184" s="513">
        <v>1662</v>
      </c>
      <c r="AA184" s="513">
        <v>349</v>
      </c>
      <c r="AB184" s="510">
        <v>20</v>
      </c>
    </row>
    <row r="185" spans="1:28" ht="30" customHeight="1">
      <c r="A185" s="438" t="s">
        <v>26</v>
      </c>
      <c r="B185" s="438" t="s">
        <v>960</v>
      </c>
      <c r="C185" s="509">
        <v>0</v>
      </c>
      <c r="D185" s="509">
        <v>0</v>
      </c>
      <c r="E185" s="509">
        <v>20</v>
      </c>
      <c r="F185" s="509">
        <v>11</v>
      </c>
      <c r="G185" s="509">
        <v>0</v>
      </c>
      <c r="H185" s="509">
        <v>1</v>
      </c>
      <c r="I185" s="513">
        <v>9632</v>
      </c>
      <c r="J185" s="513">
        <v>0</v>
      </c>
      <c r="K185" s="513">
        <v>0</v>
      </c>
      <c r="L185" s="513">
        <v>0</v>
      </c>
      <c r="M185" s="513">
        <v>0</v>
      </c>
      <c r="N185" s="513">
        <v>490</v>
      </c>
      <c r="O185" s="513">
        <v>164</v>
      </c>
      <c r="P185" s="513">
        <v>5252</v>
      </c>
      <c r="Q185" s="513">
        <v>2821</v>
      </c>
      <c r="R185" s="513">
        <v>0</v>
      </c>
      <c r="S185" s="513">
        <v>0</v>
      </c>
      <c r="T185" s="513">
        <v>872</v>
      </c>
      <c r="U185" s="513">
        <v>33</v>
      </c>
      <c r="V185" s="513">
        <v>0</v>
      </c>
      <c r="W185" s="513">
        <v>0</v>
      </c>
      <c r="X185" s="513">
        <v>0</v>
      </c>
      <c r="Y185" s="513">
        <v>0</v>
      </c>
      <c r="Z185" s="513">
        <v>6614</v>
      </c>
      <c r="AA185" s="513">
        <v>3018</v>
      </c>
      <c r="AB185" s="510">
        <v>55</v>
      </c>
    </row>
    <row r="186" spans="1:28" ht="30" customHeight="1">
      <c r="A186" s="438" t="s">
        <v>26</v>
      </c>
      <c r="B186" s="438" t="s">
        <v>961</v>
      </c>
      <c r="C186" s="509">
        <v>0</v>
      </c>
      <c r="D186" s="509">
        <v>1</v>
      </c>
      <c r="E186" s="509">
        <v>23</v>
      </c>
      <c r="F186" s="509">
        <v>9</v>
      </c>
      <c r="G186" s="509">
        <v>0</v>
      </c>
      <c r="H186" s="509">
        <v>3</v>
      </c>
      <c r="I186" s="513">
        <v>9480</v>
      </c>
      <c r="J186" s="513">
        <v>0</v>
      </c>
      <c r="K186" s="513">
        <v>0</v>
      </c>
      <c r="L186" s="513">
        <v>0</v>
      </c>
      <c r="M186" s="513">
        <v>0</v>
      </c>
      <c r="N186" s="513">
        <v>287</v>
      </c>
      <c r="O186" s="513">
        <v>459</v>
      </c>
      <c r="P186" s="513">
        <v>3356</v>
      </c>
      <c r="Q186" s="513">
        <v>3470</v>
      </c>
      <c r="R186" s="513">
        <v>87</v>
      </c>
      <c r="S186" s="513">
        <v>43</v>
      </c>
      <c r="T186" s="513">
        <v>1215</v>
      </c>
      <c r="U186" s="513">
        <v>563</v>
      </c>
      <c r="V186" s="513">
        <v>0</v>
      </c>
      <c r="W186" s="513">
        <v>0</v>
      </c>
      <c r="X186" s="513">
        <v>0</v>
      </c>
      <c r="Y186" s="513">
        <v>0</v>
      </c>
      <c r="Z186" s="513">
        <v>4945</v>
      </c>
      <c r="AA186" s="513">
        <v>4535</v>
      </c>
      <c r="AB186" s="510">
        <v>39.130434782608695</v>
      </c>
    </row>
    <row r="187" spans="1:28" ht="30" customHeight="1">
      <c r="A187" s="438" t="s">
        <v>26</v>
      </c>
      <c r="B187" s="438" t="s">
        <v>962</v>
      </c>
      <c r="C187" s="509">
        <v>0</v>
      </c>
      <c r="D187" s="509">
        <v>0</v>
      </c>
      <c r="E187" s="509">
        <v>46</v>
      </c>
      <c r="F187" s="509">
        <v>19</v>
      </c>
      <c r="G187" s="509">
        <v>0</v>
      </c>
      <c r="H187" s="509">
        <v>5</v>
      </c>
      <c r="I187" s="513">
        <v>16892</v>
      </c>
      <c r="J187" s="513">
        <v>0</v>
      </c>
      <c r="K187" s="513">
        <v>0</v>
      </c>
      <c r="L187" s="513">
        <v>0</v>
      </c>
      <c r="M187" s="513">
        <v>0</v>
      </c>
      <c r="N187" s="513">
        <v>323</v>
      </c>
      <c r="O187" s="513">
        <v>654</v>
      </c>
      <c r="P187" s="513">
        <v>6861</v>
      </c>
      <c r="Q187" s="513">
        <v>5730</v>
      </c>
      <c r="R187" s="513">
        <v>17</v>
      </c>
      <c r="S187" s="513">
        <v>24</v>
      </c>
      <c r="T187" s="513">
        <v>2851</v>
      </c>
      <c r="U187" s="513">
        <v>432</v>
      </c>
      <c r="V187" s="513">
        <v>0</v>
      </c>
      <c r="W187" s="513">
        <v>0</v>
      </c>
      <c r="X187" s="513">
        <v>0</v>
      </c>
      <c r="Y187" s="513">
        <v>0</v>
      </c>
      <c r="Z187" s="513">
        <v>10052</v>
      </c>
      <c r="AA187" s="513">
        <v>6840</v>
      </c>
      <c r="AB187" s="510">
        <v>41.304347826086953</v>
      </c>
    </row>
    <row r="188" spans="1:28" ht="30" customHeight="1">
      <c r="A188" s="438" t="s">
        <v>26</v>
      </c>
      <c r="B188" s="438" t="s">
        <v>963</v>
      </c>
      <c r="C188" s="509">
        <v>0</v>
      </c>
      <c r="D188" s="509">
        <v>0</v>
      </c>
      <c r="E188" s="509">
        <v>39</v>
      </c>
      <c r="F188" s="509">
        <v>21</v>
      </c>
      <c r="G188" s="509">
        <v>0</v>
      </c>
      <c r="H188" s="509">
        <v>2</v>
      </c>
      <c r="I188" s="513">
        <v>14542</v>
      </c>
      <c r="J188" s="513">
        <v>0</v>
      </c>
      <c r="K188" s="513">
        <v>0</v>
      </c>
      <c r="L188" s="513">
        <v>0</v>
      </c>
      <c r="M188" s="513">
        <v>0</v>
      </c>
      <c r="N188" s="513">
        <v>100</v>
      </c>
      <c r="O188" s="513">
        <v>266</v>
      </c>
      <c r="P188" s="513">
        <v>5563</v>
      </c>
      <c r="Q188" s="513">
        <v>7626</v>
      </c>
      <c r="R188" s="513">
        <v>0</v>
      </c>
      <c r="S188" s="513">
        <v>0</v>
      </c>
      <c r="T188" s="513">
        <v>539</v>
      </c>
      <c r="U188" s="513">
        <v>255</v>
      </c>
      <c r="V188" s="513">
        <v>30</v>
      </c>
      <c r="W188" s="513">
        <v>70</v>
      </c>
      <c r="X188" s="513">
        <v>23</v>
      </c>
      <c r="Y188" s="513">
        <v>70</v>
      </c>
      <c r="Z188" s="513">
        <v>6255</v>
      </c>
      <c r="AA188" s="513">
        <v>8287</v>
      </c>
      <c r="AB188" s="510">
        <v>53.846153846153847</v>
      </c>
    </row>
    <row r="189" spans="1:28" ht="30" customHeight="1">
      <c r="A189" s="438" t="s">
        <v>26</v>
      </c>
      <c r="B189" s="438" t="s">
        <v>964</v>
      </c>
      <c r="C189" s="509">
        <v>2</v>
      </c>
      <c r="D189" s="509">
        <v>0</v>
      </c>
      <c r="E189" s="509">
        <v>97</v>
      </c>
      <c r="F189" s="509">
        <v>30</v>
      </c>
      <c r="G189" s="509">
        <v>0</v>
      </c>
      <c r="H189" s="509">
        <v>7</v>
      </c>
      <c r="I189" s="513">
        <v>45860</v>
      </c>
      <c r="J189" s="513">
        <v>153</v>
      </c>
      <c r="K189" s="513">
        <v>223</v>
      </c>
      <c r="L189" s="513">
        <v>87</v>
      </c>
      <c r="M189" s="513">
        <v>112</v>
      </c>
      <c r="N189" s="513">
        <v>2140</v>
      </c>
      <c r="O189" s="513">
        <v>3340</v>
      </c>
      <c r="P189" s="513">
        <v>18442</v>
      </c>
      <c r="Q189" s="513">
        <v>13541</v>
      </c>
      <c r="R189" s="513">
        <v>242</v>
      </c>
      <c r="S189" s="513">
        <v>96</v>
      </c>
      <c r="T189" s="513">
        <v>4502</v>
      </c>
      <c r="U189" s="513">
        <v>932</v>
      </c>
      <c r="V189" s="513">
        <v>46</v>
      </c>
      <c r="W189" s="513">
        <v>120</v>
      </c>
      <c r="X189" s="513">
        <v>1208</v>
      </c>
      <c r="Y189" s="513">
        <v>676</v>
      </c>
      <c r="Z189" s="513">
        <v>26820</v>
      </c>
      <c r="AA189" s="513">
        <v>19040</v>
      </c>
      <c r="AB189" s="510">
        <v>30.927835051546392</v>
      </c>
    </row>
    <row r="190" spans="1:28" ht="30" customHeight="1">
      <c r="A190" s="438" t="s">
        <v>26</v>
      </c>
      <c r="B190" s="438" t="s">
        <v>965</v>
      </c>
      <c r="C190" s="509">
        <v>1</v>
      </c>
      <c r="D190" s="509">
        <v>2</v>
      </c>
      <c r="E190" s="509">
        <v>41</v>
      </c>
      <c r="F190" s="509">
        <v>36</v>
      </c>
      <c r="G190" s="509">
        <v>0</v>
      </c>
      <c r="H190" s="509">
        <v>5</v>
      </c>
      <c r="I190" s="513">
        <v>30660</v>
      </c>
      <c r="J190" s="513">
        <v>103</v>
      </c>
      <c r="K190" s="513">
        <v>91</v>
      </c>
      <c r="L190" s="513">
        <v>54</v>
      </c>
      <c r="M190" s="513">
        <v>49</v>
      </c>
      <c r="N190" s="513">
        <v>1476</v>
      </c>
      <c r="O190" s="513">
        <v>1982</v>
      </c>
      <c r="P190" s="513">
        <v>12083</v>
      </c>
      <c r="Q190" s="513">
        <v>9948</v>
      </c>
      <c r="R190" s="513">
        <v>0</v>
      </c>
      <c r="S190" s="513">
        <v>0</v>
      </c>
      <c r="T190" s="513">
        <v>2942</v>
      </c>
      <c r="U190" s="513">
        <v>1288</v>
      </c>
      <c r="V190" s="513">
        <v>151</v>
      </c>
      <c r="W190" s="513">
        <v>80</v>
      </c>
      <c r="X190" s="513">
        <v>306</v>
      </c>
      <c r="Y190" s="513">
        <v>107</v>
      </c>
      <c r="Z190" s="513">
        <v>17115</v>
      </c>
      <c r="AA190" s="513">
        <v>13545</v>
      </c>
      <c r="AB190" s="510">
        <v>87.804878048780495</v>
      </c>
    </row>
    <row r="191" spans="1:28" ht="30" customHeight="1">
      <c r="A191" s="438" t="s">
        <v>26</v>
      </c>
      <c r="B191" s="438" t="s">
        <v>966</v>
      </c>
      <c r="C191" s="509">
        <v>3</v>
      </c>
      <c r="D191" s="509">
        <v>0</v>
      </c>
      <c r="E191" s="509">
        <v>80</v>
      </c>
      <c r="F191" s="509">
        <v>55</v>
      </c>
      <c r="G191" s="509">
        <v>0</v>
      </c>
      <c r="H191" s="509">
        <v>7</v>
      </c>
      <c r="I191" s="513">
        <v>40079</v>
      </c>
      <c r="J191" s="513">
        <v>0</v>
      </c>
      <c r="K191" s="513">
        <v>28</v>
      </c>
      <c r="L191" s="513">
        <v>0</v>
      </c>
      <c r="M191" s="513">
        <v>0</v>
      </c>
      <c r="N191" s="513">
        <v>1558</v>
      </c>
      <c r="O191" s="513">
        <v>1908</v>
      </c>
      <c r="P191" s="513">
        <v>15848</v>
      </c>
      <c r="Q191" s="513">
        <v>15255</v>
      </c>
      <c r="R191" s="513">
        <v>0</v>
      </c>
      <c r="S191" s="513">
        <v>0</v>
      </c>
      <c r="T191" s="513">
        <v>4043</v>
      </c>
      <c r="U191" s="513">
        <v>745</v>
      </c>
      <c r="V191" s="513">
        <v>13</v>
      </c>
      <c r="W191" s="513">
        <v>147</v>
      </c>
      <c r="X191" s="513">
        <v>0</v>
      </c>
      <c r="Y191" s="513">
        <v>534</v>
      </c>
      <c r="Z191" s="513">
        <v>21462</v>
      </c>
      <c r="AA191" s="513">
        <v>18617</v>
      </c>
      <c r="AB191" s="510">
        <v>68.75</v>
      </c>
    </row>
    <row r="192" spans="1:28" ht="30" customHeight="1">
      <c r="A192" s="438" t="s">
        <v>26</v>
      </c>
      <c r="B192" s="438" t="s">
        <v>967</v>
      </c>
      <c r="C192" s="509">
        <v>0</v>
      </c>
      <c r="D192" s="509">
        <v>0</v>
      </c>
      <c r="E192" s="509">
        <v>71</v>
      </c>
      <c r="F192" s="509">
        <v>32</v>
      </c>
      <c r="G192" s="509">
        <v>0</v>
      </c>
      <c r="H192" s="509">
        <v>9</v>
      </c>
      <c r="I192" s="513">
        <v>25395</v>
      </c>
      <c r="J192" s="513">
        <v>0</v>
      </c>
      <c r="K192" s="513">
        <v>0</v>
      </c>
      <c r="L192" s="513">
        <v>0</v>
      </c>
      <c r="M192" s="513">
        <v>0</v>
      </c>
      <c r="N192" s="513">
        <v>1161</v>
      </c>
      <c r="O192" s="513">
        <v>1891</v>
      </c>
      <c r="P192" s="513">
        <v>7352</v>
      </c>
      <c r="Q192" s="513">
        <v>9818</v>
      </c>
      <c r="R192" s="513">
        <v>56</v>
      </c>
      <c r="S192" s="513">
        <v>98</v>
      </c>
      <c r="T192" s="513">
        <v>4292</v>
      </c>
      <c r="U192" s="513">
        <v>713</v>
      </c>
      <c r="V192" s="513">
        <v>0</v>
      </c>
      <c r="W192" s="513">
        <v>0</v>
      </c>
      <c r="X192" s="513">
        <v>9</v>
      </c>
      <c r="Y192" s="513">
        <v>5</v>
      </c>
      <c r="Z192" s="513">
        <v>12870</v>
      </c>
      <c r="AA192" s="513">
        <v>12525</v>
      </c>
      <c r="AB192" s="510">
        <v>45.070422535211272</v>
      </c>
    </row>
    <row r="193" spans="1:28" ht="30" customHeight="1">
      <c r="A193" s="438" t="s">
        <v>27</v>
      </c>
      <c r="B193" s="438" t="s">
        <v>896</v>
      </c>
      <c r="C193" s="509">
        <v>0</v>
      </c>
      <c r="D193" s="509">
        <v>0</v>
      </c>
      <c r="E193" s="509">
        <v>12</v>
      </c>
      <c r="F193" s="509">
        <v>11</v>
      </c>
      <c r="G193" s="509">
        <v>0</v>
      </c>
      <c r="H193" s="509">
        <v>2</v>
      </c>
      <c r="I193" s="513">
        <v>7329</v>
      </c>
      <c r="J193" s="513">
        <v>0</v>
      </c>
      <c r="K193" s="513">
        <v>0</v>
      </c>
      <c r="L193" s="513">
        <v>0</v>
      </c>
      <c r="M193" s="513">
        <v>0</v>
      </c>
      <c r="N193" s="513">
        <v>70</v>
      </c>
      <c r="O193" s="513">
        <v>86</v>
      </c>
      <c r="P193" s="513">
        <v>3240</v>
      </c>
      <c r="Q193" s="513">
        <v>3548</v>
      </c>
      <c r="R193" s="513">
        <v>3</v>
      </c>
      <c r="S193" s="513">
        <v>17</v>
      </c>
      <c r="T193" s="513">
        <v>71</v>
      </c>
      <c r="U193" s="513">
        <v>294</v>
      </c>
      <c r="V193" s="513">
        <v>0</v>
      </c>
      <c r="W193" s="513">
        <v>0</v>
      </c>
      <c r="X193" s="513">
        <v>0</v>
      </c>
      <c r="Y193" s="513">
        <v>0</v>
      </c>
      <c r="Z193" s="513">
        <v>3384</v>
      </c>
      <c r="AA193" s="513">
        <v>3945</v>
      </c>
      <c r="AB193" s="510">
        <v>91.666666666666671</v>
      </c>
    </row>
    <row r="194" spans="1:28" ht="30" customHeight="1">
      <c r="A194" s="438" t="s">
        <v>27</v>
      </c>
      <c r="B194" s="438" t="s">
        <v>968</v>
      </c>
      <c r="C194" s="509">
        <v>0</v>
      </c>
      <c r="D194" s="509">
        <v>0</v>
      </c>
      <c r="E194" s="509">
        <v>13</v>
      </c>
      <c r="F194" s="509">
        <v>10</v>
      </c>
      <c r="G194" s="509">
        <v>0</v>
      </c>
      <c r="H194" s="509">
        <v>4</v>
      </c>
      <c r="I194" s="513">
        <v>5148</v>
      </c>
      <c r="J194" s="513">
        <v>0</v>
      </c>
      <c r="K194" s="513">
        <v>0</v>
      </c>
      <c r="L194" s="513">
        <v>0</v>
      </c>
      <c r="M194" s="513">
        <v>0</v>
      </c>
      <c r="N194" s="513">
        <v>36</v>
      </c>
      <c r="O194" s="513">
        <v>64</v>
      </c>
      <c r="P194" s="513">
        <v>2045</v>
      </c>
      <c r="Q194" s="513">
        <v>2019</v>
      </c>
      <c r="R194" s="513">
        <v>17</v>
      </c>
      <c r="S194" s="513">
        <v>10</v>
      </c>
      <c r="T194" s="513">
        <v>406</v>
      </c>
      <c r="U194" s="513">
        <v>387</v>
      </c>
      <c r="V194" s="513">
        <v>101</v>
      </c>
      <c r="W194" s="513">
        <v>63</v>
      </c>
      <c r="X194" s="513">
        <v>0</v>
      </c>
      <c r="Y194" s="513">
        <v>0</v>
      </c>
      <c r="Z194" s="513">
        <v>2605</v>
      </c>
      <c r="AA194" s="513">
        <v>2543</v>
      </c>
      <c r="AB194" s="510">
        <v>76.92307692307692</v>
      </c>
    </row>
    <row r="195" spans="1:28" ht="30" customHeight="1">
      <c r="A195" s="438" t="s">
        <v>27</v>
      </c>
      <c r="B195" s="438" t="s">
        <v>969</v>
      </c>
      <c r="C195" s="509">
        <v>2</v>
      </c>
      <c r="D195" s="509">
        <v>0</v>
      </c>
      <c r="E195" s="509">
        <v>29</v>
      </c>
      <c r="F195" s="509">
        <v>26</v>
      </c>
      <c r="G195" s="509">
        <v>0</v>
      </c>
      <c r="H195" s="509">
        <v>7</v>
      </c>
      <c r="I195" s="513">
        <v>18071</v>
      </c>
      <c r="J195" s="513">
        <v>147</v>
      </c>
      <c r="K195" s="513">
        <v>41</v>
      </c>
      <c r="L195" s="513">
        <v>0</v>
      </c>
      <c r="M195" s="513">
        <v>0</v>
      </c>
      <c r="N195" s="513">
        <v>326</v>
      </c>
      <c r="O195" s="513">
        <v>320</v>
      </c>
      <c r="P195" s="513">
        <v>6970</v>
      </c>
      <c r="Q195" s="513">
        <v>7797</v>
      </c>
      <c r="R195" s="513">
        <v>4</v>
      </c>
      <c r="S195" s="513">
        <v>55</v>
      </c>
      <c r="T195" s="513">
        <v>1705</v>
      </c>
      <c r="U195" s="513">
        <v>706</v>
      </c>
      <c r="V195" s="513">
        <v>0</v>
      </c>
      <c r="W195" s="513">
        <v>0</v>
      </c>
      <c r="X195" s="513">
        <v>0</v>
      </c>
      <c r="Y195" s="513">
        <v>0</v>
      </c>
      <c r="Z195" s="513">
        <v>9152</v>
      </c>
      <c r="AA195" s="513">
        <v>8919</v>
      </c>
      <c r="AB195" s="510">
        <v>89.65517241379311</v>
      </c>
    </row>
    <row r="196" spans="1:28" ht="30" customHeight="1">
      <c r="A196" s="438" t="s">
        <v>27</v>
      </c>
      <c r="B196" s="438" t="s">
        <v>970</v>
      </c>
      <c r="C196" s="509">
        <v>4</v>
      </c>
      <c r="D196" s="509">
        <v>1</v>
      </c>
      <c r="E196" s="509">
        <v>52</v>
      </c>
      <c r="F196" s="509">
        <v>50</v>
      </c>
      <c r="G196" s="509">
        <v>1</v>
      </c>
      <c r="H196" s="509">
        <v>6</v>
      </c>
      <c r="I196" s="513">
        <v>34471</v>
      </c>
      <c r="J196" s="513">
        <v>65</v>
      </c>
      <c r="K196" s="513">
        <v>58</v>
      </c>
      <c r="L196" s="513">
        <v>25</v>
      </c>
      <c r="M196" s="513">
        <v>37</v>
      </c>
      <c r="N196" s="513">
        <v>850</v>
      </c>
      <c r="O196" s="513">
        <v>1310</v>
      </c>
      <c r="P196" s="513">
        <v>12338</v>
      </c>
      <c r="Q196" s="513">
        <v>17186</v>
      </c>
      <c r="R196" s="513">
        <v>18</v>
      </c>
      <c r="S196" s="513">
        <v>29</v>
      </c>
      <c r="T196" s="513">
        <v>2127</v>
      </c>
      <c r="U196" s="513">
        <v>428</v>
      </c>
      <c r="V196" s="513">
        <v>0</v>
      </c>
      <c r="W196" s="513">
        <v>0</v>
      </c>
      <c r="X196" s="513">
        <v>0</v>
      </c>
      <c r="Y196" s="513">
        <v>0</v>
      </c>
      <c r="Z196" s="513">
        <v>15423</v>
      </c>
      <c r="AA196" s="513">
        <v>19048</v>
      </c>
      <c r="AB196" s="510">
        <v>96.153846153846146</v>
      </c>
    </row>
    <row r="197" spans="1:28" ht="30" customHeight="1">
      <c r="A197" s="438" t="s">
        <v>27</v>
      </c>
      <c r="B197" s="438" t="s">
        <v>971</v>
      </c>
      <c r="C197" s="509">
        <v>0</v>
      </c>
      <c r="D197" s="509">
        <v>0</v>
      </c>
      <c r="E197" s="509">
        <v>2</v>
      </c>
      <c r="F197" s="509">
        <v>2</v>
      </c>
      <c r="G197" s="509">
        <v>0</v>
      </c>
      <c r="H197" s="509">
        <v>1</v>
      </c>
      <c r="I197" s="513">
        <v>458</v>
      </c>
      <c r="J197" s="513">
        <v>0</v>
      </c>
      <c r="K197" s="513">
        <v>0</v>
      </c>
      <c r="L197" s="513">
        <v>0</v>
      </c>
      <c r="M197" s="513">
        <v>0</v>
      </c>
      <c r="N197" s="513">
        <v>0</v>
      </c>
      <c r="O197" s="513">
        <v>0</v>
      </c>
      <c r="P197" s="513">
        <v>150</v>
      </c>
      <c r="Q197" s="513">
        <v>255</v>
      </c>
      <c r="R197" s="513">
        <v>5</v>
      </c>
      <c r="S197" s="513">
        <v>11</v>
      </c>
      <c r="T197" s="513">
        <v>0</v>
      </c>
      <c r="U197" s="513">
        <v>0</v>
      </c>
      <c r="V197" s="513">
        <v>19</v>
      </c>
      <c r="W197" s="513">
        <v>18</v>
      </c>
      <c r="X197" s="513">
        <v>0</v>
      </c>
      <c r="Y197" s="513">
        <v>0</v>
      </c>
      <c r="Z197" s="513">
        <v>174</v>
      </c>
      <c r="AA197" s="513">
        <v>284</v>
      </c>
      <c r="AB197" s="510">
        <v>100</v>
      </c>
    </row>
    <row r="198" spans="1:28" ht="30" customHeight="1">
      <c r="A198" s="438" t="s">
        <v>27</v>
      </c>
      <c r="B198" s="438" t="s">
        <v>972</v>
      </c>
      <c r="C198" s="509">
        <v>0</v>
      </c>
      <c r="D198" s="509">
        <v>0</v>
      </c>
      <c r="E198" s="509">
        <v>9</v>
      </c>
      <c r="F198" s="509">
        <v>9</v>
      </c>
      <c r="G198" s="509">
        <v>0</v>
      </c>
      <c r="H198" s="509">
        <v>2</v>
      </c>
      <c r="I198" s="513">
        <v>7013</v>
      </c>
      <c r="J198" s="513">
        <v>0</v>
      </c>
      <c r="K198" s="513">
        <v>0</v>
      </c>
      <c r="L198" s="513">
        <v>0</v>
      </c>
      <c r="M198" s="513">
        <v>0</v>
      </c>
      <c r="N198" s="513">
        <v>27</v>
      </c>
      <c r="O198" s="513">
        <v>27</v>
      </c>
      <c r="P198" s="513">
        <v>3218</v>
      </c>
      <c r="Q198" s="513">
        <v>3445</v>
      </c>
      <c r="R198" s="513">
        <v>24</v>
      </c>
      <c r="S198" s="513">
        <v>76</v>
      </c>
      <c r="T198" s="513">
        <v>108</v>
      </c>
      <c r="U198" s="513">
        <v>88</v>
      </c>
      <c r="V198" s="513">
        <v>0</v>
      </c>
      <c r="W198" s="513">
        <v>0</v>
      </c>
      <c r="X198" s="513">
        <v>0</v>
      </c>
      <c r="Y198" s="513">
        <v>0</v>
      </c>
      <c r="Z198" s="513">
        <v>3377</v>
      </c>
      <c r="AA198" s="513">
        <v>3636</v>
      </c>
      <c r="AB198" s="510">
        <v>100</v>
      </c>
    </row>
    <row r="199" spans="1:28" ht="30" customHeight="1">
      <c r="A199" s="438" t="s">
        <v>27</v>
      </c>
      <c r="B199" s="438" t="s">
        <v>973</v>
      </c>
      <c r="C199" s="509">
        <v>0</v>
      </c>
      <c r="D199" s="509">
        <v>0</v>
      </c>
      <c r="E199" s="509">
        <v>2</v>
      </c>
      <c r="F199" s="509">
        <v>2</v>
      </c>
      <c r="G199" s="509">
        <v>0</v>
      </c>
      <c r="H199" s="509">
        <v>1</v>
      </c>
      <c r="I199" s="513">
        <v>241</v>
      </c>
      <c r="J199" s="513">
        <v>0</v>
      </c>
      <c r="K199" s="513">
        <v>0</v>
      </c>
      <c r="L199" s="513">
        <v>0</v>
      </c>
      <c r="M199" s="513">
        <v>0</v>
      </c>
      <c r="N199" s="513">
        <v>0</v>
      </c>
      <c r="O199" s="513">
        <v>0</v>
      </c>
      <c r="P199" s="513">
        <v>86</v>
      </c>
      <c r="Q199" s="513">
        <v>113</v>
      </c>
      <c r="R199" s="513">
        <v>0</v>
      </c>
      <c r="S199" s="513">
        <v>0</v>
      </c>
      <c r="T199" s="513">
        <v>26</v>
      </c>
      <c r="U199" s="513">
        <v>16</v>
      </c>
      <c r="V199" s="513">
        <v>0</v>
      </c>
      <c r="W199" s="513">
        <v>0</v>
      </c>
      <c r="X199" s="513">
        <v>0</v>
      </c>
      <c r="Y199" s="513">
        <v>0</v>
      </c>
      <c r="Z199" s="513">
        <v>112</v>
      </c>
      <c r="AA199" s="513">
        <v>129</v>
      </c>
      <c r="AB199" s="510">
        <v>100</v>
      </c>
    </row>
    <row r="200" spans="1:28" ht="30" customHeight="1">
      <c r="A200" s="438" t="s">
        <v>27</v>
      </c>
      <c r="B200" s="438" t="s">
        <v>974</v>
      </c>
      <c r="C200" s="509">
        <v>1</v>
      </c>
      <c r="D200" s="509">
        <v>0</v>
      </c>
      <c r="E200" s="509">
        <v>43</v>
      </c>
      <c r="F200" s="509">
        <v>39</v>
      </c>
      <c r="G200" s="509">
        <v>0</v>
      </c>
      <c r="H200" s="509">
        <v>10</v>
      </c>
      <c r="I200" s="513">
        <v>24053</v>
      </c>
      <c r="J200" s="513">
        <v>23</v>
      </c>
      <c r="K200" s="513">
        <v>4</v>
      </c>
      <c r="L200" s="513">
        <v>0</v>
      </c>
      <c r="M200" s="513">
        <v>0</v>
      </c>
      <c r="N200" s="513">
        <v>226</v>
      </c>
      <c r="O200" s="513">
        <v>547</v>
      </c>
      <c r="P200" s="513">
        <v>9735</v>
      </c>
      <c r="Q200" s="513">
        <v>10059</v>
      </c>
      <c r="R200" s="513">
        <v>9</v>
      </c>
      <c r="S200" s="513">
        <v>21</v>
      </c>
      <c r="T200" s="513">
        <v>2473</v>
      </c>
      <c r="U200" s="513">
        <v>776</v>
      </c>
      <c r="V200" s="513">
        <v>101</v>
      </c>
      <c r="W200" s="513">
        <v>79</v>
      </c>
      <c r="X200" s="513">
        <v>0</v>
      </c>
      <c r="Y200" s="513">
        <v>0</v>
      </c>
      <c r="Z200" s="513">
        <v>12567</v>
      </c>
      <c r="AA200" s="513">
        <v>11486</v>
      </c>
      <c r="AB200" s="510">
        <v>90.697674418604649</v>
      </c>
    </row>
    <row r="201" spans="1:28" ht="30" customHeight="1">
      <c r="A201" s="438" t="s">
        <v>27</v>
      </c>
      <c r="B201" s="438" t="s">
        <v>975</v>
      </c>
      <c r="C201" s="509">
        <v>1</v>
      </c>
      <c r="D201" s="509">
        <v>2</v>
      </c>
      <c r="E201" s="509">
        <v>40</v>
      </c>
      <c r="F201" s="509">
        <v>34</v>
      </c>
      <c r="G201" s="509">
        <v>0</v>
      </c>
      <c r="H201" s="509">
        <v>5</v>
      </c>
      <c r="I201" s="513">
        <v>47637</v>
      </c>
      <c r="J201" s="513">
        <v>52</v>
      </c>
      <c r="K201" s="513">
        <v>48</v>
      </c>
      <c r="L201" s="513">
        <v>131</v>
      </c>
      <c r="M201" s="513">
        <v>147</v>
      </c>
      <c r="N201" s="513">
        <v>7309</v>
      </c>
      <c r="O201" s="513">
        <v>6605</v>
      </c>
      <c r="P201" s="513">
        <v>16434</v>
      </c>
      <c r="Q201" s="513">
        <v>14141</v>
      </c>
      <c r="R201" s="513">
        <v>765</v>
      </c>
      <c r="S201" s="513">
        <v>526</v>
      </c>
      <c r="T201" s="513">
        <v>408</v>
      </c>
      <c r="U201" s="513">
        <v>509</v>
      </c>
      <c r="V201" s="513">
        <v>195</v>
      </c>
      <c r="W201" s="513">
        <v>222</v>
      </c>
      <c r="X201" s="513">
        <v>111</v>
      </c>
      <c r="Y201" s="513">
        <v>34</v>
      </c>
      <c r="Z201" s="513">
        <v>25405</v>
      </c>
      <c r="AA201" s="513">
        <v>22232</v>
      </c>
      <c r="AB201" s="510">
        <v>85</v>
      </c>
    </row>
    <row r="202" spans="1:28" ht="30" customHeight="1">
      <c r="A202" s="438" t="s">
        <v>27</v>
      </c>
      <c r="B202" s="438" t="s">
        <v>976</v>
      </c>
      <c r="C202" s="509">
        <v>1</v>
      </c>
      <c r="D202" s="509">
        <v>0</v>
      </c>
      <c r="E202" s="509">
        <v>21</v>
      </c>
      <c r="F202" s="509">
        <v>19</v>
      </c>
      <c r="G202" s="509">
        <v>0</v>
      </c>
      <c r="H202" s="509">
        <v>2</v>
      </c>
      <c r="I202" s="513">
        <v>8909</v>
      </c>
      <c r="J202" s="513">
        <v>0</v>
      </c>
      <c r="K202" s="513">
        <v>0</v>
      </c>
      <c r="L202" s="513">
        <v>0</v>
      </c>
      <c r="M202" s="513">
        <v>0</v>
      </c>
      <c r="N202" s="513">
        <v>166</v>
      </c>
      <c r="O202" s="513">
        <v>158</v>
      </c>
      <c r="P202" s="513">
        <v>3328</v>
      </c>
      <c r="Q202" s="513">
        <v>4443</v>
      </c>
      <c r="R202" s="513">
        <v>10</v>
      </c>
      <c r="S202" s="513">
        <v>12</v>
      </c>
      <c r="T202" s="513">
        <v>546</v>
      </c>
      <c r="U202" s="513">
        <v>246</v>
      </c>
      <c r="V202" s="513">
        <v>0</v>
      </c>
      <c r="W202" s="513">
        <v>0</v>
      </c>
      <c r="X202" s="513">
        <v>0</v>
      </c>
      <c r="Y202" s="513">
        <v>0</v>
      </c>
      <c r="Z202" s="513">
        <v>4050</v>
      </c>
      <c r="AA202" s="513">
        <v>4859</v>
      </c>
      <c r="AB202" s="510">
        <v>90.476190476190482</v>
      </c>
    </row>
    <row r="203" spans="1:28" ht="30" customHeight="1">
      <c r="A203" s="438" t="s">
        <v>27</v>
      </c>
      <c r="B203" s="438" t="s">
        <v>977</v>
      </c>
      <c r="C203" s="509">
        <v>8</v>
      </c>
      <c r="D203" s="509">
        <v>1</v>
      </c>
      <c r="E203" s="509">
        <v>40</v>
      </c>
      <c r="F203" s="509">
        <v>32</v>
      </c>
      <c r="G203" s="509">
        <v>1</v>
      </c>
      <c r="H203" s="509">
        <v>8</v>
      </c>
      <c r="I203" s="513">
        <v>26816</v>
      </c>
      <c r="J203" s="513">
        <v>136</v>
      </c>
      <c r="K203" s="513">
        <v>139</v>
      </c>
      <c r="L203" s="513">
        <v>10</v>
      </c>
      <c r="M203" s="513">
        <v>41</v>
      </c>
      <c r="N203" s="513">
        <v>1602</v>
      </c>
      <c r="O203" s="513">
        <v>1371</v>
      </c>
      <c r="P203" s="513">
        <v>12185</v>
      </c>
      <c r="Q203" s="513">
        <v>8011</v>
      </c>
      <c r="R203" s="513">
        <v>47</v>
      </c>
      <c r="S203" s="513">
        <v>73</v>
      </c>
      <c r="T203" s="513">
        <v>2200</v>
      </c>
      <c r="U203" s="513">
        <v>1001</v>
      </c>
      <c r="V203" s="513">
        <v>0</v>
      </c>
      <c r="W203" s="513">
        <v>0</v>
      </c>
      <c r="X203" s="513">
        <v>0</v>
      </c>
      <c r="Y203" s="513">
        <v>0</v>
      </c>
      <c r="Z203" s="513">
        <v>16180</v>
      </c>
      <c r="AA203" s="513">
        <v>10636</v>
      </c>
      <c r="AB203" s="510">
        <v>80</v>
      </c>
    </row>
    <row r="204" spans="1:28" ht="30" customHeight="1">
      <c r="A204" s="438" t="s">
        <v>27</v>
      </c>
      <c r="B204" s="438" t="s">
        <v>978</v>
      </c>
      <c r="C204" s="509">
        <v>1</v>
      </c>
      <c r="D204" s="509">
        <v>0</v>
      </c>
      <c r="E204" s="509">
        <v>26</v>
      </c>
      <c r="F204" s="509">
        <v>23</v>
      </c>
      <c r="G204" s="509">
        <v>0</v>
      </c>
      <c r="H204" s="509">
        <v>6</v>
      </c>
      <c r="I204" s="513">
        <v>13908</v>
      </c>
      <c r="J204" s="513">
        <v>0</v>
      </c>
      <c r="K204" s="513">
        <v>0</v>
      </c>
      <c r="L204" s="513">
        <v>0</v>
      </c>
      <c r="M204" s="513">
        <v>0</v>
      </c>
      <c r="N204" s="513">
        <v>162</v>
      </c>
      <c r="O204" s="513">
        <v>501</v>
      </c>
      <c r="P204" s="513">
        <v>4400</v>
      </c>
      <c r="Q204" s="513">
        <v>7286</v>
      </c>
      <c r="R204" s="513">
        <v>5</v>
      </c>
      <c r="S204" s="513">
        <v>53</v>
      </c>
      <c r="T204" s="513">
        <v>1145</v>
      </c>
      <c r="U204" s="513">
        <v>356</v>
      </c>
      <c r="V204" s="513">
        <v>0</v>
      </c>
      <c r="W204" s="513">
        <v>0</v>
      </c>
      <c r="X204" s="513">
        <v>0</v>
      </c>
      <c r="Y204" s="513">
        <v>0</v>
      </c>
      <c r="Z204" s="513">
        <v>5712</v>
      </c>
      <c r="AA204" s="513">
        <v>8196</v>
      </c>
      <c r="AB204" s="510">
        <v>88.461538461538453</v>
      </c>
    </row>
    <row r="205" spans="1:28" ht="30" customHeight="1">
      <c r="A205" s="438" t="s">
        <v>57</v>
      </c>
      <c r="B205" s="438" t="s">
        <v>979</v>
      </c>
      <c r="C205" s="509">
        <v>0</v>
      </c>
      <c r="D205" s="509">
        <v>0</v>
      </c>
      <c r="E205" s="509">
        <v>14</v>
      </c>
      <c r="F205" s="509">
        <v>9</v>
      </c>
      <c r="G205" s="509">
        <v>1</v>
      </c>
      <c r="H205" s="509">
        <v>0</v>
      </c>
      <c r="I205" s="513">
        <v>17412</v>
      </c>
      <c r="J205" s="513">
        <v>0</v>
      </c>
      <c r="K205" s="513">
        <v>0</v>
      </c>
      <c r="L205" s="513">
        <v>0</v>
      </c>
      <c r="M205" s="513">
        <v>0</v>
      </c>
      <c r="N205" s="513">
        <v>272</v>
      </c>
      <c r="O205" s="513">
        <v>197</v>
      </c>
      <c r="P205" s="513">
        <v>9421</v>
      </c>
      <c r="Q205" s="513">
        <v>7264</v>
      </c>
      <c r="R205" s="513">
        <v>0</v>
      </c>
      <c r="S205" s="513">
        <v>0</v>
      </c>
      <c r="T205" s="513">
        <v>0</v>
      </c>
      <c r="U205" s="513">
        <v>0</v>
      </c>
      <c r="V205" s="513">
        <v>0</v>
      </c>
      <c r="W205" s="513">
        <v>0</v>
      </c>
      <c r="X205" s="513">
        <v>132</v>
      </c>
      <c r="Y205" s="513">
        <v>126</v>
      </c>
      <c r="Z205" s="513">
        <v>9825</v>
      </c>
      <c r="AA205" s="513">
        <v>7587</v>
      </c>
      <c r="AB205" s="510">
        <v>64.285714285714278</v>
      </c>
    </row>
    <row r="206" spans="1:28" ht="30" customHeight="1">
      <c r="A206" s="438" t="s">
        <v>57</v>
      </c>
      <c r="B206" s="438" t="s">
        <v>980</v>
      </c>
      <c r="C206" s="509">
        <v>0</v>
      </c>
      <c r="D206" s="509">
        <v>0</v>
      </c>
      <c r="E206" s="509">
        <v>15</v>
      </c>
      <c r="F206" s="509">
        <v>8</v>
      </c>
      <c r="G206" s="509">
        <v>0</v>
      </c>
      <c r="H206" s="509">
        <v>0</v>
      </c>
      <c r="I206" s="513">
        <v>3567</v>
      </c>
      <c r="J206" s="513">
        <v>0</v>
      </c>
      <c r="K206" s="513">
        <v>0</v>
      </c>
      <c r="L206" s="513">
        <v>0</v>
      </c>
      <c r="M206" s="513">
        <v>0</v>
      </c>
      <c r="N206" s="513">
        <v>0</v>
      </c>
      <c r="O206" s="513">
        <v>0</v>
      </c>
      <c r="P206" s="513">
        <v>2063</v>
      </c>
      <c r="Q206" s="513">
        <v>1504</v>
      </c>
      <c r="R206" s="513">
        <v>0</v>
      </c>
      <c r="S206" s="513">
        <v>0</v>
      </c>
      <c r="T206" s="513">
        <v>0</v>
      </c>
      <c r="U206" s="513">
        <v>0</v>
      </c>
      <c r="V206" s="513">
        <v>0</v>
      </c>
      <c r="W206" s="513">
        <v>0</v>
      </c>
      <c r="X206" s="513">
        <v>0</v>
      </c>
      <c r="Y206" s="513">
        <v>0</v>
      </c>
      <c r="Z206" s="513">
        <v>2063</v>
      </c>
      <c r="AA206" s="513">
        <v>1504</v>
      </c>
      <c r="AB206" s="510">
        <v>53.333333333333336</v>
      </c>
    </row>
    <row r="207" spans="1:28" ht="30" customHeight="1">
      <c r="A207" s="438" t="s">
        <v>57</v>
      </c>
      <c r="B207" s="438" t="s">
        <v>981</v>
      </c>
      <c r="C207" s="509">
        <v>0</v>
      </c>
      <c r="D207" s="509">
        <v>0</v>
      </c>
      <c r="E207" s="509">
        <v>9</v>
      </c>
      <c r="F207" s="509">
        <v>5</v>
      </c>
      <c r="G207" s="509">
        <v>0</v>
      </c>
      <c r="H207" s="509">
        <v>0</v>
      </c>
      <c r="I207" s="513">
        <v>2246</v>
      </c>
      <c r="J207" s="513">
        <v>0</v>
      </c>
      <c r="K207" s="513">
        <v>0</v>
      </c>
      <c r="L207" s="513">
        <v>0</v>
      </c>
      <c r="M207" s="513">
        <v>0</v>
      </c>
      <c r="N207" s="513">
        <v>140</v>
      </c>
      <c r="O207" s="513">
        <v>126</v>
      </c>
      <c r="P207" s="513">
        <v>1087</v>
      </c>
      <c r="Q207" s="513">
        <v>893</v>
      </c>
      <c r="R207" s="513">
        <v>0</v>
      </c>
      <c r="S207" s="513">
        <v>0</v>
      </c>
      <c r="T207" s="513">
        <v>0</v>
      </c>
      <c r="U207" s="513">
        <v>0</v>
      </c>
      <c r="V207" s="513">
        <v>0</v>
      </c>
      <c r="W207" s="513">
        <v>0</v>
      </c>
      <c r="X207" s="513">
        <v>0</v>
      </c>
      <c r="Y207" s="513">
        <v>0</v>
      </c>
      <c r="Z207" s="513">
        <v>1227</v>
      </c>
      <c r="AA207" s="513">
        <v>1019</v>
      </c>
      <c r="AB207" s="510">
        <v>55.555555555555557</v>
      </c>
    </row>
    <row r="208" spans="1:28" ht="30" customHeight="1">
      <c r="A208" s="438" t="s">
        <v>57</v>
      </c>
      <c r="B208" s="438" t="s">
        <v>982</v>
      </c>
      <c r="C208" s="509">
        <v>0</v>
      </c>
      <c r="D208" s="509">
        <v>0</v>
      </c>
      <c r="E208" s="509">
        <v>28</v>
      </c>
      <c r="F208" s="509">
        <v>17</v>
      </c>
      <c r="G208" s="509">
        <v>0</v>
      </c>
      <c r="H208" s="509">
        <v>0</v>
      </c>
      <c r="I208" s="513">
        <v>15367</v>
      </c>
      <c r="J208" s="513">
        <v>0</v>
      </c>
      <c r="K208" s="513">
        <v>0</v>
      </c>
      <c r="L208" s="513">
        <v>0</v>
      </c>
      <c r="M208" s="513">
        <v>0</v>
      </c>
      <c r="N208" s="513">
        <v>194</v>
      </c>
      <c r="O208" s="513">
        <v>122</v>
      </c>
      <c r="P208" s="513">
        <v>8578</v>
      </c>
      <c r="Q208" s="513">
        <v>6173</v>
      </c>
      <c r="R208" s="513">
        <v>0</v>
      </c>
      <c r="S208" s="513">
        <v>0</v>
      </c>
      <c r="T208" s="513">
        <v>0</v>
      </c>
      <c r="U208" s="513">
        <v>0</v>
      </c>
      <c r="V208" s="513">
        <v>0</v>
      </c>
      <c r="W208" s="513">
        <v>0</v>
      </c>
      <c r="X208" s="513">
        <v>150</v>
      </c>
      <c r="Y208" s="513">
        <v>150</v>
      </c>
      <c r="Z208" s="513">
        <v>8922</v>
      </c>
      <c r="AA208" s="513">
        <v>6445</v>
      </c>
      <c r="AB208" s="510">
        <v>60.714285714285708</v>
      </c>
    </row>
    <row r="209" spans="1:28" ht="30" customHeight="1">
      <c r="A209" s="438" t="s">
        <v>57</v>
      </c>
      <c r="B209" s="438" t="s">
        <v>983</v>
      </c>
      <c r="C209" s="509">
        <v>0</v>
      </c>
      <c r="D209" s="509">
        <v>0</v>
      </c>
      <c r="E209" s="509">
        <v>3</v>
      </c>
      <c r="F209" s="509">
        <v>2</v>
      </c>
      <c r="G209" s="509">
        <v>0</v>
      </c>
      <c r="H209" s="509">
        <v>0</v>
      </c>
      <c r="I209" s="513">
        <v>6560</v>
      </c>
      <c r="J209" s="513">
        <v>0</v>
      </c>
      <c r="K209" s="513">
        <v>0</v>
      </c>
      <c r="L209" s="513">
        <v>0</v>
      </c>
      <c r="M209" s="513">
        <v>0</v>
      </c>
      <c r="N209" s="513">
        <v>34</v>
      </c>
      <c r="O209" s="513">
        <v>37</v>
      </c>
      <c r="P209" s="513">
        <v>4082</v>
      </c>
      <c r="Q209" s="513">
        <v>2407</v>
      </c>
      <c r="R209" s="513">
        <v>0</v>
      </c>
      <c r="S209" s="513">
        <v>0</v>
      </c>
      <c r="T209" s="513">
        <v>0</v>
      </c>
      <c r="U209" s="513">
        <v>0</v>
      </c>
      <c r="V209" s="513">
        <v>0</v>
      </c>
      <c r="W209" s="513">
        <v>0</v>
      </c>
      <c r="X209" s="513">
        <v>0</v>
      </c>
      <c r="Y209" s="513">
        <v>0</v>
      </c>
      <c r="Z209" s="513">
        <v>4116</v>
      </c>
      <c r="AA209" s="513">
        <v>2444</v>
      </c>
      <c r="AB209" s="510">
        <v>66.666666666666671</v>
      </c>
    </row>
    <row r="210" spans="1:28" ht="30" customHeight="1">
      <c r="A210" s="438" t="s">
        <v>57</v>
      </c>
      <c r="B210" s="438" t="s">
        <v>984</v>
      </c>
      <c r="C210" s="509">
        <v>0</v>
      </c>
      <c r="D210" s="509">
        <v>0</v>
      </c>
      <c r="E210" s="509">
        <v>3</v>
      </c>
      <c r="F210" s="509">
        <v>2</v>
      </c>
      <c r="G210" s="509">
        <v>0</v>
      </c>
      <c r="H210" s="509">
        <v>1</v>
      </c>
      <c r="I210" s="513">
        <v>3013</v>
      </c>
      <c r="J210" s="513">
        <v>0</v>
      </c>
      <c r="K210" s="513">
        <v>0</v>
      </c>
      <c r="L210" s="513">
        <v>0</v>
      </c>
      <c r="M210" s="513">
        <v>0</v>
      </c>
      <c r="N210" s="513">
        <v>41</v>
      </c>
      <c r="O210" s="513">
        <v>5</v>
      </c>
      <c r="P210" s="513">
        <v>1668</v>
      </c>
      <c r="Q210" s="513">
        <v>1177</v>
      </c>
      <c r="R210" s="513">
        <v>64</v>
      </c>
      <c r="S210" s="513">
        <v>26</v>
      </c>
      <c r="T210" s="513">
        <v>27</v>
      </c>
      <c r="U210" s="513">
        <v>5</v>
      </c>
      <c r="V210" s="513">
        <v>0</v>
      </c>
      <c r="W210" s="513">
        <v>0</v>
      </c>
      <c r="X210" s="513">
        <v>0</v>
      </c>
      <c r="Y210" s="513">
        <v>0</v>
      </c>
      <c r="Z210" s="513">
        <v>1800</v>
      </c>
      <c r="AA210" s="513">
        <v>1213</v>
      </c>
      <c r="AB210" s="510">
        <v>66.666666666666671</v>
      </c>
    </row>
    <row r="211" spans="1:28" ht="30" customHeight="1">
      <c r="A211" s="438" t="s">
        <v>57</v>
      </c>
      <c r="B211" s="438" t="s">
        <v>985</v>
      </c>
      <c r="C211" s="509">
        <v>3</v>
      </c>
      <c r="D211" s="509">
        <v>5</v>
      </c>
      <c r="E211" s="509">
        <v>91</v>
      </c>
      <c r="F211" s="509">
        <v>59</v>
      </c>
      <c r="G211" s="509">
        <v>1</v>
      </c>
      <c r="H211" s="509">
        <v>0</v>
      </c>
      <c r="I211" s="513">
        <v>60795</v>
      </c>
      <c r="J211" s="513">
        <v>64</v>
      </c>
      <c r="K211" s="513">
        <v>91</v>
      </c>
      <c r="L211" s="513">
        <v>71</v>
      </c>
      <c r="M211" s="513">
        <v>98</v>
      </c>
      <c r="N211" s="513">
        <v>4745</v>
      </c>
      <c r="O211" s="513">
        <v>5282</v>
      </c>
      <c r="P211" s="513">
        <v>23173</v>
      </c>
      <c r="Q211" s="513">
        <v>26565</v>
      </c>
      <c r="R211" s="513">
        <v>377</v>
      </c>
      <c r="S211" s="513">
        <v>207</v>
      </c>
      <c r="T211" s="513">
        <v>51</v>
      </c>
      <c r="U211" s="513">
        <v>69</v>
      </c>
      <c r="V211" s="513">
        <v>2</v>
      </c>
      <c r="W211" s="513">
        <v>0</v>
      </c>
      <c r="X211" s="513">
        <v>0</v>
      </c>
      <c r="Y211" s="513">
        <v>0</v>
      </c>
      <c r="Z211" s="513">
        <v>28483</v>
      </c>
      <c r="AA211" s="513">
        <v>32312</v>
      </c>
      <c r="AB211" s="510">
        <v>64.835164835164832</v>
      </c>
    </row>
    <row r="212" spans="1:28" ht="30" customHeight="1">
      <c r="A212" s="438" t="s">
        <v>57</v>
      </c>
      <c r="B212" s="438" t="s">
        <v>986</v>
      </c>
      <c r="C212" s="509">
        <v>0</v>
      </c>
      <c r="D212" s="509">
        <v>0</v>
      </c>
      <c r="E212" s="509">
        <v>1</v>
      </c>
      <c r="F212" s="509">
        <v>0</v>
      </c>
      <c r="G212" s="509">
        <v>0</v>
      </c>
      <c r="H212" s="509">
        <v>0</v>
      </c>
      <c r="I212" s="513">
        <v>0</v>
      </c>
      <c r="J212" s="513">
        <v>0</v>
      </c>
      <c r="K212" s="513">
        <v>0</v>
      </c>
      <c r="L212" s="513">
        <v>0</v>
      </c>
      <c r="M212" s="513">
        <v>0</v>
      </c>
      <c r="N212" s="513">
        <v>0</v>
      </c>
      <c r="O212" s="513">
        <v>0</v>
      </c>
      <c r="P212" s="513">
        <v>0</v>
      </c>
      <c r="Q212" s="513">
        <v>0</v>
      </c>
      <c r="R212" s="513">
        <v>0</v>
      </c>
      <c r="S212" s="513">
        <v>0</v>
      </c>
      <c r="T212" s="513">
        <v>0</v>
      </c>
      <c r="U212" s="513">
        <v>0</v>
      </c>
      <c r="V212" s="513">
        <v>0</v>
      </c>
      <c r="W212" s="513">
        <v>0</v>
      </c>
      <c r="X212" s="513">
        <v>0</v>
      </c>
      <c r="Y212" s="513">
        <v>0</v>
      </c>
      <c r="Z212" s="513">
        <v>0</v>
      </c>
      <c r="AA212" s="513">
        <v>0</v>
      </c>
      <c r="AB212" s="510">
        <v>0</v>
      </c>
    </row>
    <row r="213" spans="1:28" ht="30" customHeight="1">
      <c r="A213" s="438" t="s">
        <v>57</v>
      </c>
      <c r="B213" s="438" t="s">
        <v>987</v>
      </c>
      <c r="C213" s="509">
        <v>0</v>
      </c>
      <c r="D213" s="509">
        <v>0</v>
      </c>
      <c r="E213" s="509">
        <v>31</v>
      </c>
      <c r="F213" s="509">
        <v>19</v>
      </c>
      <c r="G213" s="509">
        <v>0</v>
      </c>
      <c r="H213" s="509">
        <v>0</v>
      </c>
      <c r="I213" s="513">
        <v>16367</v>
      </c>
      <c r="J213" s="513">
        <v>0</v>
      </c>
      <c r="K213" s="513">
        <v>0</v>
      </c>
      <c r="L213" s="513">
        <v>0</v>
      </c>
      <c r="M213" s="513">
        <v>0</v>
      </c>
      <c r="N213" s="513">
        <v>24</v>
      </c>
      <c r="O213" s="513">
        <v>34</v>
      </c>
      <c r="P213" s="513">
        <v>7088</v>
      </c>
      <c r="Q213" s="513">
        <v>9221</v>
      </c>
      <c r="R213" s="513">
        <v>0</v>
      </c>
      <c r="S213" s="513">
        <v>0</v>
      </c>
      <c r="T213" s="513">
        <v>0</v>
      </c>
      <c r="U213" s="513">
        <v>0</v>
      </c>
      <c r="V213" s="513">
        <v>0</v>
      </c>
      <c r="W213" s="513">
        <v>0</v>
      </c>
      <c r="X213" s="513">
        <v>0</v>
      </c>
      <c r="Y213" s="513">
        <v>0</v>
      </c>
      <c r="Z213" s="513">
        <v>7112</v>
      </c>
      <c r="AA213" s="513">
        <v>9255</v>
      </c>
      <c r="AB213" s="510">
        <v>61.29032258064516</v>
      </c>
    </row>
    <row r="214" spans="1:28" ht="30" customHeight="1">
      <c r="A214" s="438" t="s">
        <v>57</v>
      </c>
      <c r="B214" s="438" t="s">
        <v>988</v>
      </c>
      <c r="C214" s="509">
        <v>0</v>
      </c>
      <c r="D214" s="509">
        <v>0</v>
      </c>
      <c r="E214" s="509">
        <v>3</v>
      </c>
      <c r="F214" s="509">
        <v>2</v>
      </c>
      <c r="G214" s="509">
        <v>0</v>
      </c>
      <c r="H214" s="509">
        <v>1</v>
      </c>
      <c r="I214" s="513">
        <v>1476</v>
      </c>
      <c r="J214" s="513">
        <v>0</v>
      </c>
      <c r="K214" s="513">
        <v>0</v>
      </c>
      <c r="L214" s="513">
        <v>0</v>
      </c>
      <c r="M214" s="513">
        <v>0</v>
      </c>
      <c r="N214" s="513">
        <v>0</v>
      </c>
      <c r="O214" s="513">
        <v>0</v>
      </c>
      <c r="P214" s="513">
        <v>717</v>
      </c>
      <c r="Q214" s="513">
        <v>719</v>
      </c>
      <c r="R214" s="513">
        <v>0</v>
      </c>
      <c r="S214" s="513">
        <v>0</v>
      </c>
      <c r="T214" s="513">
        <v>22</v>
      </c>
      <c r="U214" s="513">
        <v>18</v>
      </c>
      <c r="V214" s="513">
        <v>0</v>
      </c>
      <c r="W214" s="513">
        <v>0</v>
      </c>
      <c r="X214" s="513">
        <v>0</v>
      </c>
      <c r="Y214" s="513">
        <v>0</v>
      </c>
      <c r="Z214" s="513">
        <v>739</v>
      </c>
      <c r="AA214" s="513">
        <v>737</v>
      </c>
      <c r="AB214" s="510">
        <v>66.666666666666671</v>
      </c>
    </row>
    <row r="215" spans="1:28" ht="30" customHeight="1">
      <c r="A215" s="438" t="s">
        <v>57</v>
      </c>
      <c r="B215" s="438" t="s">
        <v>989</v>
      </c>
      <c r="C215" s="509">
        <v>0</v>
      </c>
      <c r="D215" s="509">
        <v>0</v>
      </c>
      <c r="E215" s="509">
        <v>2</v>
      </c>
      <c r="F215" s="509">
        <v>2</v>
      </c>
      <c r="G215" s="509">
        <v>0</v>
      </c>
      <c r="H215" s="509">
        <v>1</v>
      </c>
      <c r="I215" s="513">
        <v>3862</v>
      </c>
      <c r="J215" s="513">
        <v>0</v>
      </c>
      <c r="K215" s="513">
        <v>0</v>
      </c>
      <c r="L215" s="513">
        <v>0</v>
      </c>
      <c r="M215" s="513">
        <v>0</v>
      </c>
      <c r="N215" s="513">
        <v>0</v>
      </c>
      <c r="O215" s="513">
        <v>0</v>
      </c>
      <c r="P215" s="513">
        <v>2007</v>
      </c>
      <c r="Q215" s="513">
        <v>1823</v>
      </c>
      <c r="R215" s="513">
        <v>0</v>
      </c>
      <c r="S215" s="513">
        <v>0</v>
      </c>
      <c r="T215" s="513">
        <v>32</v>
      </c>
      <c r="U215" s="513">
        <v>0</v>
      </c>
      <c r="V215" s="513">
        <v>0</v>
      </c>
      <c r="W215" s="513">
        <v>0</v>
      </c>
      <c r="X215" s="513">
        <v>0</v>
      </c>
      <c r="Y215" s="513">
        <v>0</v>
      </c>
      <c r="Z215" s="513">
        <v>2039</v>
      </c>
      <c r="AA215" s="513">
        <v>1823</v>
      </c>
      <c r="AB215" s="510">
        <v>100</v>
      </c>
    </row>
    <row r="216" spans="1:28" ht="30" customHeight="1">
      <c r="A216" s="438" t="s">
        <v>57</v>
      </c>
      <c r="B216" s="438" t="s">
        <v>990</v>
      </c>
      <c r="C216" s="509">
        <v>0</v>
      </c>
      <c r="D216" s="509">
        <v>0</v>
      </c>
      <c r="E216" s="509">
        <v>5</v>
      </c>
      <c r="F216" s="509">
        <v>4</v>
      </c>
      <c r="G216" s="509">
        <v>0</v>
      </c>
      <c r="H216" s="509">
        <v>0</v>
      </c>
      <c r="I216" s="513">
        <v>2944</v>
      </c>
      <c r="J216" s="513">
        <v>0</v>
      </c>
      <c r="K216" s="513">
        <v>0</v>
      </c>
      <c r="L216" s="513">
        <v>0</v>
      </c>
      <c r="M216" s="513">
        <v>0</v>
      </c>
      <c r="N216" s="513">
        <v>0</v>
      </c>
      <c r="O216" s="513">
        <v>0</v>
      </c>
      <c r="P216" s="513">
        <v>1289</v>
      </c>
      <c r="Q216" s="513">
        <v>1655</v>
      </c>
      <c r="R216" s="513">
        <v>0</v>
      </c>
      <c r="S216" s="513">
        <v>0</v>
      </c>
      <c r="T216" s="513">
        <v>0</v>
      </c>
      <c r="U216" s="513">
        <v>0</v>
      </c>
      <c r="V216" s="513">
        <v>0</v>
      </c>
      <c r="W216" s="513">
        <v>0</v>
      </c>
      <c r="X216" s="513">
        <v>0</v>
      </c>
      <c r="Y216" s="513">
        <v>0</v>
      </c>
      <c r="Z216" s="513">
        <v>1289</v>
      </c>
      <c r="AA216" s="513">
        <v>1655</v>
      </c>
      <c r="AB216" s="510">
        <v>80</v>
      </c>
    </row>
    <row r="217" spans="1:28" ht="30" customHeight="1">
      <c r="A217" s="438" t="s">
        <v>57</v>
      </c>
      <c r="B217" s="438" t="s">
        <v>991</v>
      </c>
      <c r="C217" s="509">
        <v>0</v>
      </c>
      <c r="D217" s="509">
        <v>0</v>
      </c>
      <c r="E217" s="509">
        <v>1</v>
      </c>
      <c r="F217" s="509">
        <v>0</v>
      </c>
      <c r="G217" s="509">
        <v>0</v>
      </c>
      <c r="H217" s="509">
        <v>0</v>
      </c>
      <c r="I217" s="513">
        <v>0</v>
      </c>
      <c r="J217" s="513">
        <v>0</v>
      </c>
      <c r="K217" s="513">
        <v>0</v>
      </c>
      <c r="L217" s="513">
        <v>0</v>
      </c>
      <c r="M217" s="513">
        <v>0</v>
      </c>
      <c r="N217" s="513">
        <v>0</v>
      </c>
      <c r="O217" s="513">
        <v>0</v>
      </c>
      <c r="P217" s="513">
        <v>0</v>
      </c>
      <c r="Q217" s="513">
        <v>0</v>
      </c>
      <c r="R217" s="513">
        <v>0</v>
      </c>
      <c r="S217" s="513">
        <v>0</v>
      </c>
      <c r="T217" s="513">
        <v>0</v>
      </c>
      <c r="U217" s="513">
        <v>0</v>
      </c>
      <c r="V217" s="513">
        <v>0</v>
      </c>
      <c r="W217" s="513">
        <v>0</v>
      </c>
      <c r="X217" s="513">
        <v>0</v>
      </c>
      <c r="Y217" s="513">
        <v>0</v>
      </c>
      <c r="Z217" s="513">
        <v>0</v>
      </c>
      <c r="AA217" s="513">
        <v>0</v>
      </c>
      <c r="AB217" s="510">
        <v>0</v>
      </c>
    </row>
    <row r="218" spans="1:28" ht="30" customHeight="1">
      <c r="A218" s="438" t="s">
        <v>57</v>
      </c>
      <c r="B218" s="438" t="s">
        <v>992</v>
      </c>
      <c r="C218" s="509">
        <v>1</v>
      </c>
      <c r="D218" s="509">
        <v>0</v>
      </c>
      <c r="E218" s="509">
        <v>14</v>
      </c>
      <c r="F218" s="509">
        <v>7</v>
      </c>
      <c r="G218" s="509">
        <v>0</v>
      </c>
      <c r="H218" s="509">
        <v>0</v>
      </c>
      <c r="I218" s="513">
        <v>9987</v>
      </c>
      <c r="J218" s="513">
        <v>0</v>
      </c>
      <c r="K218" s="513">
        <v>0</v>
      </c>
      <c r="L218" s="513">
        <v>0</v>
      </c>
      <c r="M218" s="513">
        <v>0</v>
      </c>
      <c r="N218" s="513">
        <v>353</v>
      </c>
      <c r="O218" s="513">
        <v>211</v>
      </c>
      <c r="P218" s="513">
        <v>5093</v>
      </c>
      <c r="Q218" s="513">
        <v>4330</v>
      </c>
      <c r="R218" s="513">
        <v>0</v>
      </c>
      <c r="S218" s="513">
        <v>0</v>
      </c>
      <c r="T218" s="513">
        <v>0</v>
      </c>
      <c r="U218" s="513">
        <v>0</v>
      </c>
      <c r="V218" s="513">
        <v>0</v>
      </c>
      <c r="W218" s="513">
        <v>0</v>
      </c>
      <c r="X218" s="513">
        <v>0</v>
      </c>
      <c r="Y218" s="513">
        <v>0</v>
      </c>
      <c r="Z218" s="513">
        <v>5446</v>
      </c>
      <c r="AA218" s="513">
        <v>4541</v>
      </c>
      <c r="AB218" s="510">
        <v>49.999999999999993</v>
      </c>
    </row>
    <row r="219" spans="1:28" ht="30" customHeight="1">
      <c r="A219" s="438" t="s">
        <v>57</v>
      </c>
      <c r="B219" s="438" t="s">
        <v>993</v>
      </c>
      <c r="C219" s="509">
        <v>0</v>
      </c>
      <c r="D219" s="509">
        <v>0</v>
      </c>
      <c r="E219" s="509">
        <v>4</v>
      </c>
      <c r="F219" s="509">
        <v>3</v>
      </c>
      <c r="G219" s="509">
        <v>0</v>
      </c>
      <c r="H219" s="509">
        <v>0</v>
      </c>
      <c r="I219" s="513">
        <v>2323</v>
      </c>
      <c r="J219" s="513">
        <v>0</v>
      </c>
      <c r="K219" s="513">
        <v>0</v>
      </c>
      <c r="L219" s="513">
        <v>0</v>
      </c>
      <c r="M219" s="513">
        <v>0</v>
      </c>
      <c r="N219" s="513">
        <v>0</v>
      </c>
      <c r="O219" s="513">
        <v>0</v>
      </c>
      <c r="P219" s="513">
        <v>1363</v>
      </c>
      <c r="Q219" s="513">
        <v>960</v>
      </c>
      <c r="R219" s="513">
        <v>0</v>
      </c>
      <c r="S219" s="513">
        <v>0</v>
      </c>
      <c r="T219" s="513">
        <v>0</v>
      </c>
      <c r="U219" s="513">
        <v>0</v>
      </c>
      <c r="V219" s="513">
        <v>0</v>
      </c>
      <c r="W219" s="513">
        <v>0</v>
      </c>
      <c r="X219" s="513">
        <v>0</v>
      </c>
      <c r="Y219" s="513">
        <v>0</v>
      </c>
      <c r="Z219" s="513">
        <v>1363</v>
      </c>
      <c r="AA219" s="513">
        <v>960</v>
      </c>
      <c r="AB219" s="510">
        <v>75</v>
      </c>
    </row>
    <row r="220" spans="1:28" ht="30" customHeight="1">
      <c r="A220" s="438" t="s">
        <v>57</v>
      </c>
      <c r="B220" s="438" t="s">
        <v>994</v>
      </c>
      <c r="C220" s="509">
        <v>1</v>
      </c>
      <c r="D220" s="509">
        <v>0</v>
      </c>
      <c r="E220" s="509">
        <v>9</v>
      </c>
      <c r="F220" s="509">
        <v>9</v>
      </c>
      <c r="G220" s="509">
        <v>0</v>
      </c>
      <c r="H220" s="509">
        <v>0</v>
      </c>
      <c r="I220" s="513">
        <v>10116</v>
      </c>
      <c r="J220" s="513">
        <v>14</v>
      </c>
      <c r="K220" s="513">
        <v>3</v>
      </c>
      <c r="L220" s="513">
        <v>2</v>
      </c>
      <c r="M220" s="513">
        <v>1</v>
      </c>
      <c r="N220" s="513">
        <v>467</v>
      </c>
      <c r="O220" s="513">
        <v>363</v>
      </c>
      <c r="P220" s="513">
        <v>4737</v>
      </c>
      <c r="Q220" s="513">
        <v>4529</v>
      </c>
      <c r="R220" s="513">
        <v>0</v>
      </c>
      <c r="S220" s="513">
        <v>0</v>
      </c>
      <c r="T220" s="513">
        <v>0</v>
      </c>
      <c r="U220" s="513">
        <v>0</v>
      </c>
      <c r="V220" s="513">
        <v>0</v>
      </c>
      <c r="W220" s="513">
        <v>0</v>
      </c>
      <c r="X220" s="513">
        <v>0</v>
      </c>
      <c r="Y220" s="513">
        <v>0</v>
      </c>
      <c r="Z220" s="513">
        <v>5220</v>
      </c>
      <c r="AA220" s="513">
        <v>4896</v>
      </c>
      <c r="AB220" s="510">
        <v>100</v>
      </c>
    </row>
    <row r="221" spans="1:28" ht="30" customHeight="1">
      <c r="A221" s="438" t="s">
        <v>57</v>
      </c>
      <c r="B221" s="438" t="s">
        <v>995</v>
      </c>
      <c r="C221" s="509">
        <v>0</v>
      </c>
      <c r="D221" s="509">
        <v>0</v>
      </c>
      <c r="E221" s="509">
        <v>2</v>
      </c>
      <c r="F221" s="509">
        <v>2</v>
      </c>
      <c r="G221" s="509">
        <v>0</v>
      </c>
      <c r="H221" s="509">
        <v>0</v>
      </c>
      <c r="I221" s="513">
        <v>824</v>
      </c>
      <c r="J221" s="513">
        <v>0</v>
      </c>
      <c r="K221" s="513">
        <v>0</v>
      </c>
      <c r="L221" s="513">
        <v>0</v>
      </c>
      <c r="M221" s="513">
        <v>0</v>
      </c>
      <c r="N221" s="513">
        <v>0</v>
      </c>
      <c r="O221" s="513">
        <v>0</v>
      </c>
      <c r="P221" s="513">
        <v>540</v>
      </c>
      <c r="Q221" s="513">
        <v>284</v>
      </c>
      <c r="R221" s="513">
        <v>0</v>
      </c>
      <c r="S221" s="513">
        <v>0</v>
      </c>
      <c r="T221" s="513">
        <v>0</v>
      </c>
      <c r="U221" s="513">
        <v>0</v>
      </c>
      <c r="V221" s="513">
        <v>0</v>
      </c>
      <c r="W221" s="513">
        <v>0</v>
      </c>
      <c r="X221" s="513">
        <v>0</v>
      </c>
      <c r="Y221" s="513">
        <v>0</v>
      </c>
      <c r="Z221" s="513">
        <v>540</v>
      </c>
      <c r="AA221" s="513">
        <v>284</v>
      </c>
      <c r="AB221" s="510">
        <v>100</v>
      </c>
    </row>
    <row r="222" spans="1:28" ht="30" customHeight="1">
      <c r="A222" s="438" t="s">
        <v>57</v>
      </c>
      <c r="B222" s="438" t="s">
        <v>996</v>
      </c>
      <c r="C222" s="509">
        <v>1</v>
      </c>
      <c r="D222" s="509">
        <v>0</v>
      </c>
      <c r="E222" s="509">
        <v>9</v>
      </c>
      <c r="F222" s="509">
        <v>4</v>
      </c>
      <c r="G222" s="509">
        <v>0</v>
      </c>
      <c r="H222" s="509">
        <v>1</v>
      </c>
      <c r="I222" s="513">
        <v>1633</v>
      </c>
      <c r="J222" s="513">
        <v>25</v>
      </c>
      <c r="K222" s="513">
        <v>18</v>
      </c>
      <c r="L222" s="513">
        <v>0</v>
      </c>
      <c r="M222" s="513">
        <v>0</v>
      </c>
      <c r="N222" s="513">
        <v>65</v>
      </c>
      <c r="O222" s="513">
        <v>96</v>
      </c>
      <c r="P222" s="513">
        <v>528</v>
      </c>
      <c r="Q222" s="513">
        <v>880</v>
      </c>
      <c r="R222" s="513">
        <v>0</v>
      </c>
      <c r="S222" s="513">
        <v>0</v>
      </c>
      <c r="T222" s="513">
        <v>18</v>
      </c>
      <c r="U222" s="513">
        <v>3</v>
      </c>
      <c r="V222" s="513">
        <v>0</v>
      </c>
      <c r="W222" s="513">
        <v>0</v>
      </c>
      <c r="X222" s="513">
        <v>0</v>
      </c>
      <c r="Y222" s="513">
        <v>0</v>
      </c>
      <c r="Z222" s="513">
        <v>636</v>
      </c>
      <c r="AA222" s="513">
        <v>997</v>
      </c>
      <c r="AB222" s="510">
        <v>44.444444444444443</v>
      </c>
    </row>
    <row r="223" spans="1:28" ht="30" customHeight="1">
      <c r="A223" s="438" t="s">
        <v>57</v>
      </c>
      <c r="B223" s="438" t="s">
        <v>997</v>
      </c>
      <c r="C223" s="509">
        <v>0</v>
      </c>
      <c r="D223" s="509">
        <v>0</v>
      </c>
      <c r="E223" s="509">
        <v>9</v>
      </c>
      <c r="F223" s="509">
        <v>5</v>
      </c>
      <c r="G223" s="509">
        <v>0</v>
      </c>
      <c r="H223" s="509">
        <v>0</v>
      </c>
      <c r="I223" s="513">
        <v>1529</v>
      </c>
      <c r="J223" s="513">
        <v>0</v>
      </c>
      <c r="K223" s="513">
        <v>0</v>
      </c>
      <c r="L223" s="513">
        <v>0</v>
      </c>
      <c r="M223" s="513">
        <v>0</v>
      </c>
      <c r="N223" s="513">
        <v>0</v>
      </c>
      <c r="O223" s="513">
        <v>0</v>
      </c>
      <c r="P223" s="513">
        <v>665</v>
      </c>
      <c r="Q223" s="513">
        <v>864</v>
      </c>
      <c r="R223" s="513">
        <v>0</v>
      </c>
      <c r="S223" s="513">
        <v>0</v>
      </c>
      <c r="T223" s="513">
        <v>0</v>
      </c>
      <c r="U223" s="513">
        <v>0</v>
      </c>
      <c r="V223" s="513">
        <v>0</v>
      </c>
      <c r="W223" s="513">
        <v>0</v>
      </c>
      <c r="X223" s="513">
        <v>0</v>
      </c>
      <c r="Y223" s="513">
        <v>0</v>
      </c>
      <c r="Z223" s="513">
        <v>665</v>
      </c>
      <c r="AA223" s="513">
        <v>864</v>
      </c>
      <c r="AB223" s="510">
        <v>55.555555555555557</v>
      </c>
    </row>
    <row r="224" spans="1:28" ht="30" customHeight="1">
      <c r="A224" s="438" t="s">
        <v>57</v>
      </c>
      <c r="B224" s="438" t="s">
        <v>998</v>
      </c>
      <c r="C224" s="509">
        <v>0</v>
      </c>
      <c r="D224" s="509">
        <v>0</v>
      </c>
      <c r="E224" s="509">
        <v>1</v>
      </c>
      <c r="F224" s="509">
        <v>1</v>
      </c>
      <c r="G224" s="509">
        <v>0</v>
      </c>
      <c r="H224" s="509">
        <v>0</v>
      </c>
      <c r="I224" s="513">
        <v>2535</v>
      </c>
      <c r="J224" s="513">
        <v>0</v>
      </c>
      <c r="K224" s="513">
        <v>0</v>
      </c>
      <c r="L224" s="513">
        <v>0</v>
      </c>
      <c r="M224" s="513">
        <v>0</v>
      </c>
      <c r="N224" s="513">
        <v>0</v>
      </c>
      <c r="O224" s="513">
        <v>0</v>
      </c>
      <c r="P224" s="513">
        <v>1253</v>
      </c>
      <c r="Q224" s="513">
        <v>1282</v>
      </c>
      <c r="R224" s="513">
        <v>0</v>
      </c>
      <c r="S224" s="513">
        <v>0</v>
      </c>
      <c r="T224" s="513">
        <v>0</v>
      </c>
      <c r="U224" s="513">
        <v>0</v>
      </c>
      <c r="V224" s="513">
        <v>0</v>
      </c>
      <c r="W224" s="513">
        <v>0</v>
      </c>
      <c r="X224" s="513">
        <v>0</v>
      </c>
      <c r="Y224" s="513">
        <v>0</v>
      </c>
      <c r="Z224" s="513">
        <v>1253</v>
      </c>
      <c r="AA224" s="513">
        <v>1282</v>
      </c>
      <c r="AB224" s="510">
        <v>100</v>
      </c>
    </row>
    <row r="225" spans="1:28" ht="30" customHeight="1">
      <c r="A225" s="438" t="s">
        <v>57</v>
      </c>
      <c r="B225" s="438" t="s">
        <v>999</v>
      </c>
      <c r="C225" s="509">
        <v>3</v>
      </c>
      <c r="D225" s="509">
        <v>3</v>
      </c>
      <c r="E225" s="509">
        <v>42</v>
      </c>
      <c r="F225" s="509">
        <v>26</v>
      </c>
      <c r="G225" s="509">
        <v>1</v>
      </c>
      <c r="H225" s="509">
        <v>1</v>
      </c>
      <c r="I225" s="513">
        <v>100195</v>
      </c>
      <c r="J225" s="513">
        <v>297</v>
      </c>
      <c r="K225" s="513">
        <v>185</v>
      </c>
      <c r="L225" s="513">
        <v>257</v>
      </c>
      <c r="M225" s="513">
        <v>180</v>
      </c>
      <c r="N225" s="513">
        <v>15968</v>
      </c>
      <c r="O225" s="513">
        <v>13687</v>
      </c>
      <c r="P225" s="513">
        <v>28150</v>
      </c>
      <c r="Q225" s="513">
        <v>39861</v>
      </c>
      <c r="R225" s="513">
        <v>591</v>
      </c>
      <c r="S225" s="513">
        <v>272</v>
      </c>
      <c r="T225" s="513">
        <v>201</v>
      </c>
      <c r="U225" s="513">
        <v>255</v>
      </c>
      <c r="V225" s="513">
        <v>0</v>
      </c>
      <c r="W225" s="513">
        <v>0</v>
      </c>
      <c r="X225" s="513">
        <v>163</v>
      </c>
      <c r="Y225" s="513">
        <v>128</v>
      </c>
      <c r="Z225" s="513">
        <v>45627</v>
      </c>
      <c r="AA225" s="513">
        <v>54568</v>
      </c>
      <c r="AB225" s="510">
        <v>61.904761904761905</v>
      </c>
    </row>
    <row r="226" spans="1:28" ht="30" customHeight="1">
      <c r="A226" s="438" t="s">
        <v>57</v>
      </c>
      <c r="B226" s="438" t="s">
        <v>1000</v>
      </c>
      <c r="C226" s="509">
        <v>0</v>
      </c>
      <c r="D226" s="509">
        <v>1</v>
      </c>
      <c r="E226" s="509">
        <v>10</v>
      </c>
      <c r="F226" s="509">
        <v>7</v>
      </c>
      <c r="G226" s="509">
        <v>0</v>
      </c>
      <c r="H226" s="509">
        <v>1</v>
      </c>
      <c r="I226" s="513">
        <v>5474</v>
      </c>
      <c r="J226" s="513">
        <v>0</v>
      </c>
      <c r="K226" s="513">
        <v>0</v>
      </c>
      <c r="L226" s="513">
        <v>0</v>
      </c>
      <c r="M226" s="513">
        <v>0</v>
      </c>
      <c r="N226" s="513">
        <v>187</v>
      </c>
      <c r="O226" s="513">
        <v>217</v>
      </c>
      <c r="P226" s="513">
        <v>2024</v>
      </c>
      <c r="Q226" s="513">
        <v>2967</v>
      </c>
      <c r="R226" s="513">
        <v>34</v>
      </c>
      <c r="S226" s="513">
        <v>7</v>
      </c>
      <c r="T226" s="513">
        <v>30</v>
      </c>
      <c r="U226" s="513">
        <v>8</v>
      </c>
      <c r="V226" s="513">
        <v>0</v>
      </c>
      <c r="W226" s="513">
        <v>0</v>
      </c>
      <c r="X226" s="513">
        <v>0</v>
      </c>
      <c r="Y226" s="513">
        <v>0</v>
      </c>
      <c r="Z226" s="513">
        <v>2275</v>
      </c>
      <c r="AA226" s="513">
        <v>3199</v>
      </c>
      <c r="AB226" s="510">
        <v>70</v>
      </c>
    </row>
    <row r="227" spans="1:28" ht="30" customHeight="1">
      <c r="A227" s="438" t="s">
        <v>29</v>
      </c>
      <c r="B227" s="438" t="s">
        <v>1001</v>
      </c>
      <c r="C227" s="509">
        <v>0</v>
      </c>
      <c r="D227" s="509">
        <v>0</v>
      </c>
      <c r="E227" s="509">
        <v>16</v>
      </c>
      <c r="F227" s="509">
        <v>5</v>
      </c>
      <c r="G227" s="509">
        <v>0</v>
      </c>
      <c r="H227" s="509">
        <v>0</v>
      </c>
      <c r="I227" s="513">
        <v>8677</v>
      </c>
      <c r="J227" s="513">
        <v>0</v>
      </c>
      <c r="K227" s="513">
        <v>0</v>
      </c>
      <c r="L227" s="513">
        <v>0</v>
      </c>
      <c r="M227" s="513">
        <v>0</v>
      </c>
      <c r="N227" s="513">
        <v>0</v>
      </c>
      <c r="O227" s="513">
        <v>0</v>
      </c>
      <c r="P227" s="513">
        <v>5457</v>
      </c>
      <c r="Q227" s="513">
        <v>3220</v>
      </c>
      <c r="R227" s="513">
        <v>0</v>
      </c>
      <c r="S227" s="513">
        <v>0</v>
      </c>
      <c r="T227" s="513">
        <v>0</v>
      </c>
      <c r="U227" s="513">
        <v>0</v>
      </c>
      <c r="V227" s="513">
        <v>0</v>
      </c>
      <c r="W227" s="513">
        <v>0</v>
      </c>
      <c r="X227" s="513">
        <v>0</v>
      </c>
      <c r="Y227" s="513">
        <v>0</v>
      </c>
      <c r="Z227" s="513">
        <v>5457</v>
      </c>
      <c r="AA227" s="513">
        <v>3220</v>
      </c>
      <c r="AB227" s="510">
        <v>31.25</v>
      </c>
    </row>
    <row r="228" spans="1:28" ht="30" customHeight="1">
      <c r="A228" s="438" t="s">
        <v>29</v>
      </c>
      <c r="B228" s="438" t="s">
        <v>1002</v>
      </c>
      <c r="C228" s="509">
        <v>0</v>
      </c>
      <c r="D228" s="509">
        <v>0</v>
      </c>
      <c r="E228" s="509">
        <v>3</v>
      </c>
      <c r="F228" s="509">
        <v>1</v>
      </c>
      <c r="G228" s="509">
        <v>0</v>
      </c>
      <c r="H228" s="509">
        <v>0</v>
      </c>
      <c r="I228" s="513">
        <v>577</v>
      </c>
      <c r="J228" s="513">
        <v>0</v>
      </c>
      <c r="K228" s="513">
        <v>0</v>
      </c>
      <c r="L228" s="513">
        <v>0</v>
      </c>
      <c r="M228" s="513">
        <v>0</v>
      </c>
      <c r="N228" s="513">
        <v>0</v>
      </c>
      <c r="O228" s="513">
        <v>0</v>
      </c>
      <c r="P228" s="513">
        <v>259</v>
      </c>
      <c r="Q228" s="513">
        <v>318</v>
      </c>
      <c r="R228" s="513">
        <v>0</v>
      </c>
      <c r="S228" s="513">
        <v>0</v>
      </c>
      <c r="T228" s="513">
        <v>0</v>
      </c>
      <c r="U228" s="513">
        <v>0</v>
      </c>
      <c r="V228" s="513">
        <v>0</v>
      </c>
      <c r="W228" s="513">
        <v>0</v>
      </c>
      <c r="X228" s="513">
        <v>0</v>
      </c>
      <c r="Y228" s="513">
        <v>0</v>
      </c>
      <c r="Z228" s="513">
        <v>259</v>
      </c>
      <c r="AA228" s="513">
        <v>318</v>
      </c>
      <c r="AB228" s="510">
        <v>33.333333333333336</v>
      </c>
    </row>
    <row r="229" spans="1:28" ht="30" customHeight="1">
      <c r="A229" s="438" t="s">
        <v>29</v>
      </c>
      <c r="B229" s="438" t="s">
        <v>1003</v>
      </c>
      <c r="C229" s="509">
        <v>0</v>
      </c>
      <c r="D229" s="509">
        <v>1</v>
      </c>
      <c r="E229" s="509">
        <v>7</v>
      </c>
      <c r="F229" s="509">
        <v>4</v>
      </c>
      <c r="G229" s="509">
        <v>0</v>
      </c>
      <c r="H229" s="509">
        <v>0</v>
      </c>
      <c r="I229" s="513">
        <v>16262</v>
      </c>
      <c r="J229" s="513">
        <v>8</v>
      </c>
      <c r="K229" s="513">
        <v>0</v>
      </c>
      <c r="L229" s="513">
        <v>0</v>
      </c>
      <c r="M229" s="513">
        <v>0</v>
      </c>
      <c r="N229" s="513">
        <v>1482</v>
      </c>
      <c r="O229" s="513">
        <v>932</v>
      </c>
      <c r="P229" s="513">
        <v>8377</v>
      </c>
      <c r="Q229" s="513">
        <v>5374</v>
      </c>
      <c r="R229" s="513">
        <v>62</v>
      </c>
      <c r="S229" s="513">
        <v>20</v>
      </c>
      <c r="T229" s="513">
        <v>2</v>
      </c>
      <c r="U229" s="513">
        <v>5</v>
      </c>
      <c r="V229" s="513">
        <v>0</v>
      </c>
      <c r="W229" s="513">
        <v>0</v>
      </c>
      <c r="X229" s="513">
        <v>0</v>
      </c>
      <c r="Y229" s="513">
        <v>0</v>
      </c>
      <c r="Z229" s="513">
        <v>9931</v>
      </c>
      <c r="AA229" s="513">
        <v>6331</v>
      </c>
      <c r="AB229" s="510">
        <v>57.142857142857139</v>
      </c>
    </row>
    <row r="230" spans="1:28" ht="30" customHeight="1">
      <c r="A230" s="438" t="s">
        <v>29</v>
      </c>
      <c r="B230" s="438" t="s">
        <v>1004</v>
      </c>
      <c r="C230" s="509">
        <v>1</v>
      </c>
      <c r="D230" s="509">
        <v>0</v>
      </c>
      <c r="E230" s="509">
        <v>24</v>
      </c>
      <c r="F230" s="509">
        <v>7</v>
      </c>
      <c r="G230" s="509">
        <v>0</v>
      </c>
      <c r="H230" s="509">
        <v>0</v>
      </c>
      <c r="I230" s="513">
        <v>35034</v>
      </c>
      <c r="J230" s="513">
        <v>35</v>
      </c>
      <c r="K230" s="513">
        <v>7</v>
      </c>
      <c r="L230" s="513">
        <v>5</v>
      </c>
      <c r="M230" s="513">
        <v>5</v>
      </c>
      <c r="N230" s="513">
        <v>977</v>
      </c>
      <c r="O230" s="513">
        <v>264</v>
      </c>
      <c r="P230" s="513">
        <v>17698</v>
      </c>
      <c r="Q230" s="513">
        <v>15571</v>
      </c>
      <c r="R230" s="513">
        <v>0</v>
      </c>
      <c r="S230" s="513">
        <v>0</v>
      </c>
      <c r="T230" s="513">
        <v>0</v>
      </c>
      <c r="U230" s="513">
        <v>0</v>
      </c>
      <c r="V230" s="513">
        <v>25</v>
      </c>
      <c r="W230" s="513">
        <v>10</v>
      </c>
      <c r="X230" s="513">
        <v>434</v>
      </c>
      <c r="Y230" s="513">
        <v>3</v>
      </c>
      <c r="Z230" s="513">
        <v>19174</v>
      </c>
      <c r="AA230" s="513">
        <v>15860</v>
      </c>
      <c r="AB230" s="510">
        <v>29.166666666666668</v>
      </c>
    </row>
    <row r="231" spans="1:28" ht="30" customHeight="1">
      <c r="A231" s="438" t="s">
        <v>29</v>
      </c>
      <c r="B231" s="438" t="s">
        <v>1005</v>
      </c>
      <c r="C231" s="509">
        <v>1</v>
      </c>
      <c r="D231" s="509">
        <v>0</v>
      </c>
      <c r="E231" s="509">
        <v>7</v>
      </c>
      <c r="F231" s="509">
        <v>5</v>
      </c>
      <c r="G231" s="509">
        <v>0</v>
      </c>
      <c r="H231" s="509">
        <v>0</v>
      </c>
      <c r="I231" s="513">
        <v>8618</v>
      </c>
      <c r="J231" s="513">
        <v>91</v>
      </c>
      <c r="K231" s="513">
        <v>0</v>
      </c>
      <c r="L231" s="513">
        <v>0</v>
      </c>
      <c r="M231" s="513">
        <v>0</v>
      </c>
      <c r="N231" s="513">
        <v>1107</v>
      </c>
      <c r="O231" s="513">
        <v>0</v>
      </c>
      <c r="P231" s="513">
        <v>4704</v>
      </c>
      <c r="Q231" s="513">
        <v>2716</v>
      </c>
      <c r="R231" s="513">
        <v>0</v>
      </c>
      <c r="S231" s="513">
        <v>0</v>
      </c>
      <c r="T231" s="513">
        <v>0</v>
      </c>
      <c r="U231" s="513">
        <v>0</v>
      </c>
      <c r="V231" s="513">
        <v>0</v>
      </c>
      <c r="W231" s="513">
        <v>0</v>
      </c>
      <c r="X231" s="513">
        <v>0</v>
      </c>
      <c r="Y231" s="513">
        <v>0</v>
      </c>
      <c r="Z231" s="513">
        <v>5902</v>
      </c>
      <c r="AA231" s="513">
        <v>2716</v>
      </c>
      <c r="AB231" s="510">
        <v>71.428571428571416</v>
      </c>
    </row>
    <row r="232" spans="1:28" ht="30" customHeight="1">
      <c r="A232" s="438" t="s">
        <v>29</v>
      </c>
      <c r="B232" s="438" t="s">
        <v>1006</v>
      </c>
      <c r="C232" s="509">
        <v>0</v>
      </c>
      <c r="D232" s="509">
        <v>0</v>
      </c>
      <c r="E232" s="509">
        <v>14</v>
      </c>
      <c r="F232" s="509">
        <v>12</v>
      </c>
      <c r="G232" s="509">
        <v>0</v>
      </c>
      <c r="H232" s="509">
        <v>0</v>
      </c>
      <c r="I232" s="513">
        <v>11257</v>
      </c>
      <c r="J232" s="513">
        <v>0</v>
      </c>
      <c r="K232" s="513">
        <v>0</v>
      </c>
      <c r="L232" s="513">
        <v>0</v>
      </c>
      <c r="M232" s="513">
        <v>0</v>
      </c>
      <c r="N232" s="513">
        <v>0</v>
      </c>
      <c r="O232" s="513">
        <v>0</v>
      </c>
      <c r="P232" s="513">
        <v>8426</v>
      </c>
      <c r="Q232" s="513">
        <v>2831</v>
      </c>
      <c r="R232" s="513">
        <v>0</v>
      </c>
      <c r="S232" s="513">
        <v>0</v>
      </c>
      <c r="T232" s="513">
        <v>0</v>
      </c>
      <c r="U232" s="513">
        <v>0</v>
      </c>
      <c r="V232" s="513">
        <v>0</v>
      </c>
      <c r="W232" s="513">
        <v>0</v>
      </c>
      <c r="X232" s="513">
        <v>0</v>
      </c>
      <c r="Y232" s="513">
        <v>0</v>
      </c>
      <c r="Z232" s="513">
        <v>8426</v>
      </c>
      <c r="AA232" s="513">
        <v>2831</v>
      </c>
      <c r="AB232" s="510">
        <v>85.714285714285708</v>
      </c>
    </row>
    <row r="233" spans="1:28" ht="30" customHeight="1">
      <c r="A233" s="438" t="s">
        <v>29</v>
      </c>
      <c r="B233" s="438" t="s">
        <v>1007</v>
      </c>
      <c r="C233" s="509">
        <v>0</v>
      </c>
      <c r="D233" s="509">
        <v>0</v>
      </c>
      <c r="E233" s="509">
        <v>12</v>
      </c>
      <c r="F233" s="509">
        <v>4</v>
      </c>
      <c r="G233" s="509">
        <v>0</v>
      </c>
      <c r="H233" s="509">
        <v>0</v>
      </c>
      <c r="I233" s="513">
        <v>4304</v>
      </c>
      <c r="J233" s="513">
        <v>0</v>
      </c>
      <c r="K233" s="513">
        <v>0</v>
      </c>
      <c r="L233" s="513">
        <v>0</v>
      </c>
      <c r="M233" s="513">
        <v>0</v>
      </c>
      <c r="N233" s="513">
        <v>0</v>
      </c>
      <c r="O233" s="513">
        <v>0</v>
      </c>
      <c r="P233" s="513">
        <v>3432</v>
      </c>
      <c r="Q233" s="513">
        <v>772</v>
      </c>
      <c r="R233" s="513">
        <v>0</v>
      </c>
      <c r="S233" s="513">
        <v>0</v>
      </c>
      <c r="T233" s="513">
        <v>0</v>
      </c>
      <c r="U233" s="513">
        <v>0</v>
      </c>
      <c r="V233" s="513">
        <v>48</v>
      </c>
      <c r="W233" s="513">
        <v>52</v>
      </c>
      <c r="X233" s="513">
        <v>0</v>
      </c>
      <c r="Y233" s="513">
        <v>0</v>
      </c>
      <c r="Z233" s="513">
        <v>3480</v>
      </c>
      <c r="AA233" s="513">
        <v>824</v>
      </c>
      <c r="AB233" s="510">
        <v>33.333333333333336</v>
      </c>
    </row>
    <row r="234" spans="1:28" ht="30" customHeight="1">
      <c r="A234" s="438" t="s">
        <v>29</v>
      </c>
      <c r="B234" s="438" t="s">
        <v>1008</v>
      </c>
      <c r="C234" s="509">
        <v>0</v>
      </c>
      <c r="D234" s="509">
        <v>0</v>
      </c>
      <c r="E234" s="509">
        <v>6</v>
      </c>
      <c r="F234" s="509">
        <v>3</v>
      </c>
      <c r="G234" s="509">
        <v>0</v>
      </c>
      <c r="H234" s="509">
        <v>0</v>
      </c>
      <c r="I234" s="513">
        <v>2827</v>
      </c>
      <c r="J234" s="513">
        <v>0</v>
      </c>
      <c r="K234" s="513">
        <v>0</v>
      </c>
      <c r="L234" s="513">
        <v>0</v>
      </c>
      <c r="M234" s="513">
        <v>0</v>
      </c>
      <c r="N234" s="513">
        <v>38</v>
      </c>
      <c r="O234" s="513">
        <v>21</v>
      </c>
      <c r="P234" s="513">
        <v>1676</v>
      </c>
      <c r="Q234" s="513">
        <v>1092</v>
      </c>
      <c r="R234" s="513">
        <v>0</v>
      </c>
      <c r="S234" s="513">
        <v>0</v>
      </c>
      <c r="T234" s="513">
        <v>0</v>
      </c>
      <c r="U234" s="513">
        <v>0</v>
      </c>
      <c r="V234" s="513">
        <v>0</v>
      </c>
      <c r="W234" s="513">
        <v>0</v>
      </c>
      <c r="X234" s="513">
        <v>0</v>
      </c>
      <c r="Y234" s="513">
        <v>0</v>
      </c>
      <c r="Z234" s="513">
        <v>1714</v>
      </c>
      <c r="AA234" s="513">
        <v>1113</v>
      </c>
      <c r="AB234" s="510">
        <v>50</v>
      </c>
    </row>
    <row r="235" spans="1:28" ht="30" customHeight="1">
      <c r="A235" s="438" t="s">
        <v>29</v>
      </c>
      <c r="B235" s="438" t="s">
        <v>1009</v>
      </c>
      <c r="C235" s="509">
        <v>0</v>
      </c>
      <c r="D235" s="509">
        <v>0</v>
      </c>
      <c r="E235" s="509">
        <v>6</v>
      </c>
      <c r="F235" s="509">
        <v>3</v>
      </c>
      <c r="G235" s="509">
        <v>0</v>
      </c>
      <c r="H235" s="509">
        <v>0</v>
      </c>
      <c r="I235" s="513">
        <v>4728</v>
      </c>
      <c r="J235" s="513">
        <v>0</v>
      </c>
      <c r="K235" s="513">
        <v>0</v>
      </c>
      <c r="L235" s="513">
        <v>0</v>
      </c>
      <c r="M235" s="513">
        <v>0</v>
      </c>
      <c r="N235" s="513">
        <v>0</v>
      </c>
      <c r="O235" s="513">
        <v>0</v>
      </c>
      <c r="P235" s="513">
        <v>2558</v>
      </c>
      <c r="Q235" s="513">
        <v>2170</v>
      </c>
      <c r="R235" s="513">
        <v>0</v>
      </c>
      <c r="S235" s="513">
        <v>0</v>
      </c>
      <c r="T235" s="513">
        <v>0</v>
      </c>
      <c r="U235" s="513">
        <v>0</v>
      </c>
      <c r="V235" s="513">
        <v>0</v>
      </c>
      <c r="W235" s="513">
        <v>0</v>
      </c>
      <c r="X235" s="513">
        <v>0</v>
      </c>
      <c r="Y235" s="513">
        <v>0</v>
      </c>
      <c r="Z235" s="513">
        <v>2558</v>
      </c>
      <c r="AA235" s="513">
        <v>2170</v>
      </c>
      <c r="AB235" s="510">
        <v>50</v>
      </c>
    </row>
    <row r="236" spans="1:28" ht="30" customHeight="1">
      <c r="A236" s="438" t="s">
        <v>29</v>
      </c>
      <c r="B236" s="438" t="s">
        <v>1010</v>
      </c>
      <c r="C236" s="509">
        <v>1</v>
      </c>
      <c r="D236" s="509">
        <v>0</v>
      </c>
      <c r="E236" s="509">
        <v>14</v>
      </c>
      <c r="F236" s="509">
        <v>7</v>
      </c>
      <c r="G236" s="509">
        <v>0</v>
      </c>
      <c r="H236" s="509">
        <v>0</v>
      </c>
      <c r="I236" s="513">
        <v>21646</v>
      </c>
      <c r="J236" s="513">
        <v>0</v>
      </c>
      <c r="K236" s="513">
        <v>0</v>
      </c>
      <c r="L236" s="513">
        <v>0</v>
      </c>
      <c r="M236" s="513">
        <v>0</v>
      </c>
      <c r="N236" s="513">
        <v>1151</v>
      </c>
      <c r="O236" s="513">
        <v>1476</v>
      </c>
      <c r="P236" s="513">
        <v>10670</v>
      </c>
      <c r="Q236" s="513">
        <v>8349</v>
      </c>
      <c r="R236" s="513">
        <v>0</v>
      </c>
      <c r="S236" s="513">
        <v>0</v>
      </c>
      <c r="T236" s="513">
        <v>0</v>
      </c>
      <c r="U236" s="513">
        <v>0</v>
      </c>
      <c r="V236" s="513">
        <v>0</v>
      </c>
      <c r="W236" s="513">
        <v>0</v>
      </c>
      <c r="X236" s="513">
        <v>0</v>
      </c>
      <c r="Y236" s="513">
        <v>0</v>
      </c>
      <c r="Z236" s="513">
        <v>11821</v>
      </c>
      <c r="AA236" s="513">
        <v>9825</v>
      </c>
      <c r="AB236" s="510">
        <v>49.999999999999993</v>
      </c>
    </row>
    <row r="237" spans="1:28" ht="30" customHeight="1">
      <c r="A237" s="438" t="s">
        <v>29</v>
      </c>
      <c r="B237" s="438" t="s">
        <v>1011</v>
      </c>
      <c r="C237" s="509">
        <v>0</v>
      </c>
      <c r="D237" s="509">
        <v>0</v>
      </c>
      <c r="E237" s="509">
        <v>4</v>
      </c>
      <c r="F237" s="509">
        <v>2</v>
      </c>
      <c r="G237" s="509">
        <v>0</v>
      </c>
      <c r="H237" s="509">
        <v>0</v>
      </c>
      <c r="I237" s="513">
        <v>1760</v>
      </c>
      <c r="J237" s="513">
        <v>0</v>
      </c>
      <c r="K237" s="513">
        <v>0</v>
      </c>
      <c r="L237" s="513">
        <v>0</v>
      </c>
      <c r="M237" s="513">
        <v>0</v>
      </c>
      <c r="N237" s="513">
        <v>0</v>
      </c>
      <c r="O237" s="513">
        <v>0</v>
      </c>
      <c r="P237" s="513">
        <v>749</v>
      </c>
      <c r="Q237" s="513">
        <v>1011</v>
      </c>
      <c r="R237" s="513">
        <v>0</v>
      </c>
      <c r="S237" s="513">
        <v>0</v>
      </c>
      <c r="T237" s="513">
        <v>0</v>
      </c>
      <c r="U237" s="513">
        <v>0</v>
      </c>
      <c r="V237" s="513">
        <v>0</v>
      </c>
      <c r="W237" s="513">
        <v>0</v>
      </c>
      <c r="X237" s="513">
        <v>0</v>
      </c>
      <c r="Y237" s="513">
        <v>0</v>
      </c>
      <c r="Z237" s="513">
        <v>749</v>
      </c>
      <c r="AA237" s="513">
        <v>1011</v>
      </c>
      <c r="AB237" s="510">
        <v>50</v>
      </c>
    </row>
    <row r="238" spans="1:28" ht="30" customHeight="1">
      <c r="A238" s="438" t="s">
        <v>29</v>
      </c>
      <c r="B238" s="438" t="s">
        <v>1012</v>
      </c>
      <c r="C238" s="509">
        <v>0</v>
      </c>
      <c r="D238" s="509">
        <v>0</v>
      </c>
      <c r="E238" s="509">
        <v>2</v>
      </c>
      <c r="F238" s="509">
        <v>1</v>
      </c>
      <c r="G238" s="509">
        <v>0</v>
      </c>
      <c r="H238" s="509">
        <v>0</v>
      </c>
      <c r="I238" s="513">
        <v>2934</v>
      </c>
      <c r="J238" s="513">
        <v>0</v>
      </c>
      <c r="K238" s="513">
        <v>0</v>
      </c>
      <c r="L238" s="513">
        <v>0</v>
      </c>
      <c r="M238" s="513">
        <v>0</v>
      </c>
      <c r="N238" s="513">
        <v>0</v>
      </c>
      <c r="O238" s="513">
        <v>0</v>
      </c>
      <c r="P238" s="513">
        <v>1425</v>
      </c>
      <c r="Q238" s="513">
        <v>1509</v>
      </c>
      <c r="R238" s="513">
        <v>0</v>
      </c>
      <c r="S238" s="513">
        <v>0</v>
      </c>
      <c r="T238" s="513">
        <v>0</v>
      </c>
      <c r="U238" s="513">
        <v>0</v>
      </c>
      <c r="V238" s="513">
        <v>0</v>
      </c>
      <c r="W238" s="513">
        <v>0</v>
      </c>
      <c r="X238" s="513">
        <v>0</v>
      </c>
      <c r="Y238" s="513">
        <v>0</v>
      </c>
      <c r="Z238" s="513">
        <v>1425</v>
      </c>
      <c r="AA238" s="513">
        <v>1509</v>
      </c>
      <c r="AB238" s="510">
        <v>50</v>
      </c>
    </row>
    <row r="239" spans="1:28" ht="30" customHeight="1">
      <c r="A239" s="438" t="s">
        <v>29</v>
      </c>
      <c r="B239" s="438" t="s">
        <v>1013</v>
      </c>
      <c r="C239" s="509">
        <v>0</v>
      </c>
      <c r="D239" s="509">
        <v>0</v>
      </c>
      <c r="E239" s="509">
        <v>7</v>
      </c>
      <c r="F239" s="509">
        <v>2</v>
      </c>
      <c r="G239" s="509">
        <v>0</v>
      </c>
      <c r="H239" s="509">
        <v>0</v>
      </c>
      <c r="I239" s="513">
        <v>284</v>
      </c>
      <c r="J239" s="513">
        <v>0</v>
      </c>
      <c r="K239" s="513">
        <v>0</v>
      </c>
      <c r="L239" s="513">
        <v>0</v>
      </c>
      <c r="M239" s="513">
        <v>0</v>
      </c>
      <c r="N239" s="513">
        <v>0</v>
      </c>
      <c r="O239" s="513">
        <v>0</v>
      </c>
      <c r="P239" s="513">
        <v>165</v>
      </c>
      <c r="Q239" s="513">
        <v>119</v>
      </c>
      <c r="R239" s="513">
        <v>0</v>
      </c>
      <c r="S239" s="513">
        <v>0</v>
      </c>
      <c r="T239" s="513">
        <v>0</v>
      </c>
      <c r="U239" s="513">
        <v>0</v>
      </c>
      <c r="V239" s="513">
        <v>0</v>
      </c>
      <c r="W239" s="513">
        <v>0</v>
      </c>
      <c r="X239" s="513">
        <v>0</v>
      </c>
      <c r="Y239" s="513">
        <v>0</v>
      </c>
      <c r="Z239" s="513">
        <v>165</v>
      </c>
      <c r="AA239" s="513">
        <v>119</v>
      </c>
      <c r="AB239" s="510">
        <v>28.571428571428569</v>
      </c>
    </row>
    <row r="240" spans="1:28" ht="30" customHeight="1">
      <c r="A240" s="438" t="s">
        <v>29</v>
      </c>
      <c r="B240" s="438" t="s">
        <v>1014</v>
      </c>
      <c r="C240" s="509">
        <v>0</v>
      </c>
      <c r="D240" s="509">
        <v>0</v>
      </c>
      <c r="E240" s="509">
        <v>2</v>
      </c>
      <c r="F240" s="509">
        <v>2</v>
      </c>
      <c r="G240" s="509">
        <v>0</v>
      </c>
      <c r="H240" s="509">
        <v>0</v>
      </c>
      <c r="I240" s="513">
        <v>785</v>
      </c>
      <c r="J240" s="513">
        <v>0</v>
      </c>
      <c r="K240" s="513">
        <v>0</v>
      </c>
      <c r="L240" s="513">
        <v>0</v>
      </c>
      <c r="M240" s="513">
        <v>0</v>
      </c>
      <c r="N240" s="513">
        <v>0</v>
      </c>
      <c r="O240" s="513">
        <v>0</v>
      </c>
      <c r="P240" s="513">
        <v>360</v>
      </c>
      <c r="Q240" s="513">
        <v>425</v>
      </c>
      <c r="R240" s="513">
        <v>0</v>
      </c>
      <c r="S240" s="513">
        <v>0</v>
      </c>
      <c r="T240" s="513">
        <v>0</v>
      </c>
      <c r="U240" s="513">
        <v>0</v>
      </c>
      <c r="V240" s="513">
        <v>0</v>
      </c>
      <c r="W240" s="513">
        <v>0</v>
      </c>
      <c r="X240" s="513">
        <v>0</v>
      </c>
      <c r="Y240" s="513">
        <v>0</v>
      </c>
      <c r="Z240" s="513">
        <v>360</v>
      </c>
      <c r="AA240" s="513">
        <v>425</v>
      </c>
      <c r="AB240" s="510">
        <v>100</v>
      </c>
    </row>
    <row r="241" spans="1:28" ht="30" customHeight="1">
      <c r="A241" s="438" t="s">
        <v>29</v>
      </c>
      <c r="B241" s="438" t="s">
        <v>1015</v>
      </c>
      <c r="C241" s="509">
        <v>0</v>
      </c>
      <c r="D241" s="509">
        <v>0</v>
      </c>
      <c r="E241" s="509">
        <v>2</v>
      </c>
      <c r="F241" s="509">
        <v>1</v>
      </c>
      <c r="G241" s="509">
        <v>0</v>
      </c>
      <c r="H241" s="509">
        <v>0</v>
      </c>
      <c r="I241" s="513">
        <v>6659</v>
      </c>
      <c r="J241" s="513">
        <v>0</v>
      </c>
      <c r="K241" s="513">
        <v>0</v>
      </c>
      <c r="L241" s="513">
        <v>0</v>
      </c>
      <c r="M241" s="513">
        <v>0</v>
      </c>
      <c r="N241" s="513">
        <v>0</v>
      </c>
      <c r="O241" s="513">
        <v>0</v>
      </c>
      <c r="P241" s="513">
        <v>2977</v>
      </c>
      <c r="Q241" s="513">
        <v>3682</v>
      </c>
      <c r="R241" s="513">
        <v>0</v>
      </c>
      <c r="S241" s="513">
        <v>0</v>
      </c>
      <c r="T241" s="513">
        <v>0</v>
      </c>
      <c r="U241" s="513">
        <v>0</v>
      </c>
      <c r="V241" s="513">
        <v>0</v>
      </c>
      <c r="W241" s="513">
        <v>0</v>
      </c>
      <c r="X241" s="513">
        <v>0</v>
      </c>
      <c r="Y241" s="513">
        <v>0</v>
      </c>
      <c r="Z241" s="513">
        <v>2977</v>
      </c>
      <c r="AA241" s="513">
        <v>3682</v>
      </c>
      <c r="AB241" s="510">
        <v>50</v>
      </c>
    </row>
    <row r="242" spans="1:28" ht="30" customHeight="1">
      <c r="A242" s="438" t="s">
        <v>29</v>
      </c>
      <c r="B242" s="438" t="s">
        <v>1016</v>
      </c>
      <c r="C242" s="509">
        <v>0</v>
      </c>
      <c r="D242" s="509">
        <v>0</v>
      </c>
      <c r="E242" s="509">
        <v>1</v>
      </c>
      <c r="F242" s="509">
        <v>1</v>
      </c>
      <c r="G242" s="509">
        <v>0</v>
      </c>
      <c r="H242" s="509">
        <v>0</v>
      </c>
      <c r="I242" s="513">
        <v>3826</v>
      </c>
      <c r="J242" s="513">
        <v>0</v>
      </c>
      <c r="K242" s="513">
        <v>0</v>
      </c>
      <c r="L242" s="513">
        <v>0</v>
      </c>
      <c r="M242" s="513">
        <v>0</v>
      </c>
      <c r="N242" s="513">
        <v>0</v>
      </c>
      <c r="O242" s="513">
        <v>0</v>
      </c>
      <c r="P242" s="513">
        <v>3826</v>
      </c>
      <c r="Q242" s="513">
        <v>0</v>
      </c>
      <c r="R242" s="513">
        <v>0</v>
      </c>
      <c r="S242" s="513">
        <v>0</v>
      </c>
      <c r="T242" s="513">
        <v>0</v>
      </c>
      <c r="U242" s="513">
        <v>0</v>
      </c>
      <c r="V242" s="513">
        <v>0</v>
      </c>
      <c r="W242" s="513">
        <v>0</v>
      </c>
      <c r="X242" s="513">
        <v>0</v>
      </c>
      <c r="Y242" s="513">
        <v>0</v>
      </c>
      <c r="Z242" s="513">
        <v>3826</v>
      </c>
      <c r="AA242" s="513">
        <v>0</v>
      </c>
      <c r="AB242" s="510">
        <v>100</v>
      </c>
    </row>
    <row r="243" spans="1:28" ht="30" customHeight="1">
      <c r="A243" s="438" t="s">
        <v>29</v>
      </c>
      <c r="B243" s="438" t="s">
        <v>1017</v>
      </c>
      <c r="C243" s="509">
        <v>1</v>
      </c>
      <c r="D243" s="509">
        <v>0</v>
      </c>
      <c r="E243" s="509">
        <v>12</v>
      </c>
      <c r="F243" s="509">
        <v>10</v>
      </c>
      <c r="G243" s="509">
        <v>0</v>
      </c>
      <c r="H243" s="509">
        <v>0</v>
      </c>
      <c r="I243" s="513">
        <v>18657</v>
      </c>
      <c r="J243" s="513">
        <v>0</v>
      </c>
      <c r="K243" s="513">
        <v>0</v>
      </c>
      <c r="L243" s="513">
        <v>0</v>
      </c>
      <c r="M243" s="513">
        <v>0</v>
      </c>
      <c r="N243" s="513">
        <v>5561</v>
      </c>
      <c r="O243" s="513">
        <v>809</v>
      </c>
      <c r="P243" s="513">
        <v>5887</v>
      </c>
      <c r="Q243" s="513">
        <v>6340</v>
      </c>
      <c r="R243" s="513">
        <v>60</v>
      </c>
      <c r="S243" s="513">
        <v>0</v>
      </c>
      <c r="T243" s="513">
        <v>0</v>
      </c>
      <c r="U243" s="513">
        <v>0</v>
      </c>
      <c r="V243" s="513">
        <v>0</v>
      </c>
      <c r="W243" s="513">
        <v>0</v>
      </c>
      <c r="X243" s="513">
        <v>0</v>
      </c>
      <c r="Y243" s="513">
        <v>0</v>
      </c>
      <c r="Z243" s="513">
        <v>11508</v>
      </c>
      <c r="AA243" s="513">
        <v>7149</v>
      </c>
      <c r="AB243" s="510">
        <v>83.333333333333343</v>
      </c>
    </row>
    <row r="244" spans="1:28" ht="30" customHeight="1">
      <c r="A244" s="438" t="s">
        <v>29</v>
      </c>
      <c r="B244" s="438" t="s">
        <v>1018</v>
      </c>
      <c r="C244" s="509">
        <v>1</v>
      </c>
      <c r="D244" s="509">
        <v>0</v>
      </c>
      <c r="E244" s="509">
        <v>7</v>
      </c>
      <c r="F244" s="509">
        <v>1</v>
      </c>
      <c r="G244" s="509">
        <v>0</v>
      </c>
      <c r="H244" s="509">
        <v>0</v>
      </c>
      <c r="I244" s="513">
        <v>4477</v>
      </c>
      <c r="J244" s="513">
        <v>82</v>
      </c>
      <c r="K244" s="513">
        <v>64</v>
      </c>
      <c r="L244" s="513">
        <v>0</v>
      </c>
      <c r="M244" s="513">
        <v>0</v>
      </c>
      <c r="N244" s="513">
        <v>791</v>
      </c>
      <c r="O244" s="513">
        <v>739</v>
      </c>
      <c r="P244" s="513">
        <v>1473</v>
      </c>
      <c r="Q244" s="513">
        <v>1328</v>
      </c>
      <c r="R244" s="513">
        <v>0</v>
      </c>
      <c r="S244" s="513">
        <v>0</v>
      </c>
      <c r="T244" s="513">
        <v>0</v>
      </c>
      <c r="U244" s="513">
        <v>0</v>
      </c>
      <c r="V244" s="513">
        <v>0</v>
      </c>
      <c r="W244" s="513">
        <v>0</v>
      </c>
      <c r="X244" s="513">
        <v>0</v>
      </c>
      <c r="Y244" s="513">
        <v>0</v>
      </c>
      <c r="Z244" s="513">
        <v>2346</v>
      </c>
      <c r="AA244" s="513">
        <v>2131</v>
      </c>
      <c r="AB244" s="510">
        <v>14.285714285714285</v>
      </c>
    </row>
    <row r="245" spans="1:28" ht="30" customHeight="1">
      <c r="A245" s="438" t="s">
        <v>29</v>
      </c>
      <c r="B245" s="438" t="s">
        <v>1019</v>
      </c>
      <c r="C245" s="509">
        <v>0</v>
      </c>
      <c r="D245" s="509">
        <v>0</v>
      </c>
      <c r="E245" s="509">
        <v>24</v>
      </c>
      <c r="F245" s="509">
        <v>12</v>
      </c>
      <c r="G245" s="509">
        <v>0</v>
      </c>
      <c r="H245" s="509">
        <v>0</v>
      </c>
      <c r="I245" s="513">
        <v>32278</v>
      </c>
      <c r="J245" s="513">
        <v>0</v>
      </c>
      <c r="K245" s="513">
        <v>19</v>
      </c>
      <c r="L245" s="513">
        <v>0</v>
      </c>
      <c r="M245" s="513">
        <v>0</v>
      </c>
      <c r="N245" s="513">
        <v>1523</v>
      </c>
      <c r="O245" s="513">
        <v>3105</v>
      </c>
      <c r="P245" s="513">
        <v>11306</v>
      </c>
      <c r="Q245" s="513">
        <v>16325</v>
      </c>
      <c r="R245" s="513">
        <v>0</v>
      </c>
      <c r="S245" s="513">
        <v>0</v>
      </c>
      <c r="T245" s="513">
        <v>0</v>
      </c>
      <c r="U245" s="513">
        <v>0</v>
      </c>
      <c r="V245" s="513">
        <v>0</v>
      </c>
      <c r="W245" s="513">
        <v>0</v>
      </c>
      <c r="X245" s="513">
        <v>0</v>
      </c>
      <c r="Y245" s="513">
        <v>0</v>
      </c>
      <c r="Z245" s="513">
        <v>12829</v>
      </c>
      <c r="AA245" s="513">
        <v>19449</v>
      </c>
      <c r="AB245" s="510">
        <v>50</v>
      </c>
    </row>
    <row r="246" spans="1:28" ht="30" customHeight="1">
      <c r="A246" s="438" t="s">
        <v>29</v>
      </c>
      <c r="B246" s="438" t="s">
        <v>1020</v>
      </c>
      <c r="C246" s="509">
        <v>0</v>
      </c>
      <c r="D246" s="509">
        <v>0</v>
      </c>
      <c r="E246" s="509">
        <v>6</v>
      </c>
      <c r="F246" s="509">
        <v>2</v>
      </c>
      <c r="G246" s="509">
        <v>0</v>
      </c>
      <c r="H246" s="509">
        <v>0</v>
      </c>
      <c r="I246" s="513">
        <v>7938</v>
      </c>
      <c r="J246" s="513">
        <v>0</v>
      </c>
      <c r="K246" s="513">
        <v>0</v>
      </c>
      <c r="L246" s="513">
        <v>0</v>
      </c>
      <c r="M246" s="513">
        <v>0</v>
      </c>
      <c r="N246" s="513">
        <v>0</v>
      </c>
      <c r="O246" s="513">
        <v>0</v>
      </c>
      <c r="P246" s="513">
        <v>4773</v>
      </c>
      <c r="Q246" s="513">
        <v>3165</v>
      </c>
      <c r="R246" s="513">
        <v>0</v>
      </c>
      <c r="S246" s="513">
        <v>0</v>
      </c>
      <c r="T246" s="513">
        <v>0</v>
      </c>
      <c r="U246" s="513">
        <v>0</v>
      </c>
      <c r="V246" s="513">
        <v>0</v>
      </c>
      <c r="W246" s="513">
        <v>0</v>
      </c>
      <c r="X246" s="513">
        <v>0</v>
      </c>
      <c r="Y246" s="513">
        <v>0</v>
      </c>
      <c r="Z246" s="513">
        <v>4773</v>
      </c>
      <c r="AA246" s="513">
        <v>3165</v>
      </c>
      <c r="AB246" s="510">
        <v>33.333333333333336</v>
      </c>
    </row>
    <row r="247" spans="1:28" ht="30" customHeight="1">
      <c r="A247" s="438" t="s">
        <v>29</v>
      </c>
      <c r="B247" s="438" t="s">
        <v>1021</v>
      </c>
      <c r="C247" s="509">
        <v>6</v>
      </c>
      <c r="D247" s="509">
        <v>3</v>
      </c>
      <c r="E247" s="509">
        <v>53</v>
      </c>
      <c r="F247" s="509">
        <v>13</v>
      </c>
      <c r="G247" s="509">
        <v>0</v>
      </c>
      <c r="H247" s="509">
        <v>1</v>
      </c>
      <c r="I247" s="513">
        <v>84944</v>
      </c>
      <c r="J247" s="513">
        <v>177</v>
      </c>
      <c r="K247" s="513">
        <v>238</v>
      </c>
      <c r="L247" s="513">
        <v>0</v>
      </c>
      <c r="M247" s="513">
        <v>0</v>
      </c>
      <c r="N247" s="513">
        <v>8229</v>
      </c>
      <c r="O247" s="513">
        <v>11701</v>
      </c>
      <c r="P247" s="513">
        <v>30615</v>
      </c>
      <c r="Q247" s="513">
        <v>29838</v>
      </c>
      <c r="R247" s="513">
        <v>1949</v>
      </c>
      <c r="S247" s="513">
        <v>581</v>
      </c>
      <c r="T247" s="513">
        <v>167</v>
      </c>
      <c r="U247" s="513">
        <v>616</v>
      </c>
      <c r="V247" s="513">
        <v>2</v>
      </c>
      <c r="W247" s="513">
        <v>31</v>
      </c>
      <c r="X247" s="513">
        <v>424</v>
      </c>
      <c r="Y247" s="513">
        <v>376</v>
      </c>
      <c r="Z247" s="513">
        <v>41563</v>
      </c>
      <c r="AA247" s="513">
        <v>43381</v>
      </c>
      <c r="AB247" s="510">
        <v>24.528301886792452</v>
      </c>
    </row>
    <row r="248" spans="1:28" ht="30" customHeight="1">
      <c r="A248" s="438" t="s">
        <v>29</v>
      </c>
      <c r="B248" s="438" t="s">
        <v>1022</v>
      </c>
      <c r="C248" s="509">
        <v>0</v>
      </c>
      <c r="D248" s="509">
        <v>0</v>
      </c>
      <c r="E248" s="509">
        <v>4</v>
      </c>
      <c r="F248" s="509">
        <v>3</v>
      </c>
      <c r="G248" s="509">
        <v>0</v>
      </c>
      <c r="H248" s="509">
        <v>0</v>
      </c>
      <c r="I248" s="513">
        <v>5962</v>
      </c>
      <c r="J248" s="513">
        <v>0</v>
      </c>
      <c r="K248" s="513">
        <v>0</v>
      </c>
      <c r="L248" s="513">
        <v>0</v>
      </c>
      <c r="M248" s="513">
        <v>0</v>
      </c>
      <c r="N248" s="513">
        <v>663</v>
      </c>
      <c r="O248" s="513">
        <v>0</v>
      </c>
      <c r="P248" s="513">
        <v>3923</v>
      </c>
      <c r="Q248" s="513">
        <v>1376</v>
      </c>
      <c r="R248" s="513">
        <v>0</v>
      </c>
      <c r="S248" s="513">
        <v>0</v>
      </c>
      <c r="T248" s="513">
        <v>0</v>
      </c>
      <c r="U248" s="513">
        <v>0</v>
      </c>
      <c r="V248" s="513">
        <v>0</v>
      </c>
      <c r="W248" s="513">
        <v>0</v>
      </c>
      <c r="X248" s="513">
        <v>0</v>
      </c>
      <c r="Y248" s="513">
        <v>0</v>
      </c>
      <c r="Z248" s="513">
        <v>4586</v>
      </c>
      <c r="AA248" s="513">
        <v>1376</v>
      </c>
      <c r="AB248" s="510">
        <v>75</v>
      </c>
    </row>
    <row r="249" spans="1:28" ht="30" customHeight="1">
      <c r="A249" s="438" t="s">
        <v>29</v>
      </c>
      <c r="B249" s="438" t="s">
        <v>1023</v>
      </c>
      <c r="C249" s="509">
        <v>1</v>
      </c>
      <c r="D249" s="509">
        <v>0</v>
      </c>
      <c r="E249" s="509">
        <v>0</v>
      </c>
      <c r="F249" s="509">
        <v>0</v>
      </c>
      <c r="G249" s="509">
        <v>0</v>
      </c>
      <c r="H249" s="509">
        <v>0</v>
      </c>
      <c r="I249" s="513">
        <v>2416</v>
      </c>
      <c r="J249" s="513">
        <v>0</v>
      </c>
      <c r="K249" s="513">
        <v>0</v>
      </c>
      <c r="L249" s="513">
        <v>0</v>
      </c>
      <c r="M249" s="513">
        <v>0</v>
      </c>
      <c r="N249" s="513">
        <v>211</v>
      </c>
      <c r="O249" s="513">
        <v>66</v>
      </c>
      <c r="P249" s="513">
        <v>1951</v>
      </c>
      <c r="Q249" s="513">
        <v>188</v>
      </c>
      <c r="R249" s="513">
        <v>0</v>
      </c>
      <c r="S249" s="513">
        <v>0</v>
      </c>
      <c r="T249" s="513">
        <v>0</v>
      </c>
      <c r="U249" s="513">
        <v>0</v>
      </c>
      <c r="V249" s="513">
        <v>0</v>
      </c>
      <c r="W249" s="513">
        <v>0</v>
      </c>
      <c r="X249" s="513">
        <v>0</v>
      </c>
      <c r="Y249" s="513">
        <v>0</v>
      </c>
      <c r="Z249" s="513">
        <v>2162</v>
      </c>
      <c r="AA249" s="513">
        <v>254</v>
      </c>
      <c r="AB249" s="510" t="e">
        <v>#DIV/0!</v>
      </c>
    </row>
    <row r="250" spans="1:28" ht="30" customHeight="1">
      <c r="A250" s="438" t="s">
        <v>29</v>
      </c>
      <c r="B250" s="438" t="s">
        <v>1024</v>
      </c>
      <c r="C250" s="509">
        <v>0</v>
      </c>
      <c r="D250" s="509">
        <v>0</v>
      </c>
      <c r="E250" s="509">
        <v>1</v>
      </c>
      <c r="F250" s="509">
        <v>0</v>
      </c>
      <c r="G250" s="509">
        <v>0</v>
      </c>
      <c r="H250" s="509">
        <v>0</v>
      </c>
      <c r="I250" s="513">
        <v>0</v>
      </c>
      <c r="J250" s="513">
        <v>0</v>
      </c>
      <c r="K250" s="513">
        <v>0</v>
      </c>
      <c r="L250" s="513">
        <v>0</v>
      </c>
      <c r="M250" s="513">
        <v>0</v>
      </c>
      <c r="N250" s="513">
        <v>0</v>
      </c>
      <c r="O250" s="513">
        <v>0</v>
      </c>
      <c r="P250" s="513">
        <v>0</v>
      </c>
      <c r="Q250" s="513">
        <v>0</v>
      </c>
      <c r="R250" s="513">
        <v>0</v>
      </c>
      <c r="S250" s="513">
        <v>0</v>
      </c>
      <c r="T250" s="513">
        <v>0</v>
      </c>
      <c r="U250" s="513">
        <v>0</v>
      </c>
      <c r="V250" s="513">
        <v>0</v>
      </c>
      <c r="W250" s="513">
        <v>0</v>
      </c>
      <c r="X250" s="513">
        <v>0</v>
      </c>
      <c r="Y250" s="513">
        <v>0</v>
      </c>
      <c r="Z250" s="513">
        <v>0</v>
      </c>
      <c r="AA250" s="513">
        <v>0</v>
      </c>
      <c r="AB250" s="510">
        <v>0</v>
      </c>
    </row>
    <row r="251" spans="1:28" ht="30" customHeight="1">
      <c r="A251" s="438" t="s">
        <v>30</v>
      </c>
      <c r="B251" s="438" t="s">
        <v>1025</v>
      </c>
      <c r="C251" s="509">
        <v>1</v>
      </c>
      <c r="D251" s="509">
        <v>3</v>
      </c>
      <c r="E251" s="509">
        <v>70</v>
      </c>
      <c r="F251" s="509">
        <v>70</v>
      </c>
      <c r="G251" s="509">
        <v>7</v>
      </c>
      <c r="H251" s="509">
        <v>44</v>
      </c>
      <c r="I251" s="513">
        <v>35536</v>
      </c>
      <c r="J251" s="513">
        <v>28</v>
      </c>
      <c r="K251" s="513">
        <v>9</v>
      </c>
      <c r="L251" s="513">
        <v>0</v>
      </c>
      <c r="M251" s="513">
        <v>0</v>
      </c>
      <c r="N251" s="513">
        <v>1009</v>
      </c>
      <c r="O251" s="513">
        <v>704</v>
      </c>
      <c r="P251" s="513">
        <v>14607</v>
      </c>
      <c r="Q251" s="513">
        <v>10932</v>
      </c>
      <c r="R251" s="513">
        <v>27</v>
      </c>
      <c r="S251" s="513">
        <v>31</v>
      </c>
      <c r="T251" s="513">
        <v>5526</v>
      </c>
      <c r="U251" s="513">
        <v>2626</v>
      </c>
      <c r="V251" s="513">
        <v>0</v>
      </c>
      <c r="W251" s="513">
        <v>0</v>
      </c>
      <c r="X251" s="513">
        <v>25</v>
      </c>
      <c r="Y251" s="513">
        <v>12</v>
      </c>
      <c r="Z251" s="513">
        <v>21222</v>
      </c>
      <c r="AA251" s="513">
        <v>14314</v>
      </c>
      <c r="AB251" s="510">
        <v>100</v>
      </c>
    </row>
    <row r="252" spans="1:28" ht="30" customHeight="1">
      <c r="A252" s="438" t="s">
        <v>30</v>
      </c>
      <c r="B252" s="438" t="s">
        <v>1026</v>
      </c>
      <c r="C252" s="509">
        <v>11</v>
      </c>
      <c r="D252" s="509">
        <v>24</v>
      </c>
      <c r="E252" s="509">
        <v>829</v>
      </c>
      <c r="F252" s="509">
        <v>768</v>
      </c>
      <c r="G252" s="509">
        <v>20</v>
      </c>
      <c r="H252" s="509">
        <v>234</v>
      </c>
      <c r="I252" s="513">
        <v>459681</v>
      </c>
      <c r="J252" s="513">
        <v>2448</v>
      </c>
      <c r="K252" s="513">
        <v>1165</v>
      </c>
      <c r="L252" s="513">
        <v>64</v>
      </c>
      <c r="M252" s="513">
        <v>133</v>
      </c>
      <c r="N252" s="513">
        <v>39608</v>
      </c>
      <c r="O252" s="513">
        <v>29146</v>
      </c>
      <c r="P252" s="513">
        <v>175915</v>
      </c>
      <c r="Q252" s="513">
        <v>152923</v>
      </c>
      <c r="R252" s="513">
        <v>3441</v>
      </c>
      <c r="S252" s="513">
        <v>2329</v>
      </c>
      <c r="T252" s="513">
        <v>30636</v>
      </c>
      <c r="U252" s="513">
        <v>18800</v>
      </c>
      <c r="V252" s="513">
        <v>291</v>
      </c>
      <c r="W252" s="513">
        <v>1021</v>
      </c>
      <c r="X252" s="513">
        <v>1047</v>
      </c>
      <c r="Y252" s="513">
        <v>714</v>
      </c>
      <c r="Z252" s="513">
        <v>253450</v>
      </c>
      <c r="AA252" s="513">
        <v>206231</v>
      </c>
      <c r="AB252" s="510">
        <v>92.641737032569367</v>
      </c>
    </row>
    <row r="253" spans="1:28" ht="30" customHeight="1">
      <c r="A253" s="438" t="s">
        <v>30</v>
      </c>
      <c r="B253" s="438" t="s">
        <v>1027</v>
      </c>
      <c r="C253" s="509">
        <v>2</v>
      </c>
      <c r="D253" s="509">
        <v>0</v>
      </c>
      <c r="E253" s="509">
        <v>37</v>
      </c>
      <c r="F253" s="509">
        <v>32</v>
      </c>
      <c r="G253" s="509">
        <v>0</v>
      </c>
      <c r="H253" s="509">
        <v>33</v>
      </c>
      <c r="I253" s="513">
        <v>19713</v>
      </c>
      <c r="J253" s="513">
        <v>34</v>
      </c>
      <c r="K253" s="513">
        <v>29</v>
      </c>
      <c r="L253" s="513">
        <v>0</v>
      </c>
      <c r="M253" s="513">
        <v>0</v>
      </c>
      <c r="N253" s="513">
        <v>632</v>
      </c>
      <c r="O253" s="513">
        <v>541</v>
      </c>
      <c r="P253" s="513">
        <v>6966</v>
      </c>
      <c r="Q253" s="513">
        <v>7190</v>
      </c>
      <c r="R253" s="513">
        <v>33</v>
      </c>
      <c r="S253" s="513">
        <v>93</v>
      </c>
      <c r="T253" s="513">
        <v>1781</v>
      </c>
      <c r="U253" s="513">
        <v>2147</v>
      </c>
      <c r="V253" s="513">
        <v>16</v>
      </c>
      <c r="W253" s="513">
        <v>1</v>
      </c>
      <c r="X253" s="513">
        <v>170</v>
      </c>
      <c r="Y253" s="513">
        <v>80</v>
      </c>
      <c r="Z253" s="513">
        <v>9632</v>
      </c>
      <c r="AA253" s="513">
        <v>10081</v>
      </c>
      <c r="AB253" s="510">
        <v>86.486486486486484</v>
      </c>
    </row>
    <row r="254" spans="1:28" ht="30" customHeight="1">
      <c r="A254" s="438" t="s">
        <v>30</v>
      </c>
      <c r="B254" s="438" t="s">
        <v>1028</v>
      </c>
      <c r="C254" s="509">
        <v>3</v>
      </c>
      <c r="D254" s="509">
        <v>6</v>
      </c>
      <c r="E254" s="509">
        <v>215</v>
      </c>
      <c r="F254" s="509">
        <v>214</v>
      </c>
      <c r="G254" s="509">
        <v>17</v>
      </c>
      <c r="H254" s="509">
        <v>96</v>
      </c>
      <c r="I254" s="513">
        <v>98122</v>
      </c>
      <c r="J254" s="513">
        <v>21</v>
      </c>
      <c r="K254" s="513">
        <v>11</v>
      </c>
      <c r="L254" s="513">
        <v>0</v>
      </c>
      <c r="M254" s="513">
        <v>0</v>
      </c>
      <c r="N254" s="513">
        <v>5047</v>
      </c>
      <c r="O254" s="513">
        <v>3643</v>
      </c>
      <c r="P254" s="513">
        <v>41415</v>
      </c>
      <c r="Q254" s="513">
        <v>31099</v>
      </c>
      <c r="R254" s="513">
        <v>68</v>
      </c>
      <c r="S254" s="513">
        <v>69</v>
      </c>
      <c r="T254" s="513">
        <v>9812</v>
      </c>
      <c r="U254" s="513">
        <v>5865</v>
      </c>
      <c r="V254" s="513">
        <v>101</v>
      </c>
      <c r="W254" s="513">
        <v>84</v>
      </c>
      <c r="X254" s="513">
        <v>545</v>
      </c>
      <c r="Y254" s="513">
        <v>342</v>
      </c>
      <c r="Z254" s="513">
        <v>57009</v>
      </c>
      <c r="AA254" s="513">
        <v>41113</v>
      </c>
      <c r="AB254" s="510">
        <v>99.534883720930239</v>
      </c>
    </row>
    <row r="255" spans="1:28" ht="30" customHeight="1">
      <c r="A255" s="438" t="s">
        <v>30</v>
      </c>
      <c r="B255" s="438" t="s">
        <v>1029</v>
      </c>
      <c r="C255" s="509">
        <v>2</v>
      </c>
      <c r="D255" s="509">
        <v>2</v>
      </c>
      <c r="E255" s="509">
        <v>70</v>
      </c>
      <c r="F255" s="509">
        <v>69</v>
      </c>
      <c r="G255" s="509">
        <v>4</v>
      </c>
      <c r="H255" s="509">
        <v>45</v>
      </c>
      <c r="I255" s="513">
        <v>47248</v>
      </c>
      <c r="J255" s="513">
        <v>55</v>
      </c>
      <c r="K255" s="513">
        <v>35</v>
      </c>
      <c r="L255" s="513">
        <v>34</v>
      </c>
      <c r="M255" s="513">
        <v>15</v>
      </c>
      <c r="N255" s="513">
        <v>5061</v>
      </c>
      <c r="O255" s="513">
        <v>3454</v>
      </c>
      <c r="P255" s="513">
        <v>15138</v>
      </c>
      <c r="Q255" s="513">
        <v>12174</v>
      </c>
      <c r="R255" s="513">
        <v>12</v>
      </c>
      <c r="S255" s="513">
        <v>11</v>
      </c>
      <c r="T255" s="513">
        <v>7967</v>
      </c>
      <c r="U255" s="513">
        <v>3220</v>
      </c>
      <c r="V255" s="513">
        <v>0</v>
      </c>
      <c r="W255" s="513">
        <v>0</v>
      </c>
      <c r="X255" s="513">
        <v>50</v>
      </c>
      <c r="Y255" s="513">
        <v>22</v>
      </c>
      <c r="Z255" s="513">
        <v>28317</v>
      </c>
      <c r="AA255" s="513">
        <v>18931</v>
      </c>
      <c r="AB255" s="510">
        <v>98.571428571428584</v>
      </c>
    </row>
    <row r="256" spans="1:28" ht="30" customHeight="1">
      <c r="A256" s="438" t="s">
        <v>30</v>
      </c>
      <c r="B256" s="438" t="s">
        <v>1030</v>
      </c>
      <c r="C256" s="509">
        <v>1</v>
      </c>
      <c r="D256" s="509">
        <v>2</v>
      </c>
      <c r="E256" s="509">
        <v>98</v>
      </c>
      <c r="F256" s="509">
        <v>98</v>
      </c>
      <c r="G256" s="509">
        <v>8</v>
      </c>
      <c r="H256" s="509">
        <v>62</v>
      </c>
      <c r="I256" s="513">
        <v>34152</v>
      </c>
      <c r="J256" s="513">
        <v>9</v>
      </c>
      <c r="K256" s="513">
        <v>7</v>
      </c>
      <c r="L256" s="513">
        <v>0</v>
      </c>
      <c r="M256" s="513">
        <v>0</v>
      </c>
      <c r="N256" s="513">
        <v>1386</v>
      </c>
      <c r="O256" s="513">
        <v>1255</v>
      </c>
      <c r="P256" s="513">
        <v>12654</v>
      </c>
      <c r="Q256" s="513">
        <v>10402</v>
      </c>
      <c r="R256" s="513">
        <v>5</v>
      </c>
      <c r="S256" s="513">
        <v>10</v>
      </c>
      <c r="T256" s="513">
        <v>5457</v>
      </c>
      <c r="U256" s="513">
        <v>2917</v>
      </c>
      <c r="V256" s="513">
        <v>11</v>
      </c>
      <c r="W256" s="513">
        <v>39</v>
      </c>
      <c r="X256" s="513">
        <v>0</v>
      </c>
      <c r="Y256" s="513">
        <v>0</v>
      </c>
      <c r="Z256" s="513">
        <v>19522</v>
      </c>
      <c r="AA256" s="513">
        <v>14630</v>
      </c>
      <c r="AB256" s="510">
        <v>100</v>
      </c>
    </row>
    <row r="257" spans="1:28" ht="30" customHeight="1">
      <c r="A257" s="438" t="s">
        <v>30</v>
      </c>
      <c r="B257" s="438" t="s">
        <v>895</v>
      </c>
      <c r="C257" s="509">
        <v>2</v>
      </c>
      <c r="D257" s="509">
        <v>6</v>
      </c>
      <c r="E257" s="509">
        <v>93</v>
      </c>
      <c r="F257" s="509">
        <v>93</v>
      </c>
      <c r="G257" s="509">
        <v>7</v>
      </c>
      <c r="H257" s="509">
        <v>47</v>
      </c>
      <c r="I257" s="513">
        <v>48672</v>
      </c>
      <c r="J257" s="513">
        <v>22</v>
      </c>
      <c r="K257" s="513">
        <v>45</v>
      </c>
      <c r="L257" s="513">
        <v>0</v>
      </c>
      <c r="M257" s="513">
        <v>0</v>
      </c>
      <c r="N257" s="513">
        <v>2015</v>
      </c>
      <c r="O257" s="513">
        <v>2220</v>
      </c>
      <c r="P257" s="513">
        <v>22871</v>
      </c>
      <c r="Q257" s="513">
        <v>14285</v>
      </c>
      <c r="R257" s="513">
        <v>4</v>
      </c>
      <c r="S257" s="513">
        <v>20</v>
      </c>
      <c r="T257" s="513">
        <v>4491</v>
      </c>
      <c r="U257" s="513">
        <v>2649</v>
      </c>
      <c r="V257" s="513">
        <v>50</v>
      </c>
      <c r="W257" s="513">
        <v>0</v>
      </c>
      <c r="X257" s="513">
        <v>0</v>
      </c>
      <c r="Y257" s="513">
        <v>0</v>
      </c>
      <c r="Z257" s="513">
        <v>29453</v>
      </c>
      <c r="AA257" s="513">
        <v>19219</v>
      </c>
      <c r="AB257" s="510">
        <v>100</v>
      </c>
    </row>
    <row r="258" spans="1:28" ht="30" customHeight="1">
      <c r="A258" s="438" t="s">
        <v>30</v>
      </c>
      <c r="B258" s="438" t="s">
        <v>1031</v>
      </c>
      <c r="C258" s="509">
        <v>0</v>
      </c>
      <c r="D258" s="509">
        <v>0</v>
      </c>
      <c r="E258" s="509">
        <v>22</v>
      </c>
      <c r="F258" s="509">
        <v>22</v>
      </c>
      <c r="G258" s="509">
        <v>2</v>
      </c>
      <c r="H258" s="509">
        <v>17</v>
      </c>
      <c r="I258" s="513">
        <v>12918</v>
      </c>
      <c r="J258" s="513">
        <v>13</v>
      </c>
      <c r="K258" s="513">
        <v>5</v>
      </c>
      <c r="L258" s="513">
        <v>0</v>
      </c>
      <c r="M258" s="513">
        <v>0</v>
      </c>
      <c r="N258" s="513">
        <v>212</v>
      </c>
      <c r="O258" s="513">
        <v>140</v>
      </c>
      <c r="P258" s="513">
        <v>6613</v>
      </c>
      <c r="Q258" s="513">
        <v>3832</v>
      </c>
      <c r="R258" s="513">
        <v>0</v>
      </c>
      <c r="S258" s="513">
        <v>0</v>
      </c>
      <c r="T258" s="513">
        <v>828</v>
      </c>
      <c r="U258" s="513">
        <v>1275</v>
      </c>
      <c r="V258" s="513">
        <v>0</v>
      </c>
      <c r="W258" s="513">
        <v>0</v>
      </c>
      <c r="X258" s="513">
        <v>0</v>
      </c>
      <c r="Y258" s="513">
        <v>0</v>
      </c>
      <c r="Z258" s="513">
        <v>7666</v>
      </c>
      <c r="AA258" s="513">
        <v>5252</v>
      </c>
      <c r="AB258" s="510">
        <v>100</v>
      </c>
    </row>
    <row r="259" spans="1:28" ht="30" customHeight="1">
      <c r="A259" s="438" t="s">
        <v>30</v>
      </c>
      <c r="B259" s="438" t="s">
        <v>1032</v>
      </c>
      <c r="C259" s="509">
        <v>0</v>
      </c>
      <c r="D259" s="509">
        <v>2</v>
      </c>
      <c r="E259" s="509">
        <v>35</v>
      </c>
      <c r="F259" s="509">
        <v>32</v>
      </c>
      <c r="G259" s="509">
        <v>1</v>
      </c>
      <c r="H259" s="509">
        <v>29</v>
      </c>
      <c r="I259" s="513">
        <v>25281</v>
      </c>
      <c r="J259" s="513">
        <v>0</v>
      </c>
      <c r="K259" s="513">
        <v>0</v>
      </c>
      <c r="L259" s="513">
        <v>0</v>
      </c>
      <c r="M259" s="513">
        <v>0</v>
      </c>
      <c r="N259" s="513">
        <v>406</v>
      </c>
      <c r="O259" s="513">
        <v>299</v>
      </c>
      <c r="P259" s="513">
        <v>11106</v>
      </c>
      <c r="Q259" s="513">
        <v>8365</v>
      </c>
      <c r="R259" s="513">
        <v>1</v>
      </c>
      <c r="S259" s="513">
        <v>6</v>
      </c>
      <c r="T259" s="513">
        <v>3253</v>
      </c>
      <c r="U259" s="513">
        <v>1845</v>
      </c>
      <c r="V259" s="513">
        <v>0</v>
      </c>
      <c r="W259" s="513">
        <v>0</v>
      </c>
      <c r="X259" s="513">
        <v>0</v>
      </c>
      <c r="Y259" s="513">
        <v>0</v>
      </c>
      <c r="Z259" s="513">
        <v>14766</v>
      </c>
      <c r="AA259" s="513">
        <v>10515</v>
      </c>
      <c r="AB259" s="510">
        <v>91.428571428571431</v>
      </c>
    </row>
    <row r="260" spans="1:28" ht="30" customHeight="1">
      <c r="A260" s="438" t="s">
        <v>30</v>
      </c>
      <c r="B260" s="438" t="s">
        <v>1033</v>
      </c>
      <c r="C260" s="509">
        <v>0</v>
      </c>
      <c r="D260" s="509">
        <v>2</v>
      </c>
      <c r="E260" s="509">
        <v>35</v>
      </c>
      <c r="F260" s="509">
        <v>33</v>
      </c>
      <c r="G260" s="509">
        <v>2</v>
      </c>
      <c r="H260" s="509">
        <v>14</v>
      </c>
      <c r="I260" s="513">
        <v>20046</v>
      </c>
      <c r="J260" s="513">
        <v>23</v>
      </c>
      <c r="K260" s="513">
        <v>0</v>
      </c>
      <c r="L260" s="513">
        <v>0</v>
      </c>
      <c r="M260" s="513">
        <v>0</v>
      </c>
      <c r="N260" s="513">
        <v>390</v>
      </c>
      <c r="O260" s="513">
        <v>326</v>
      </c>
      <c r="P260" s="513">
        <v>8296</v>
      </c>
      <c r="Q260" s="513">
        <v>8726</v>
      </c>
      <c r="R260" s="513">
        <v>0</v>
      </c>
      <c r="S260" s="513">
        <v>0</v>
      </c>
      <c r="T260" s="513">
        <v>1176</v>
      </c>
      <c r="U260" s="513">
        <v>1109</v>
      </c>
      <c r="V260" s="513">
        <v>0</v>
      </c>
      <c r="W260" s="513">
        <v>0</v>
      </c>
      <c r="X260" s="513">
        <v>0</v>
      </c>
      <c r="Y260" s="513">
        <v>0</v>
      </c>
      <c r="Z260" s="513">
        <v>9885</v>
      </c>
      <c r="AA260" s="513">
        <v>10161</v>
      </c>
      <c r="AB260" s="510">
        <v>94.285714285714292</v>
      </c>
    </row>
    <row r="261" spans="1:28" ht="30" customHeight="1">
      <c r="A261" s="438" t="s">
        <v>30</v>
      </c>
      <c r="B261" s="438" t="s">
        <v>1034</v>
      </c>
      <c r="C261" s="509">
        <v>0</v>
      </c>
      <c r="D261" s="509">
        <v>7</v>
      </c>
      <c r="E261" s="509">
        <v>64</v>
      </c>
      <c r="F261" s="509">
        <v>60</v>
      </c>
      <c r="G261" s="509">
        <v>2</v>
      </c>
      <c r="H261" s="509">
        <v>58</v>
      </c>
      <c r="I261" s="513">
        <v>31138</v>
      </c>
      <c r="J261" s="513">
        <v>0</v>
      </c>
      <c r="K261" s="513">
        <v>0</v>
      </c>
      <c r="L261" s="513">
        <v>0</v>
      </c>
      <c r="M261" s="513">
        <v>0</v>
      </c>
      <c r="N261" s="513">
        <v>1266</v>
      </c>
      <c r="O261" s="513">
        <v>1019</v>
      </c>
      <c r="P261" s="513">
        <v>11102</v>
      </c>
      <c r="Q261" s="513">
        <v>9435</v>
      </c>
      <c r="R261" s="513">
        <v>1</v>
      </c>
      <c r="S261" s="513">
        <v>10</v>
      </c>
      <c r="T261" s="513">
        <v>4060</v>
      </c>
      <c r="U261" s="513">
        <v>4115</v>
      </c>
      <c r="V261" s="513">
        <v>27</v>
      </c>
      <c r="W261" s="513">
        <v>32</v>
      </c>
      <c r="X261" s="513">
        <v>54</v>
      </c>
      <c r="Y261" s="513">
        <v>17</v>
      </c>
      <c r="Z261" s="513">
        <v>16510</v>
      </c>
      <c r="AA261" s="513">
        <v>14628</v>
      </c>
      <c r="AB261" s="510">
        <v>93.75</v>
      </c>
    </row>
    <row r="262" spans="1:28" ht="30" customHeight="1">
      <c r="A262" s="438" t="s">
        <v>30</v>
      </c>
      <c r="B262" s="438" t="s">
        <v>1035</v>
      </c>
      <c r="C262" s="509">
        <v>4</v>
      </c>
      <c r="D262" s="509">
        <v>4</v>
      </c>
      <c r="E262" s="509">
        <v>216</v>
      </c>
      <c r="F262" s="509">
        <v>203</v>
      </c>
      <c r="G262" s="509">
        <v>20</v>
      </c>
      <c r="H262" s="509">
        <v>54</v>
      </c>
      <c r="I262" s="513">
        <v>124425</v>
      </c>
      <c r="J262" s="513">
        <v>332</v>
      </c>
      <c r="K262" s="513">
        <v>150</v>
      </c>
      <c r="L262" s="513">
        <v>3</v>
      </c>
      <c r="M262" s="513">
        <v>4</v>
      </c>
      <c r="N262" s="513">
        <v>7343</v>
      </c>
      <c r="O262" s="513">
        <v>7963</v>
      </c>
      <c r="P262" s="513">
        <v>45751</v>
      </c>
      <c r="Q262" s="513">
        <v>52175</v>
      </c>
      <c r="R262" s="513">
        <v>83</v>
      </c>
      <c r="S262" s="513">
        <v>98</v>
      </c>
      <c r="T262" s="513">
        <v>5687</v>
      </c>
      <c r="U262" s="513">
        <v>4665</v>
      </c>
      <c r="V262" s="513">
        <v>32</v>
      </c>
      <c r="W262" s="513">
        <v>58</v>
      </c>
      <c r="X262" s="513">
        <v>19</v>
      </c>
      <c r="Y262" s="513">
        <v>62</v>
      </c>
      <c r="Z262" s="513">
        <v>59250</v>
      </c>
      <c r="AA262" s="513">
        <v>65175</v>
      </c>
      <c r="AB262" s="510">
        <v>93.981481481481481</v>
      </c>
    </row>
    <row r="263" spans="1:28" ht="30" customHeight="1">
      <c r="A263" s="438" t="s">
        <v>30</v>
      </c>
      <c r="B263" s="438" t="s">
        <v>1036</v>
      </c>
      <c r="C263" s="509">
        <v>1</v>
      </c>
      <c r="D263" s="509">
        <v>6</v>
      </c>
      <c r="E263" s="509">
        <v>79</v>
      </c>
      <c r="F263" s="509">
        <v>71</v>
      </c>
      <c r="G263" s="509">
        <v>2</v>
      </c>
      <c r="H263" s="509">
        <v>40</v>
      </c>
      <c r="I263" s="513">
        <v>49366</v>
      </c>
      <c r="J263" s="513">
        <v>72</v>
      </c>
      <c r="K263" s="513">
        <v>15</v>
      </c>
      <c r="L263" s="513">
        <v>0</v>
      </c>
      <c r="M263" s="513">
        <v>0</v>
      </c>
      <c r="N263" s="513">
        <v>3138</v>
      </c>
      <c r="O263" s="513">
        <v>2533</v>
      </c>
      <c r="P263" s="513">
        <v>19752</v>
      </c>
      <c r="Q263" s="513">
        <v>17053</v>
      </c>
      <c r="R263" s="513">
        <v>4</v>
      </c>
      <c r="S263" s="513">
        <v>12</v>
      </c>
      <c r="T263" s="513">
        <v>3117</v>
      </c>
      <c r="U263" s="513">
        <v>3430</v>
      </c>
      <c r="V263" s="513">
        <v>4</v>
      </c>
      <c r="W263" s="513">
        <v>64</v>
      </c>
      <c r="X263" s="513">
        <v>95</v>
      </c>
      <c r="Y263" s="513">
        <v>77</v>
      </c>
      <c r="Z263" s="513">
        <v>26182</v>
      </c>
      <c r="AA263" s="513">
        <v>23184</v>
      </c>
      <c r="AB263" s="510">
        <v>89.87341772151899</v>
      </c>
    </row>
    <row r="264" spans="1:28" ht="30" customHeight="1">
      <c r="A264" s="438" t="s">
        <v>30</v>
      </c>
      <c r="B264" s="438" t="s">
        <v>1037</v>
      </c>
      <c r="C264" s="509">
        <v>3</v>
      </c>
      <c r="D264" s="509">
        <v>5</v>
      </c>
      <c r="E264" s="509">
        <v>139</v>
      </c>
      <c r="F264" s="509">
        <v>137</v>
      </c>
      <c r="G264" s="509">
        <v>9</v>
      </c>
      <c r="H264" s="509">
        <v>57</v>
      </c>
      <c r="I264" s="513">
        <v>63359</v>
      </c>
      <c r="J264" s="513">
        <v>366</v>
      </c>
      <c r="K264" s="513">
        <v>242</v>
      </c>
      <c r="L264" s="513">
        <v>17</v>
      </c>
      <c r="M264" s="513">
        <v>13</v>
      </c>
      <c r="N264" s="513">
        <v>5323</v>
      </c>
      <c r="O264" s="513">
        <v>4933</v>
      </c>
      <c r="P264" s="513">
        <v>23200</v>
      </c>
      <c r="Q264" s="513">
        <v>18370</v>
      </c>
      <c r="R264" s="513">
        <v>199</v>
      </c>
      <c r="S264" s="513">
        <v>135</v>
      </c>
      <c r="T264" s="513">
        <v>6148</v>
      </c>
      <c r="U264" s="513">
        <v>4381</v>
      </c>
      <c r="V264" s="513">
        <v>20</v>
      </c>
      <c r="W264" s="513">
        <v>12</v>
      </c>
      <c r="X264" s="513">
        <v>0</v>
      </c>
      <c r="Y264" s="513">
        <v>0</v>
      </c>
      <c r="Z264" s="513">
        <v>35273</v>
      </c>
      <c r="AA264" s="513">
        <v>28086</v>
      </c>
      <c r="AB264" s="510">
        <v>98.561151079136692</v>
      </c>
    </row>
    <row r="265" spans="1:28" ht="30" customHeight="1">
      <c r="A265" s="438" t="s">
        <v>30</v>
      </c>
      <c r="B265" s="438" t="s">
        <v>1038</v>
      </c>
      <c r="C265" s="509">
        <v>0</v>
      </c>
      <c r="D265" s="509">
        <v>2</v>
      </c>
      <c r="E265" s="509">
        <v>58</v>
      </c>
      <c r="F265" s="509">
        <v>57</v>
      </c>
      <c r="G265" s="509">
        <v>5</v>
      </c>
      <c r="H265" s="509">
        <v>31</v>
      </c>
      <c r="I265" s="513">
        <v>23510</v>
      </c>
      <c r="J265" s="513">
        <v>1</v>
      </c>
      <c r="K265" s="513">
        <v>1</v>
      </c>
      <c r="L265" s="513">
        <v>0</v>
      </c>
      <c r="M265" s="513">
        <v>0</v>
      </c>
      <c r="N265" s="513">
        <v>850</v>
      </c>
      <c r="O265" s="513">
        <v>738</v>
      </c>
      <c r="P265" s="513">
        <v>9751</v>
      </c>
      <c r="Q265" s="513">
        <v>7309</v>
      </c>
      <c r="R265" s="513">
        <v>1</v>
      </c>
      <c r="S265" s="513">
        <v>2</v>
      </c>
      <c r="T265" s="513">
        <v>3118</v>
      </c>
      <c r="U265" s="513">
        <v>1690</v>
      </c>
      <c r="V265" s="513">
        <v>43</v>
      </c>
      <c r="W265" s="513">
        <v>6</v>
      </c>
      <c r="X265" s="513">
        <v>0</v>
      </c>
      <c r="Y265" s="513">
        <v>0</v>
      </c>
      <c r="Z265" s="513">
        <v>13764</v>
      </c>
      <c r="AA265" s="513">
        <v>9746</v>
      </c>
      <c r="AB265" s="510">
        <v>98.275862068965523</v>
      </c>
    </row>
    <row r="266" spans="1:28" ht="30" customHeight="1">
      <c r="A266" s="438" t="s">
        <v>30</v>
      </c>
      <c r="B266" s="438" t="s">
        <v>1039</v>
      </c>
      <c r="C266" s="509">
        <v>2</v>
      </c>
      <c r="D266" s="509">
        <v>1</v>
      </c>
      <c r="E266" s="509">
        <v>184</v>
      </c>
      <c r="F266" s="509">
        <v>180</v>
      </c>
      <c r="G266" s="509">
        <v>5</v>
      </c>
      <c r="H266" s="509">
        <v>77</v>
      </c>
      <c r="I266" s="513">
        <v>65642</v>
      </c>
      <c r="J266" s="513">
        <v>412</v>
      </c>
      <c r="K266" s="513">
        <v>229</v>
      </c>
      <c r="L266" s="513">
        <v>94</v>
      </c>
      <c r="M266" s="513">
        <v>101</v>
      </c>
      <c r="N266" s="513">
        <v>3991</v>
      </c>
      <c r="O266" s="513">
        <v>3087</v>
      </c>
      <c r="P266" s="513">
        <v>21803</v>
      </c>
      <c r="Q266" s="513">
        <v>20240</v>
      </c>
      <c r="R266" s="513">
        <v>132</v>
      </c>
      <c r="S266" s="513">
        <v>54</v>
      </c>
      <c r="T266" s="513">
        <v>10417</v>
      </c>
      <c r="U266" s="513">
        <v>4842</v>
      </c>
      <c r="V266" s="513">
        <v>37</v>
      </c>
      <c r="W266" s="513">
        <v>94</v>
      </c>
      <c r="X266" s="513">
        <v>83</v>
      </c>
      <c r="Y266" s="513">
        <v>26</v>
      </c>
      <c r="Z266" s="513">
        <v>36969</v>
      </c>
      <c r="AA266" s="513">
        <v>28673</v>
      </c>
      <c r="AB266" s="510">
        <v>97.826086956521735</v>
      </c>
    </row>
    <row r="267" spans="1:28" ht="30" customHeight="1">
      <c r="A267" s="438" t="s">
        <v>30</v>
      </c>
      <c r="B267" s="438" t="s">
        <v>1040</v>
      </c>
      <c r="C267" s="509">
        <v>0</v>
      </c>
      <c r="D267" s="509">
        <v>1</v>
      </c>
      <c r="E267" s="509">
        <v>72</v>
      </c>
      <c r="F267" s="509">
        <v>71</v>
      </c>
      <c r="G267" s="509">
        <v>3</v>
      </c>
      <c r="H267" s="509">
        <v>42</v>
      </c>
      <c r="I267" s="513">
        <v>45818</v>
      </c>
      <c r="J267" s="513">
        <v>166</v>
      </c>
      <c r="K267" s="513">
        <v>30</v>
      </c>
      <c r="L267" s="513">
        <v>0</v>
      </c>
      <c r="M267" s="513">
        <v>0</v>
      </c>
      <c r="N267" s="513">
        <v>1660</v>
      </c>
      <c r="O267" s="513">
        <v>1614</v>
      </c>
      <c r="P267" s="513">
        <v>15351</v>
      </c>
      <c r="Q267" s="513">
        <v>19925</v>
      </c>
      <c r="R267" s="513">
        <v>26</v>
      </c>
      <c r="S267" s="513">
        <v>34</v>
      </c>
      <c r="T267" s="513">
        <v>3573</v>
      </c>
      <c r="U267" s="513">
        <v>3370</v>
      </c>
      <c r="V267" s="513">
        <v>0</v>
      </c>
      <c r="W267" s="513">
        <v>0</v>
      </c>
      <c r="X267" s="513">
        <v>39</v>
      </c>
      <c r="Y267" s="513">
        <v>30</v>
      </c>
      <c r="Z267" s="513">
        <v>20815</v>
      </c>
      <c r="AA267" s="513">
        <v>25003</v>
      </c>
      <c r="AB267" s="510">
        <v>98.611111111111114</v>
      </c>
    </row>
    <row r="268" spans="1:28" ht="30" customHeight="1">
      <c r="A268" s="438" t="s">
        <v>30</v>
      </c>
      <c r="B268" s="438" t="s">
        <v>1041</v>
      </c>
      <c r="C268" s="509">
        <v>0</v>
      </c>
      <c r="D268" s="509">
        <v>1</v>
      </c>
      <c r="E268" s="509">
        <v>43</v>
      </c>
      <c r="F268" s="509">
        <v>43</v>
      </c>
      <c r="G268" s="509">
        <v>2</v>
      </c>
      <c r="H268" s="509">
        <v>23</v>
      </c>
      <c r="I268" s="513">
        <v>21784</v>
      </c>
      <c r="J268" s="513">
        <v>0</v>
      </c>
      <c r="K268" s="513">
        <v>0</v>
      </c>
      <c r="L268" s="513">
        <v>0</v>
      </c>
      <c r="M268" s="513">
        <v>0</v>
      </c>
      <c r="N268" s="513">
        <v>474</v>
      </c>
      <c r="O268" s="513">
        <v>349</v>
      </c>
      <c r="P268" s="513">
        <v>9702</v>
      </c>
      <c r="Q268" s="513">
        <v>7859</v>
      </c>
      <c r="R268" s="513">
        <v>0</v>
      </c>
      <c r="S268" s="513">
        <v>4</v>
      </c>
      <c r="T268" s="513">
        <v>2399</v>
      </c>
      <c r="U268" s="513">
        <v>900</v>
      </c>
      <c r="V268" s="513">
        <v>51</v>
      </c>
      <c r="W268" s="513">
        <v>46</v>
      </c>
      <c r="X268" s="513">
        <v>0</v>
      </c>
      <c r="Y268" s="513">
        <v>0</v>
      </c>
      <c r="Z268" s="513">
        <v>12626</v>
      </c>
      <c r="AA268" s="513">
        <v>9158</v>
      </c>
      <c r="AB268" s="510">
        <v>100</v>
      </c>
    </row>
    <row r="269" spans="1:28" ht="30" customHeight="1">
      <c r="A269" s="438" t="s">
        <v>30</v>
      </c>
      <c r="B269" s="438" t="s">
        <v>1042</v>
      </c>
      <c r="C269" s="509">
        <v>0</v>
      </c>
      <c r="D269" s="509">
        <v>1</v>
      </c>
      <c r="E269" s="509">
        <v>17</v>
      </c>
      <c r="F269" s="509">
        <v>15</v>
      </c>
      <c r="G269" s="509">
        <v>0</v>
      </c>
      <c r="H269" s="509">
        <v>13</v>
      </c>
      <c r="I269" s="513">
        <v>7893</v>
      </c>
      <c r="J269" s="513">
        <v>0</v>
      </c>
      <c r="K269" s="513">
        <v>0</v>
      </c>
      <c r="L269" s="513">
        <v>0</v>
      </c>
      <c r="M269" s="513">
        <v>0</v>
      </c>
      <c r="N269" s="513">
        <v>48</v>
      </c>
      <c r="O269" s="513">
        <v>30</v>
      </c>
      <c r="P269" s="513">
        <v>2805</v>
      </c>
      <c r="Q269" s="513">
        <v>3168</v>
      </c>
      <c r="R269" s="513">
        <v>0</v>
      </c>
      <c r="S269" s="513">
        <v>0</v>
      </c>
      <c r="T269" s="513">
        <v>1015</v>
      </c>
      <c r="U269" s="513">
        <v>799</v>
      </c>
      <c r="V269" s="513">
        <v>14</v>
      </c>
      <c r="W269" s="513">
        <v>14</v>
      </c>
      <c r="X269" s="513">
        <v>0</v>
      </c>
      <c r="Y269" s="513">
        <v>0</v>
      </c>
      <c r="Z269" s="513">
        <v>3882</v>
      </c>
      <c r="AA269" s="513">
        <v>4011</v>
      </c>
      <c r="AB269" s="510">
        <v>88.235294117647058</v>
      </c>
    </row>
    <row r="270" spans="1:28" ht="30" customHeight="1">
      <c r="A270" s="438" t="s">
        <v>30</v>
      </c>
      <c r="B270" s="438" t="s">
        <v>1043</v>
      </c>
      <c r="C270" s="509">
        <v>1</v>
      </c>
      <c r="D270" s="509">
        <v>2</v>
      </c>
      <c r="E270" s="509">
        <v>55</v>
      </c>
      <c r="F270" s="509">
        <v>54</v>
      </c>
      <c r="G270" s="509">
        <v>1</v>
      </c>
      <c r="H270" s="509">
        <v>69</v>
      </c>
      <c r="I270" s="513">
        <v>34130</v>
      </c>
      <c r="J270" s="513">
        <v>2</v>
      </c>
      <c r="K270" s="513">
        <v>3</v>
      </c>
      <c r="L270" s="513">
        <v>0</v>
      </c>
      <c r="M270" s="513">
        <v>0</v>
      </c>
      <c r="N270" s="513">
        <v>1273</v>
      </c>
      <c r="O270" s="513">
        <v>1382</v>
      </c>
      <c r="P270" s="513">
        <v>12085</v>
      </c>
      <c r="Q270" s="513">
        <v>11198</v>
      </c>
      <c r="R270" s="513">
        <v>17</v>
      </c>
      <c r="S270" s="513">
        <v>53</v>
      </c>
      <c r="T270" s="513">
        <v>5026</v>
      </c>
      <c r="U270" s="513">
        <v>3035</v>
      </c>
      <c r="V270" s="513">
        <v>2</v>
      </c>
      <c r="W270" s="513">
        <v>1</v>
      </c>
      <c r="X270" s="513">
        <v>43</v>
      </c>
      <c r="Y270" s="513">
        <v>10</v>
      </c>
      <c r="Z270" s="513">
        <v>18448</v>
      </c>
      <c r="AA270" s="513">
        <v>15682</v>
      </c>
      <c r="AB270" s="510">
        <v>98.181818181818173</v>
      </c>
    </row>
    <row r="271" spans="1:28" ht="30" customHeight="1">
      <c r="A271" s="438" t="s">
        <v>30</v>
      </c>
      <c r="B271" s="438" t="s">
        <v>1044</v>
      </c>
      <c r="C271" s="509">
        <v>0</v>
      </c>
      <c r="D271" s="509">
        <v>1</v>
      </c>
      <c r="E271" s="509">
        <v>41</v>
      </c>
      <c r="F271" s="509">
        <v>39</v>
      </c>
      <c r="G271" s="509">
        <v>0</v>
      </c>
      <c r="H271" s="509">
        <v>22</v>
      </c>
      <c r="I271" s="513">
        <v>12389</v>
      </c>
      <c r="J271" s="513">
        <v>0</v>
      </c>
      <c r="K271" s="513">
        <v>0</v>
      </c>
      <c r="L271" s="513">
        <v>0</v>
      </c>
      <c r="M271" s="513">
        <v>0</v>
      </c>
      <c r="N271" s="513">
        <v>681</v>
      </c>
      <c r="O271" s="513">
        <v>502</v>
      </c>
      <c r="P271" s="513">
        <v>4157</v>
      </c>
      <c r="Q271" s="513">
        <v>4073</v>
      </c>
      <c r="R271" s="513">
        <v>0</v>
      </c>
      <c r="S271" s="513">
        <v>2</v>
      </c>
      <c r="T271" s="513">
        <v>2138</v>
      </c>
      <c r="U271" s="513">
        <v>836</v>
      </c>
      <c r="V271" s="513">
        <v>0</v>
      </c>
      <c r="W271" s="513">
        <v>0</v>
      </c>
      <c r="X271" s="513">
        <v>0</v>
      </c>
      <c r="Y271" s="513">
        <v>0</v>
      </c>
      <c r="Z271" s="513">
        <v>6976</v>
      </c>
      <c r="AA271" s="513">
        <v>5413</v>
      </c>
      <c r="AB271" s="510">
        <v>95.121951219512198</v>
      </c>
    </row>
    <row r="272" spans="1:28" ht="30" customHeight="1">
      <c r="A272" s="438" t="s">
        <v>30</v>
      </c>
      <c r="B272" s="438" t="s">
        <v>1045</v>
      </c>
      <c r="C272" s="509">
        <v>0</v>
      </c>
      <c r="D272" s="509">
        <v>1</v>
      </c>
      <c r="E272" s="509">
        <v>59</v>
      </c>
      <c r="F272" s="509">
        <v>58</v>
      </c>
      <c r="G272" s="509">
        <v>4</v>
      </c>
      <c r="H272" s="509">
        <v>34</v>
      </c>
      <c r="I272" s="513">
        <v>33855</v>
      </c>
      <c r="J272" s="513">
        <v>57</v>
      </c>
      <c r="K272" s="513">
        <v>34</v>
      </c>
      <c r="L272" s="513">
        <v>24</v>
      </c>
      <c r="M272" s="513">
        <v>14</v>
      </c>
      <c r="N272" s="513">
        <v>1134</v>
      </c>
      <c r="O272" s="513">
        <v>752</v>
      </c>
      <c r="P272" s="513">
        <v>12941</v>
      </c>
      <c r="Q272" s="513">
        <v>13068</v>
      </c>
      <c r="R272" s="513">
        <v>37</v>
      </c>
      <c r="S272" s="513">
        <v>2</v>
      </c>
      <c r="T272" s="513">
        <v>3200</v>
      </c>
      <c r="U272" s="513">
        <v>2478</v>
      </c>
      <c r="V272" s="513">
        <v>91</v>
      </c>
      <c r="W272" s="513">
        <v>23</v>
      </c>
      <c r="X272" s="513">
        <v>0</v>
      </c>
      <c r="Y272" s="513">
        <v>0</v>
      </c>
      <c r="Z272" s="513">
        <v>17484</v>
      </c>
      <c r="AA272" s="513">
        <v>16371</v>
      </c>
      <c r="AB272" s="510">
        <v>98.305084745762713</v>
      </c>
    </row>
    <row r="273" spans="1:28" ht="30" customHeight="1">
      <c r="A273" s="438" t="s">
        <v>30</v>
      </c>
      <c r="B273" s="438" t="s">
        <v>1046</v>
      </c>
      <c r="C273" s="509">
        <v>4</v>
      </c>
      <c r="D273" s="509">
        <v>3</v>
      </c>
      <c r="E273" s="509">
        <v>126</v>
      </c>
      <c r="F273" s="509">
        <v>118</v>
      </c>
      <c r="G273" s="509">
        <v>12</v>
      </c>
      <c r="H273" s="509">
        <v>42</v>
      </c>
      <c r="I273" s="513">
        <v>199242</v>
      </c>
      <c r="J273" s="513">
        <v>961</v>
      </c>
      <c r="K273" s="513">
        <v>555</v>
      </c>
      <c r="L273" s="513">
        <v>105</v>
      </c>
      <c r="M273" s="513">
        <v>50</v>
      </c>
      <c r="N273" s="513">
        <v>30311</v>
      </c>
      <c r="O273" s="513">
        <v>32365</v>
      </c>
      <c r="P273" s="513">
        <v>60972</v>
      </c>
      <c r="Q273" s="513">
        <v>59877</v>
      </c>
      <c r="R273" s="513">
        <v>1067</v>
      </c>
      <c r="S273" s="513">
        <v>1042</v>
      </c>
      <c r="T273" s="513">
        <v>5974</v>
      </c>
      <c r="U273" s="513">
        <v>4856</v>
      </c>
      <c r="V273" s="513">
        <v>623</v>
      </c>
      <c r="W273" s="513">
        <v>284</v>
      </c>
      <c r="X273" s="513">
        <v>134</v>
      </c>
      <c r="Y273" s="513">
        <v>66</v>
      </c>
      <c r="Z273" s="513">
        <v>100147</v>
      </c>
      <c r="AA273" s="513">
        <v>99095</v>
      </c>
      <c r="AB273" s="510">
        <v>93.650793650793645</v>
      </c>
    </row>
    <row r="274" spans="1:28" ht="30" customHeight="1">
      <c r="A274" s="438" t="s">
        <v>30</v>
      </c>
      <c r="B274" s="438" t="s">
        <v>1047</v>
      </c>
      <c r="C274" s="509">
        <v>1</v>
      </c>
      <c r="D274" s="509">
        <v>5</v>
      </c>
      <c r="E274" s="509">
        <v>80</v>
      </c>
      <c r="F274" s="509">
        <v>76</v>
      </c>
      <c r="G274" s="509">
        <v>5</v>
      </c>
      <c r="H274" s="509">
        <v>35</v>
      </c>
      <c r="I274" s="513">
        <v>28881</v>
      </c>
      <c r="J274" s="513">
        <v>1</v>
      </c>
      <c r="K274" s="513">
        <v>0</v>
      </c>
      <c r="L274" s="513">
        <v>0</v>
      </c>
      <c r="M274" s="513">
        <v>0</v>
      </c>
      <c r="N274" s="513">
        <v>2054</v>
      </c>
      <c r="O274" s="513">
        <v>1535</v>
      </c>
      <c r="P274" s="513">
        <v>11810</v>
      </c>
      <c r="Q274" s="513">
        <v>8021</v>
      </c>
      <c r="R274" s="513">
        <v>13</v>
      </c>
      <c r="S274" s="513">
        <v>23</v>
      </c>
      <c r="T274" s="513">
        <v>3555</v>
      </c>
      <c r="U274" s="513">
        <v>1793</v>
      </c>
      <c r="V274" s="513">
        <v>40</v>
      </c>
      <c r="W274" s="513">
        <v>36</v>
      </c>
      <c r="X274" s="513">
        <v>0</v>
      </c>
      <c r="Y274" s="513">
        <v>0</v>
      </c>
      <c r="Z274" s="513">
        <v>17473</v>
      </c>
      <c r="AA274" s="513">
        <v>11408</v>
      </c>
      <c r="AB274" s="510">
        <v>95</v>
      </c>
    </row>
    <row r="275" spans="1:28" ht="30" customHeight="1">
      <c r="A275" s="438" t="s">
        <v>30</v>
      </c>
      <c r="B275" s="438" t="s">
        <v>1048</v>
      </c>
      <c r="C275" s="509">
        <v>1</v>
      </c>
      <c r="D275" s="509">
        <v>1</v>
      </c>
      <c r="E275" s="509">
        <v>33</v>
      </c>
      <c r="F275" s="509">
        <v>33</v>
      </c>
      <c r="G275" s="509">
        <v>0</v>
      </c>
      <c r="H275" s="509">
        <v>25</v>
      </c>
      <c r="I275" s="513">
        <v>24669</v>
      </c>
      <c r="J275" s="513">
        <v>112</v>
      </c>
      <c r="K275" s="513">
        <v>86</v>
      </c>
      <c r="L275" s="513">
        <v>30</v>
      </c>
      <c r="M275" s="513">
        <v>20</v>
      </c>
      <c r="N275" s="513">
        <v>625</v>
      </c>
      <c r="O275" s="513">
        <v>560</v>
      </c>
      <c r="P275" s="513">
        <v>11072</v>
      </c>
      <c r="Q275" s="513">
        <v>8619</v>
      </c>
      <c r="R275" s="513">
        <v>15</v>
      </c>
      <c r="S275" s="513">
        <v>16</v>
      </c>
      <c r="T275" s="513">
        <v>1596</v>
      </c>
      <c r="U275" s="513">
        <v>1825</v>
      </c>
      <c r="V275" s="513">
        <v>0</v>
      </c>
      <c r="W275" s="513">
        <v>0</v>
      </c>
      <c r="X275" s="513">
        <v>55</v>
      </c>
      <c r="Y275" s="513">
        <v>38</v>
      </c>
      <c r="Z275" s="513">
        <v>13505</v>
      </c>
      <c r="AA275" s="513">
        <v>11164</v>
      </c>
      <c r="AB275" s="510">
        <v>100</v>
      </c>
    </row>
    <row r="276" spans="1:28" ht="30" customHeight="1">
      <c r="A276" s="438" t="s">
        <v>30</v>
      </c>
      <c r="B276" s="438" t="s">
        <v>1049</v>
      </c>
      <c r="C276" s="509">
        <v>1</v>
      </c>
      <c r="D276" s="509">
        <v>1</v>
      </c>
      <c r="E276" s="509">
        <v>72</v>
      </c>
      <c r="F276" s="509">
        <v>70</v>
      </c>
      <c r="G276" s="509">
        <v>2</v>
      </c>
      <c r="H276" s="509">
        <v>38</v>
      </c>
      <c r="I276" s="513">
        <v>49712</v>
      </c>
      <c r="J276" s="513">
        <v>201</v>
      </c>
      <c r="K276" s="513">
        <v>96</v>
      </c>
      <c r="L276" s="513">
        <v>19</v>
      </c>
      <c r="M276" s="513">
        <v>17</v>
      </c>
      <c r="N276" s="513">
        <v>3277</v>
      </c>
      <c r="O276" s="513">
        <v>3111</v>
      </c>
      <c r="P276" s="513">
        <v>16846</v>
      </c>
      <c r="Q276" s="513">
        <v>18767</v>
      </c>
      <c r="R276" s="513">
        <v>217</v>
      </c>
      <c r="S276" s="513">
        <v>204</v>
      </c>
      <c r="T276" s="513">
        <v>2961</v>
      </c>
      <c r="U276" s="513">
        <v>3716</v>
      </c>
      <c r="V276" s="513">
        <v>0</v>
      </c>
      <c r="W276" s="513">
        <v>0</v>
      </c>
      <c r="X276" s="513">
        <v>155</v>
      </c>
      <c r="Y276" s="513">
        <v>125</v>
      </c>
      <c r="Z276" s="513">
        <v>23676</v>
      </c>
      <c r="AA276" s="513">
        <v>26036</v>
      </c>
      <c r="AB276" s="510">
        <v>97.222222222222229</v>
      </c>
    </row>
    <row r="277" spans="1:28" ht="30" customHeight="1">
      <c r="A277" s="438" t="s">
        <v>30</v>
      </c>
      <c r="B277" s="438" t="s">
        <v>1050</v>
      </c>
      <c r="C277" s="509">
        <v>2</v>
      </c>
      <c r="D277" s="509">
        <v>5</v>
      </c>
      <c r="E277" s="509">
        <v>117</v>
      </c>
      <c r="F277" s="509">
        <v>117</v>
      </c>
      <c r="G277" s="509">
        <v>8</v>
      </c>
      <c r="H277" s="509">
        <v>71</v>
      </c>
      <c r="I277" s="513">
        <v>75210</v>
      </c>
      <c r="J277" s="513">
        <v>26</v>
      </c>
      <c r="K277" s="513">
        <v>7</v>
      </c>
      <c r="L277" s="513">
        <v>0</v>
      </c>
      <c r="M277" s="513">
        <v>0</v>
      </c>
      <c r="N277" s="513">
        <v>3471</v>
      </c>
      <c r="O277" s="513">
        <v>2625</v>
      </c>
      <c r="P277" s="513">
        <v>30083</v>
      </c>
      <c r="Q277" s="513">
        <v>26877</v>
      </c>
      <c r="R277" s="513">
        <v>29</v>
      </c>
      <c r="S277" s="513">
        <v>73</v>
      </c>
      <c r="T277" s="513">
        <v>6836</v>
      </c>
      <c r="U277" s="513">
        <v>4713</v>
      </c>
      <c r="V277" s="513">
        <v>55</v>
      </c>
      <c r="W277" s="513">
        <v>172</v>
      </c>
      <c r="X277" s="513">
        <v>182</v>
      </c>
      <c r="Y277" s="513">
        <v>61</v>
      </c>
      <c r="Z277" s="513">
        <v>40682</v>
      </c>
      <c r="AA277" s="513">
        <v>34528</v>
      </c>
      <c r="AB277" s="510">
        <v>100</v>
      </c>
    </row>
    <row r="278" spans="1:28" ht="30" customHeight="1">
      <c r="A278" s="438" t="s">
        <v>30</v>
      </c>
      <c r="B278" s="438" t="s">
        <v>1051</v>
      </c>
      <c r="C278" s="509">
        <v>1</v>
      </c>
      <c r="D278" s="509">
        <v>2</v>
      </c>
      <c r="E278" s="509">
        <v>50</v>
      </c>
      <c r="F278" s="509">
        <v>48</v>
      </c>
      <c r="G278" s="509">
        <v>15</v>
      </c>
      <c r="H278" s="509">
        <v>24</v>
      </c>
      <c r="I278" s="513">
        <v>42875</v>
      </c>
      <c r="J278" s="513">
        <v>20</v>
      </c>
      <c r="K278" s="513">
        <v>20</v>
      </c>
      <c r="L278" s="513">
        <v>6</v>
      </c>
      <c r="M278" s="513">
        <v>29</v>
      </c>
      <c r="N278" s="513">
        <v>2885</v>
      </c>
      <c r="O278" s="513">
        <v>2295</v>
      </c>
      <c r="P278" s="513">
        <v>15921</v>
      </c>
      <c r="Q278" s="513">
        <v>17503</v>
      </c>
      <c r="R278" s="513">
        <v>3</v>
      </c>
      <c r="S278" s="513">
        <v>9</v>
      </c>
      <c r="T278" s="513">
        <v>2240</v>
      </c>
      <c r="U278" s="513">
        <v>1816</v>
      </c>
      <c r="V278" s="513">
        <v>52</v>
      </c>
      <c r="W278" s="513">
        <v>76</v>
      </c>
      <c r="X278" s="513">
        <v>0</v>
      </c>
      <c r="Y278" s="513">
        <v>0</v>
      </c>
      <c r="Z278" s="513">
        <v>21127</v>
      </c>
      <c r="AA278" s="513">
        <v>21748</v>
      </c>
      <c r="AB278" s="510">
        <v>96</v>
      </c>
    </row>
    <row r="279" spans="1:28" ht="30" customHeight="1">
      <c r="A279" s="438" t="s">
        <v>30</v>
      </c>
      <c r="B279" s="438" t="s">
        <v>1052</v>
      </c>
      <c r="C279" s="509">
        <v>0</v>
      </c>
      <c r="D279" s="509">
        <v>0</v>
      </c>
      <c r="E279" s="509">
        <v>58</v>
      </c>
      <c r="F279" s="509">
        <v>58</v>
      </c>
      <c r="G279" s="509">
        <v>2</v>
      </c>
      <c r="H279" s="509">
        <v>29</v>
      </c>
      <c r="I279" s="513">
        <v>24158</v>
      </c>
      <c r="J279" s="513">
        <v>0</v>
      </c>
      <c r="K279" s="513">
        <v>4</v>
      </c>
      <c r="L279" s="513">
        <v>0</v>
      </c>
      <c r="M279" s="513">
        <v>0</v>
      </c>
      <c r="N279" s="513">
        <v>220</v>
      </c>
      <c r="O279" s="513">
        <v>113</v>
      </c>
      <c r="P279" s="513">
        <v>7228</v>
      </c>
      <c r="Q279" s="513">
        <v>9996</v>
      </c>
      <c r="R279" s="513">
        <v>7</v>
      </c>
      <c r="S279" s="513">
        <v>2</v>
      </c>
      <c r="T279" s="513">
        <v>3903</v>
      </c>
      <c r="U279" s="513">
        <v>2631</v>
      </c>
      <c r="V279" s="513">
        <v>0</v>
      </c>
      <c r="W279" s="513">
        <v>0</v>
      </c>
      <c r="X279" s="513">
        <v>27</v>
      </c>
      <c r="Y279" s="513">
        <v>27</v>
      </c>
      <c r="Z279" s="513">
        <v>11385</v>
      </c>
      <c r="AA279" s="513">
        <v>12773</v>
      </c>
      <c r="AB279" s="510">
        <v>100</v>
      </c>
    </row>
    <row r="280" spans="1:28" ht="30" customHeight="1">
      <c r="A280" s="438" t="s">
        <v>30</v>
      </c>
      <c r="B280" s="438" t="s">
        <v>1053</v>
      </c>
      <c r="C280" s="509">
        <v>0</v>
      </c>
      <c r="D280" s="509">
        <v>2</v>
      </c>
      <c r="E280" s="509">
        <v>1</v>
      </c>
      <c r="F280" s="509">
        <v>1</v>
      </c>
      <c r="G280" s="509">
        <v>0</v>
      </c>
      <c r="H280" s="509">
        <v>9</v>
      </c>
      <c r="I280" s="513">
        <v>1539</v>
      </c>
      <c r="J280" s="513">
        <v>0</v>
      </c>
      <c r="K280" s="513">
        <v>0</v>
      </c>
      <c r="L280" s="513">
        <v>0</v>
      </c>
      <c r="M280" s="513">
        <v>0</v>
      </c>
      <c r="N280" s="513">
        <v>109</v>
      </c>
      <c r="O280" s="513">
        <v>93</v>
      </c>
      <c r="P280" s="513">
        <v>73</v>
      </c>
      <c r="Q280" s="513">
        <v>48</v>
      </c>
      <c r="R280" s="513">
        <v>0</v>
      </c>
      <c r="S280" s="513">
        <v>4</v>
      </c>
      <c r="T280" s="513">
        <v>810</v>
      </c>
      <c r="U280" s="513">
        <v>402</v>
      </c>
      <c r="V280" s="513">
        <v>0</v>
      </c>
      <c r="W280" s="513">
        <v>0</v>
      </c>
      <c r="X280" s="513">
        <v>0</v>
      </c>
      <c r="Y280" s="513">
        <v>0</v>
      </c>
      <c r="Z280" s="513">
        <v>992</v>
      </c>
      <c r="AA280" s="513">
        <v>547</v>
      </c>
      <c r="AB280" s="510">
        <v>100</v>
      </c>
    </row>
    <row r="281" spans="1:28" ht="30" customHeight="1">
      <c r="A281" s="438" t="s">
        <v>31</v>
      </c>
      <c r="B281" s="438" t="s">
        <v>1054</v>
      </c>
      <c r="C281" s="509">
        <v>0</v>
      </c>
      <c r="D281" s="509">
        <v>0</v>
      </c>
      <c r="E281" s="509">
        <v>43</v>
      </c>
      <c r="F281" s="509">
        <v>30</v>
      </c>
      <c r="G281" s="509">
        <v>3</v>
      </c>
      <c r="H281" s="509">
        <v>24</v>
      </c>
      <c r="I281" s="513">
        <v>26291</v>
      </c>
      <c r="J281" s="513">
        <v>7</v>
      </c>
      <c r="K281" s="513">
        <v>12</v>
      </c>
      <c r="L281" s="513">
        <v>0</v>
      </c>
      <c r="M281" s="513">
        <v>0</v>
      </c>
      <c r="N281" s="513">
        <v>509</v>
      </c>
      <c r="O281" s="513">
        <v>1310</v>
      </c>
      <c r="P281" s="513">
        <v>7498</v>
      </c>
      <c r="Q281" s="513">
        <v>13068</v>
      </c>
      <c r="R281" s="513">
        <v>0</v>
      </c>
      <c r="S281" s="513">
        <v>0</v>
      </c>
      <c r="T281" s="513">
        <v>1163</v>
      </c>
      <c r="U281" s="513">
        <v>2097</v>
      </c>
      <c r="V281" s="513">
        <v>26</v>
      </c>
      <c r="W281" s="513">
        <v>601</v>
      </c>
      <c r="X281" s="513">
        <v>0</v>
      </c>
      <c r="Y281" s="513">
        <v>0</v>
      </c>
      <c r="Z281" s="513">
        <v>9203</v>
      </c>
      <c r="AA281" s="513">
        <v>17088</v>
      </c>
      <c r="AB281" s="510">
        <v>69.767441860465112</v>
      </c>
    </row>
    <row r="282" spans="1:28" ht="30" customHeight="1">
      <c r="A282" s="438" t="s">
        <v>31</v>
      </c>
      <c r="B282" s="438" t="s">
        <v>1055</v>
      </c>
      <c r="C282" s="509">
        <v>4</v>
      </c>
      <c r="D282" s="509">
        <v>4</v>
      </c>
      <c r="E282" s="509">
        <v>146</v>
      </c>
      <c r="F282" s="509">
        <v>120</v>
      </c>
      <c r="G282" s="509">
        <v>4</v>
      </c>
      <c r="H282" s="509">
        <v>53</v>
      </c>
      <c r="I282" s="513">
        <v>109810</v>
      </c>
      <c r="J282" s="513">
        <v>568</v>
      </c>
      <c r="K282" s="513">
        <v>730</v>
      </c>
      <c r="L282" s="513">
        <v>16</v>
      </c>
      <c r="M282" s="513">
        <v>66</v>
      </c>
      <c r="N282" s="513">
        <v>7414</v>
      </c>
      <c r="O282" s="513">
        <v>10920</v>
      </c>
      <c r="P282" s="513">
        <v>37852</v>
      </c>
      <c r="Q282" s="513">
        <v>43083</v>
      </c>
      <c r="R282" s="513">
        <v>872</v>
      </c>
      <c r="S282" s="513">
        <v>610</v>
      </c>
      <c r="T282" s="513">
        <v>1541</v>
      </c>
      <c r="U282" s="513">
        <v>4218</v>
      </c>
      <c r="V282" s="513">
        <v>147</v>
      </c>
      <c r="W282" s="513">
        <v>809</v>
      </c>
      <c r="X282" s="513">
        <v>508</v>
      </c>
      <c r="Y282" s="513">
        <v>456</v>
      </c>
      <c r="Z282" s="513">
        <v>48918</v>
      </c>
      <c r="AA282" s="513">
        <v>60892</v>
      </c>
      <c r="AB282" s="510">
        <v>82.191780821917817</v>
      </c>
    </row>
    <row r="283" spans="1:28" ht="30" customHeight="1">
      <c r="A283" s="438" t="s">
        <v>31</v>
      </c>
      <c r="B283" s="438" t="s">
        <v>1056</v>
      </c>
      <c r="C283" s="509">
        <v>0</v>
      </c>
      <c r="D283" s="509">
        <v>0</v>
      </c>
      <c r="E283" s="509">
        <v>34</v>
      </c>
      <c r="F283" s="509">
        <v>32</v>
      </c>
      <c r="G283" s="509">
        <v>1</v>
      </c>
      <c r="H283" s="509">
        <v>16</v>
      </c>
      <c r="I283" s="513">
        <v>17905</v>
      </c>
      <c r="J283" s="513">
        <v>2</v>
      </c>
      <c r="K283" s="513">
        <v>3</v>
      </c>
      <c r="L283" s="513">
        <v>0</v>
      </c>
      <c r="M283" s="513">
        <v>0</v>
      </c>
      <c r="N283" s="513">
        <v>660</v>
      </c>
      <c r="O283" s="513">
        <v>906</v>
      </c>
      <c r="P283" s="513">
        <v>6546</v>
      </c>
      <c r="Q283" s="513">
        <v>6675</v>
      </c>
      <c r="R283" s="513">
        <v>0</v>
      </c>
      <c r="S283" s="513">
        <v>0</v>
      </c>
      <c r="T283" s="513">
        <v>1668</v>
      </c>
      <c r="U283" s="513">
        <v>1252</v>
      </c>
      <c r="V283" s="513">
        <v>32</v>
      </c>
      <c r="W283" s="513">
        <v>161</v>
      </c>
      <c r="X283" s="513">
        <v>0</v>
      </c>
      <c r="Y283" s="513">
        <v>0</v>
      </c>
      <c r="Z283" s="513">
        <v>8908</v>
      </c>
      <c r="AA283" s="513">
        <v>8997</v>
      </c>
      <c r="AB283" s="510">
        <v>94.117647058823522</v>
      </c>
    </row>
    <row r="284" spans="1:28" ht="30" customHeight="1">
      <c r="A284" s="438" t="s">
        <v>31</v>
      </c>
      <c r="B284" s="438" t="s">
        <v>1057</v>
      </c>
      <c r="C284" s="509">
        <v>1</v>
      </c>
      <c r="D284" s="509">
        <v>1</v>
      </c>
      <c r="E284" s="509">
        <v>80</v>
      </c>
      <c r="F284" s="509">
        <v>66</v>
      </c>
      <c r="G284" s="509">
        <v>1</v>
      </c>
      <c r="H284" s="509">
        <v>23</v>
      </c>
      <c r="I284" s="513">
        <v>64498</v>
      </c>
      <c r="J284" s="513">
        <v>47</v>
      </c>
      <c r="K284" s="513">
        <v>87</v>
      </c>
      <c r="L284" s="513">
        <v>13</v>
      </c>
      <c r="M284" s="513">
        <v>11</v>
      </c>
      <c r="N284" s="513">
        <v>3285</v>
      </c>
      <c r="O284" s="513">
        <v>4926</v>
      </c>
      <c r="P284" s="513">
        <v>20014</v>
      </c>
      <c r="Q284" s="513">
        <v>31638</v>
      </c>
      <c r="R284" s="513">
        <v>0</v>
      </c>
      <c r="S284" s="513">
        <v>4</v>
      </c>
      <c r="T284" s="513">
        <v>1446</v>
      </c>
      <c r="U284" s="513">
        <v>2733</v>
      </c>
      <c r="V284" s="513">
        <v>70</v>
      </c>
      <c r="W284" s="513">
        <v>224</v>
      </c>
      <c r="X284" s="513">
        <v>0</v>
      </c>
      <c r="Y284" s="513">
        <v>0</v>
      </c>
      <c r="Z284" s="513">
        <v>24875</v>
      </c>
      <c r="AA284" s="513">
        <v>39623</v>
      </c>
      <c r="AB284" s="510">
        <v>82.5</v>
      </c>
    </row>
    <row r="285" spans="1:28" ht="30" customHeight="1">
      <c r="A285" s="438" t="s">
        <v>31</v>
      </c>
      <c r="B285" s="438" t="s">
        <v>1058</v>
      </c>
      <c r="C285" s="509">
        <v>1</v>
      </c>
      <c r="D285" s="509">
        <v>0</v>
      </c>
      <c r="E285" s="509">
        <v>37</v>
      </c>
      <c r="F285" s="509">
        <v>27</v>
      </c>
      <c r="G285" s="509">
        <v>1</v>
      </c>
      <c r="H285" s="509">
        <v>15</v>
      </c>
      <c r="I285" s="513">
        <v>14089</v>
      </c>
      <c r="J285" s="513">
        <v>22</v>
      </c>
      <c r="K285" s="513">
        <v>21</v>
      </c>
      <c r="L285" s="513">
        <v>0</v>
      </c>
      <c r="M285" s="513">
        <v>0</v>
      </c>
      <c r="N285" s="513">
        <v>338</v>
      </c>
      <c r="O285" s="513">
        <v>614</v>
      </c>
      <c r="P285" s="513">
        <v>4291</v>
      </c>
      <c r="Q285" s="513">
        <v>6032</v>
      </c>
      <c r="R285" s="513">
        <v>0</v>
      </c>
      <c r="S285" s="513">
        <v>0</v>
      </c>
      <c r="T285" s="513">
        <v>1393</v>
      </c>
      <c r="U285" s="513">
        <v>1198</v>
      </c>
      <c r="V285" s="513">
        <v>2</v>
      </c>
      <c r="W285" s="513">
        <v>178</v>
      </c>
      <c r="X285" s="513">
        <v>0</v>
      </c>
      <c r="Y285" s="513">
        <v>0</v>
      </c>
      <c r="Z285" s="513">
        <v>6046</v>
      </c>
      <c r="AA285" s="513">
        <v>8043</v>
      </c>
      <c r="AB285" s="510">
        <v>72.972972972972968</v>
      </c>
    </row>
    <row r="286" spans="1:28" ht="30" customHeight="1">
      <c r="A286" s="438" t="s">
        <v>31</v>
      </c>
      <c r="B286" s="438" t="s">
        <v>1059</v>
      </c>
      <c r="C286" s="509">
        <v>0</v>
      </c>
      <c r="D286" s="509">
        <v>0</v>
      </c>
      <c r="E286" s="509">
        <v>64</v>
      </c>
      <c r="F286" s="509">
        <v>45</v>
      </c>
      <c r="G286" s="509">
        <v>5</v>
      </c>
      <c r="H286" s="509">
        <v>35</v>
      </c>
      <c r="I286" s="513">
        <v>36954</v>
      </c>
      <c r="J286" s="513">
        <v>18</v>
      </c>
      <c r="K286" s="513">
        <v>37</v>
      </c>
      <c r="L286" s="513">
        <v>0</v>
      </c>
      <c r="M286" s="513">
        <v>0</v>
      </c>
      <c r="N286" s="513">
        <v>704</v>
      </c>
      <c r="O286" s="513">
        <v>2075</v>
      </c>
      <c r="P286" s="513">
        <v>12294</v>
      </c>
      <c r="Q286" s="513">
        <v>17321</v>
      </c>
      <c r="R286" s="513">
        <v>0</v>
      </c>
      <c r="S286" s="513">
        <v>0</v>
      </c>
      <c r="T286" s="513">
        <v>1756</v>
      </c>
      <c r="U286" s="513">
        <v>2257</v>
      </c>
      <c r="V286" s="513">
        <v>28</v>
      </c>
      <c r="W286" s="513">
        <v>464</v>
      </c>
      <c r="X286" s="513">
        <v>0</v>
      </c>
      <c r="Y286" s="513">
        <v>0</v>
      </c>
      <c r="Z286" s="513">
        <v>14800</v>
      </c>
      <c r="AA286" s="513">
        <v>22154</v>
      </c>
      <c r="AB286" s="510">
        <v>70.3125</v>
      </c>
    </row>
    <row r="287" spans="1:28" ht="30" customHeight="1">
      <c r="A287" s="438" t="s">
        <v>31</v>
      </c>
      <c r="B287" s="438" t="s">
        <v>1060</v>
      </c>
      <c r="C287" s="509">
        <v>1</v>
      </c>
      <c r="D287" s="509">
        <v>1</v>
      </c>
      <c r="E287" s="509">
        <v>76</v>
      </c>
      <c r="F287" s="509">
        <v>67</v>
      </c>
      <c r="G287" s="509">
        <v>2</v>
      </c>
      <c r="H287" s="509">
        <v>44</v>
      </c>
      <c r="I287" s="513">
        <v>60402</v>
      </c>
      <c r="J287" s="513">
        <v>160</v>
      </c>
      <c r="K287" s="513">
        <v>179</v>
      </c>
      <c r="L287" s="513">
        <v>25</v>
      </c>
      <c r="M287" s="513">
        <v>38</v>
      </c>
      <c r="N287" s="513">
        <v>3132</v>
      </c>
      <c r="O287" s="513">
        <v>4727</v>
      </c>
      <c r="P287" s="513">
        <v>24280</v>
      </c>
      <c r="Q287" s="513">
        <v>22141</v>
      </c>
      <c r="R287" s="513">
        <v>0</v>
      </c>
      <c r="S287" s="513">
        <v>0</v>
      </c>
      <c r="T287" s="513">
        <v>2121</v>
      </c>
      <c r="U287" s="513">
        <v>3047</v>
      </c>
      <c r="V287" s="513">
        <v>74</v>
      </c>
      <c r="W287" s="513">
        <v>391</v>
      </c>
      <c r="X287" s="513">
        <v>32</v>
      </c>
      <c r="Y287" s="513">
        <v>55</v>
      </c>
      <c r="Z287" s="513">
        <v>29824</v>
      </c>
      <c r="AA287" s="513">
        <v>30578</v>
      </c>
      <c r="AB287" s="510">
        <v>88.15789473684211</v>
      </c>
    </row>
    <row r="288" spans="1:28" ht="30" customHeight="1">
      <c r="A288" s="438" t="s">
        <v>31</v>
      </c>
      <c r="B288" s="438" t="s">
        <v>1061</v>
      </c>
      <c r="C288" s="509">
        <v>1</v>
      </c>
      <c r="D288" s="509">
        <v>1</v>
      </c>
      <c r="E288" s="509">
        <v>102</v>
      </c>
      <c r="F288" s="509">
        <v>76</v>
      </c>
      <c r="G288" s="509">
        <v>1</v>
      </c>
      <c r="H288" s="509">
        <v>27</v>
      </c>
      <c r="I288" s="513">
        <v>47090</v>
      </c>
      <c r="J288" s="513">
        <v>167</v>
      </c>
      <c r="K288" s="513">
        <v>115</v>
      </c>
      <c r="L288" s="513">
        <v>0</v>
      </c>
      <c r="M288" s="513">
        <v>0</v>
      </c>
      <c r="N288" s="513">
        <v>2621</v>
      </c>
      <c r="O288" s="513">
        <v>2810</v>
      </c>
      <c r="P288" s="513">
        <v>14006</v>
      </c>
      <c r="Q288" s="513">
        <v>19356</v>
      </c>
      <c r="R288" s="513">
        <v>0</v>
      </c>
      <c r="S288" s="513">
        <v>0</v>
      </c>
      <c r="T288" s="513">
        <v>4379</v>
      </c>
      <c r="U288" s="513">
        <v>3283</v>
      </c>
      <c r="V288" s="513">
        <v>15</v>
      </c>
      <c r="W288" s="513">
        <v>226</v>
      </c>
      <c r="X288" s="513">
        <v>50</v>
      </c>
      <c r="Y288" s="513">
        <v>62</v>
      </c>
      <c r="Z288" s="513">
        <v>21238</v>
      </c>
      <c r="AA288" s="513">
        <v>25852</v>
      </c>
      <c r="AB288" s="510">
        <v>74.509803921568633</v>
      </c>
    </row>
    <row r="289" spans="1:28" ht="30" customHeight="1">
      <c r="A289" s="438" t="s">
        <v>31</v>
      </c>
      <c r="B289" s="438" t="s">
        <v>1062</v>
      </c>
      <c r="C289" s="509">
        <v>1</v>
      </c>
      <c r="D289" s="509">
        <v>0</v>
      </c>
      <c r="E289" s="509">
        <v>112</v>
      </c>
      <c r="F289" s="509">
        <v>87</v>
      </c>
      <c r="G289" s="509">
        <v>0</v>
      </c>
      <c r="H289" s="509">
        <v>34</v>
      </c>
      <c r="I289" s="513">
        <v>35330</v>
      </c>
      <c r="J289" s="513">
        <v>81</v>
      </c>
      <c r="K289" s="513">
        <v>172</v>
      </c>
      <c r="L289" s="513">
        <v>23</v>
      </c>
      <c r="M289" s="513">
        <v>85</v>
      </c>
      <c r="N289" s="513">
        <v>929</v>
      </c>
      <c r="O289" s="513">
        <v>2450</v>
      </c>
      <c r="P289" s="513">
        <v>11148</v>
      </c>
      <c r="Q289" s="513">
        <v>14730</v>
      </c>
      <c r="R289" s="513">
        <v>8</v>
      </c>
      <c r="S289" s="513">
        <v>26</v>
      </c>
      <c r="T289" s="513">
        <v>1627</v>
      </c>
      <c r="U289" s="513">
        <v>3109</v>
      </c>
      <c r="V289" s="513">
        <v>115</v>
      </c>
      <c r="W289" s="513">
        <v>713</v>
      </c>
      <c r="X289" s="513">
        <v>63</v>
      </c>
      <c r="Y289" s="513">
        <v>51</v>
      </c>
      <c r="Z289" s="513">
        <v>13994</v>
      </c>
      <c r="AA289" s="513">
        <v>21336</v>
      </c>
      <c r="AB289" s="510">
        <v>77.678571428571416</v>
      </c>
    </row>
    <row r="290" spans="1:28" ht="30" customHeight="1">
      <c r="A290" s="438" t="s">
        <v>31</v>
      </c>
      <c r="B290" s="438" t="s">
        <v>1063</v>
      </c>
      <c r="C290" s="509">
        <v>0</v>
      </c>
      <c r="D290" s="509">
        <v>0</v>
      </c>
      <c r="E290" s="509">
        <v>69</v>
      </c>
      <c r="F290" s="509">
        <v>48</v>
      </c>
      <c r="G290" s="509">
        <v>0</v>
      </c>
      <c r="H290" s="509">
        <v>20</v>
      </c>
      <c r="I290" s="513">
        <v>24839</v>
      </c>
      <c r="J290" s="513">
        <v>4</v>
      </c>
      <c r="K290" s="513">
        <v>26</v>
      </c>
      <c r="L290" s="513">
        <v>0</v>
      </c>
      <c r="M290" s="513">
        <v>0</v>
      </c>
      <c r="N290" s="513">
        <v>342</v>
      </c>
      <c r="O290" s="513">
        <v>1336</v>
      </c>
      <c r="P290" s="513">
        <v>7643</v>
      </c>
      <c r="Q290" s="513">
        <v>12732</v>
      </c>
      <c r="R290" s="513">
        <v>0</v>
      </c>
      <c r="S290" s="513">
        <v>0</v>
      </c>
      <c r="T290" s="513">
        <v>1109</v>
      </c>
      <c r="U290" s="513">
        <v>1199</v>
      </c>
      <c r="V290" s="513">
        <v>5</v>
      </c>
      <c r="W290" s="513">
        <v>371</v>
      </c>
      <c r="X290" s="513">
        <v>44</v>
      </c>
      <c r="Y290" s="513">
        <v>28</v>
      </c>
      <c r="Z290" s="513">
        <v>9147</v>
      </c>
      <c r="AA290" s="513">
        <v>15692</v>
      </c>
      <c r="AB290" s="510">
        <v>69.565217391304358</v>
      </c>
    </row>
    <row r="291" spans="1:28" ht="30" customHeight="1">
      <c r="A291" s="438" t="s">
        <v>31</v>
      </c>
      <c r="B291" s="438" t="s">
        <v>1064</v>
      </c>
      <c r="C291" s="509">
        <v>0</v>
      </c>
      <c r="D291" s="509">
        <v>0</v>
      </c>
      <c r="E291" s="509">
        <v>49</v>
      </c>
      <c r="F291" s="509">
        <v>37</v>
      </c>
      <c r="G291" s="509">
        <v>2</v>
      </c>
      <c r="H291" s="509">
        <v>32</v>
      </c>
      <c r="I291" s="513">
        <v>26860</v>
      </c>
      <c r="J291" s="513">
        <v>34</v>
      </c>
      <c r="K291" s="513">
        <v>67</v>
      </c>
      <c r="L291" s="513">
        <v>0</v>
      </c>
      <c r="M291" s="513">
        <v>5</v>
      </c>
      <c r="N291" s="513">
        <v>686</v>
      </c>
      <c r="O291" s="513">
        <v>1790</v>
      </c>
      <c r="P291" s="513">
        <v>7948</v>
      </c>
      <c r="Q291" s="513">
        <v>12285</v>
      </c>
      <c r="R291" s="513">
        <v>0</v>
      </c>
      <c r="S291" s="513">
        <v>0</v>
      </c>
      <c r="T291" s="513">
        <v>1483</v>
      </c>
      <c r="U291" s="513">
        <v>1987</v>
      </c>
      <c r="V291" s="513">
        <v>41</v>
      </c>
      <c r="W291" s="513">
        <v>534</v>
      </c>
      <c r="X291" s="513">
        <v>0</v>
      </c>
      <c r="Y291" s="513">
        <v>0</v>
      </c>
      <c r="Z291" s="513">
        <v>10192</v>
      </c>
      <c r="AA291" s="513">
        <v>16668</v>
      </c>
      <c r="AB291" s="510">
        <v>75.510204081632651</v>
      </c>
    </row>
    <row r="292" spans="1:28" ht="30" customHeight="1">
      <c r="A292" s="438" t="s">
        <v>31</v>
      </c>
      <c r="B292" s="438" t="s">
        <v>1065</v>
      </c>
      <c r="C292" s="509">
        <v>4</v>
      </c>
      <c r="D292" s="509">
        <v>3</v>
      </c>
      <c r="E292" s="509">
        <v>111</v>
      </c>
      <c r="F292" s="509">
        <v>71</v>
      </c>
      <c r="G292" s="509">
        <v>6</v>
      </c>
      <c r="H292" s="509">
        <v>36</v>
      </c>
      <c r="I292" s="513">
        <v>94248</v>
      </c>
      <c r="J292" s="513">
        <v>501</v>
      </c>
      <c r="K292" s="513">
        <v>543</v>
      </c>
      <c r="L292" s="513">
        <v>138</v>
      </c>
      <c r="M292" s="513">
        <v>253</v>
      </c>
      <c r="N292" s="513">
        <v>8679</v>
      </c>
      <c r="O292" s="513">
        <v>13103</v>
      </c>
      <c r="P292" s="513">
        <v>29240</v>
      </c>
      <c r="Q292" s="513">
        <v>34590</v>
      </c>
      <c r="R292" s="513">
        <v>36</v>
      </c>
      <c r="S292" s="513">
        <v>27</v>
      </c>
      <c r="T292" s="513">
        <v>2648</v>
      </c>
      <c r="U292" s="513">
        <v>2900</v>
      </c>
      <c r="V292" s="513">
        <v>120</v>
      </c>
      <c r="W292" s="513">
        <v>868</v>
      </c>
      <c r="X292" s="513">
        <v>261</v>
      </c>
      <c r="Y292" s="513">
        <v>341</v>
      </c>
      <c r="Z292" s="513">
        <v>41623</v>
      </c>
      <c r="AA292" s="513">
        <v>52625</v>
      </c>
      <c r="AB292" s="510">
        <v>63.963963963963955</v>
      </c>
    </row>
    <row r="293" spans="1:28" ht="30" customHeight="1">
      <c r="A293" s="438" t="s">
        <v>31</v>
      </c>
      <c r="B293" s="438" t="s">
        <v>1066</v>
      </c>
      <c r="C293" s="509">
        <v>3</v>
      </c>
      <c r="D293" s="509">
        <v>1</v>
      </c>
      <c r="E293" s="509">
        <v>87</v>
      </c>
      <c r="F293" s="509">
        <v>69</v>
      </c>
      <c r="G293" s="509">
        <v>1</v>
      </c>
      <c r="H293" s="509">
        <v>46</v>
      </c>
      <c r="I293" s="513">
        <v>51822</v>
      </c>
      <c r="J293" s="513">
        <v>40</v>
      </c>
      <c r="K293" s="513">
        <v>73</v>
      </c>
      <c r="L293" s="513">
        <v>0</v>
      </c>
      <c r="M293" s="513">
        <v>0</v>
      </c>
      <c r="N293" s="513">
        <v>873</v>
      </c>
      <c r="O293" s="513">
        <v>3464</v>
      </c>
      <c r="P293" s="513">
        <v>13072</v>
      </c>
      <c r="Q293" s="513">
        <v>26321</v>
      </c>
      <c r="R293" s="513">
        <v>0</v>
      </c>
      <c r="S293" s="513">
        <v>16</v>
      </c>
      <c r="T293" s="513">
        <v>3189</v>
      </c>
      <c r="U293" s="513">
        <v>4096</v>
      </c>
      <c r="V293" s="513">
        <v>27</v>
      </c>
      <c r="W293" s="513">
        <v>488</v>
      </c>
      <c r="X293" s="513">
        <v>8</v>
      </c>
      <c r="Y293" s="513">
        <v>155</v>
      </c>
      <c r="Z293" s="513">
        <v>17209</v>
      </c>
      <c r="AA293" s="513">
        <v>34613</v>
      </c>
      <c r="AB293" s="510">
        <v>79.310344827586206</v>
      </c>
    </row>
    <row r="294" spans="1:28" ht="30" customHeight="1">
      <c r="A294" s="438" t="s">
        <v>31</v>
      </c>
      <c r="B294" s="438" t="s">
        <v>1067</v>
      </c>
      <c r="C294" s="509">
        <v>1</v>
      </c>
      <c r="D294" s="509">
        <v>0</v>
      </c>
      <c r="E294" s="509">
        <v>23</v>
      </c>
      <c r="F294" s="509">
        <v>18</v>
      </c>
      <c r="G294" s="509">
        <v>0</v>
      </c>
      <c r="H294" s="509">
        <v>10</v>
      </c>
      <c r="I294" s="513">
        <v>9159</v>
      </c>
      <c r="J294" s="513">
        <v>22</v>
      </c>
      <c r="K294" s="513">
        <v>16</v>
      </c>
      <c r="L294" s="513">
        <v>0</v>
      </c>
      <c r="M294" s="513">
        <v>0</v>
      </c>
      <c r="N294" s="513">
        <v>116</v>
      </c>
      <c r="O294" s="513">
        <v>268</v>
      </c>
      <c r="P294" s="513">
        <v>3084</v>
      </c>
      <c r="Q294" s="513">
        <v>3699</v>
      </c>
      <c r="R294" s="513">
        <v>0</v>
      </c>
      <c r="S294" s="513">
        <v>0</v>
      </c>
      <c r="T294" s="513">
        <v>815</v>
      </c>
      <c r="U294" s="513">
        <v>875</v>
      </c>
      <c r="V294" s="513">
        <v>32</v>
      </c>
      <c r="W294" s="513">
        <v>232</v>
      </c>
      <c r="X294" s="513">
        <v>0</v>
      </c>
      <c r="Y294" s="513">
        <v>0</v>
      </c>
      <c r="Z294" s="513">
        <v>4069</v>
      </c>
      <c r="AA294" s="513">
        <v>5090</v>
      </c>
      <c r="AB294" s="510">
        <v>78.260869565217391</v>
      </c>
    </row>
    <row r="295" spans="1:28" ht="30" customHeight="1">
      <c r="A295" s="438" t="s">
        <v>32</v>
      </c>
      <c r="B295" s="438" t="s">
        <v>32</v>
      </c>
      <c r="C295" s="509">
        <v>0</v>
      </c>
      <c r="D295" s="509">
        <v>0</v>
      </c>
      <c r="E295" s="509">
        <v>0</v>
      </c>
      <c r="F295" s="509">
        <v>0</v>
      </c>
      <c r="G295" s="509">
        <v>3</v>
      </c>
      <c r="H295" s="509">
        <v>0</v>
      </c>
      <c r="I295" s="513">
        <v>778</v>
      </c>
      <c r="J295" s="513">
        <v>0</v>
      </c>
      <c r="K295" s="513">
        <v>0</v>
      </c>
      <c r="L295" s="513">
        <v>0</v>
      </c>
      <c r="M295" s="513">
        <v>0</v>
      </c>
      <c r="N295" s="513">
        <v>9</v>
      </c>
      <c r="O295" s="513">
        <v>28</v>
      </c>
      <c r="P295" s="513">
        <v>210</v>
      </c>
      <c r="Q295" s="513">
        <v>531</v>
      </c>
      <c r="R295" s="513">
        <v>0</v>
      </c>
      <c r="S295" s="513">
        <v>0</v>
      </c>
      <c r="T295" s="513">
        <v>0</v>
      </c>
      <c r="U295" s="513">
        <v>0</v>
      </c>
      <c r="V295" s="513">
        <v>0</v>
      </c>
      <c r="W295" s="513">
        <v>0</v>
      </c>
      <c r="X295" s="513">
        <v>0</v>
      </c>
      <c r="Y295" s="513">
        <v>0</v>
      </c>
      <c r="Z295" s="513">
        <v>219</v>
      </c>
      <c r="AA295" s="513">
        <v>559</v>
      </c>
      <c r="AB295" s="510" t="e">
        <v>#DIV/0!</v>
      </c>
    </row>
    <row r="296" spans="1:28" ht="30" customHeight="1">
      <c r="A296" s="438" t="s">
        <v>33</v>
      </c>
      <c r="B296" s="438" t="s">
        <v>1068</v>
      </c>
      <c r="C296" s="509">
        <v>0</v>
      </c>
      <c r="D296" s="509">
        <v>0</v>
      </c>
      <c r="E296" s="509">
        <v>4</v>
      </c>
      <c r="F296" s="509">
        <v>4</v>
      </c>
      <c r="G296" s="509">
        <v>0</v>
      </c>
      <c r="H296" s="509">
        <v>0</v>
      </c>
      <c r="I296" s="513">
        <v>2608</v>
      </c>
      <c r="J296" s="513">
        <v>0</v>
      </c>
      <c r="K296" s="513">
        <v>0</v>
      </c>
      <c r="L296" s="513">
        <v>0</v>
      </c>
      <c r="M296" s="513">
        <v>0</v>
      </c>
      <c r="N296" s="513">
        <v>118</v>
      </c>
      <c r="O296" s="513">
        <v>198</v>
      </c>
      <c r="P296" s="513">
        <v>1086</v>
      </c>
      <c r="Q296" s="513">
        <v>1206</v>
      </c>
      <c r="R296" s="513">
        <v>0</v>
      </c>
      <c r="S296" s="513">
        <v>0</v>
      </c>
      <c r="T296" s="513">
        <v>0</v>
      </c>
      <c r="U296" s="513">
        <v>0</v>
      </c>
      <c r="V296" s="513">
        <v>0</v>
      </c>
      <c r="W296" s="513">
        <v>0</v>
      </c>
      <c r="X296" s="513">
        <v>0</v>
      </c>
      <c r="Y296" s="513">
        <v>0</v>
      </c>
      <c r="Z296" s="513">
        <v>1204</v>
      </c>
      <c r="AA296" s="513">
        <v>1404</v>
      </c>
      <c r="AB296" s="510">
        <v>100</v>
      </c>
    </row>
    <row r="297" spans="1:28" ht="30" customHeight="1">
      <c r="A297" s="438" t="s">
        <v>33</v>
      </c>
      <c r="B297" s="438" t="s">
        <v>1069</v>
      </c>
      <c r="C297" s="509">
        <v>1</v>
      </c>
      <c r="D297" s="509">
        <v>0</v>
      </c>
      <c r="E297" s="509">
        <v>10</v>
      </c>
      <c r="F297" s="509">
        <v>8</v>
      </c>
      <c r="G297" s="509">
        <v>0</v>
      </c>
      <c r="H297" s="509">
        <v>0</v>
      </c>
      <c r="I297" s="513">
        <v>4456</v>
      </c>
      <c r="J297" s="513">
        <v>0</v>
      </c>
      <c r="K297" s="513">
        <v>0</v>
      </c>
      <c r="L297" s="513">
        <v>0</v>
      </c>
      <c r="M297" s="513">
        <v>0</v>
      </c>
      <c r="N297" s="513">
        <v>203</v>
      </c>
      <c r="O297" s="513">
        <v>184</v>
      </c>
      <c r="P297" s="513">
        <v>2310</v>
      </c>
      <c r="Q297" s="513">
        <v>1759</v>
      </c>
      <c r="R297" s="513">
        <v>0</v>
      </c>
      <c r="S297" s="513">
        <v>0</v>
      </c>
      <c r="T297" s="513">
        <v>0</v>
      </c>
      <c r="U297" s="513">
        <v>0</v>
      </c>
      <c r="V297" s="513">
        <v>0</v>
      </c>
      <c r="W297" s="513">
        <v>0</v>
      </c>
      <c r="X297" s="513">
        <v>0</v>
      </c>
      <c r="Y297" s="513">
        <v>0</v>
      </c>
      <c r="Z297" s="513">
        <v>2513</v>
      </c>
      <c r="AA297" s="513">
        <v>1943</v>
      </c>
      <c r="AB297" s="510">
        <v>80</v>
      </c>
    </row>
    <row r="298" spans="1:28" ht="30" customHeight="1">
      <c r="A298" s="438" t="s">
        <v>33</v>
      </c>
      <c r="B298" s="438" t="s">
        <v>1070</v>
      </c>
      <c r="C298" s="509">
        <v>0</v>
      </c>
      <c r="D298" s="509">
        <v>0</v>
      </c>
      <c r="E298" s="509">
        <v>7</v>
      </c>
      <c r="F298" s="509">
        <v>4</v>
      </c>
      <c r="G298" s="509">
        <v>0</v>
      </c>
      <c r="H298" s="509">
        <v>1</v>
      </c>
      <c r="I298" s="513">
        <v>2768</v>
      </c>
      <c r="J298" s="513">
        <v>0</v>
      </c>
      <c r="K298" s="513">
        <v>0</v>
      </c>
      <c r="L298" s="513">
        <v>0</v>
      </c>
      <c r="M298" s="513">
        <v>0</v>
      </c>
      <c r="N298" s="513">
        <v>63</v>
      </c>
      <c r="O298" s="513">
        <v>146</v>
      </c>
      <c r="P298" s="513">
        <v>1444</v>
      </c>
      <c r="Q298" s="513">
        <v>1085</v>
      </c>
      <c r="R298" s="513">
        <v>23</v>
      </c>
      <c r="S298" s="513">
        <v>7</v>
      </c>
      <c r="T298" s="513">
        <v>0</v>
      </c>
      <c r="U298" s="513">
        <v>0</v>
      </c>
      <c r="V298" s="513">
        <v>0</v>
      </c>
      <c r="W298" s="513">
        <v>0</v>
      </c>
      <c r="X298" s="513">
        <v>0</v>
      </c>
      <c r="Y298" s="513">
        <v>0</v>
      </c>
      <c r="Z298" s="513">
        <v>1530</v>
      </c>
      <c r="AA298" s="513">
        <v>1238</v>
      </c>
      <c r="AB298" s="510">
        <v>57.142857142857139</v>
      </c>
    </row>
    <row r="299" spans="1:28" ht="30" customHeight="1">
      <c r="A299" s="438" t="s">
        <v>33</v>
      </c>
      <c r="B299" s="438" t="s">
        <v>1071</v>
      </c>
      <c r="C299" s="509">
        <v>0</v>
      </c>
      <c r="D299" s="509">
        <v>0</v>
      </c>
      <c r="E299" s="509">
        <v>31</v>
      </c>
      <c r="F299" s="509">
        <v>26</v>
      </c>
      <c r="G299" s="509">
        <v>0</v>
      </c>
      <c r="H299" s="509">
        <v>0</v>
      </c>
      <c r="I299" s="513">
        <v>12876</v>
      </c>
      <c r="J299" s="513">
        <v>0</v>
      </c>
      <c r="K299" s="513">
        <v>0</v>
      </c>
      <c r="L299" s="513">
        <v>0</v>
      </c>
      <c r="M299" s="513">
        <v>0</v>
      </c>
      <c r="N299" s="513">
        <v>439</v>
      </c>
      <c r="O299" s="513">
        <v>771</v>
      </c>
      <c r="P299" s="513">
        <v>3617</v>
      </c>
      <c r="Q299" s="513">
        <v>8012</v>
      </c>
      <c r="R299" s="513">
        <v>0</v>
      </c>
      <c r="S299" s="513">
        <v>0</v>
      </c>
      <c r="T299" s="513">
        <v>0</v>
      </c>
      <c r="U299" s="513">
        <v>37</v>
      </c>
      <c r="V299" s="513">
        <v>0</v>
      </c>
      <c r="W299" s="513">
        <v>0</v>
      </c>
      <c r="X299" s="513">
        <v>0</v>
      </c>
      <c r="Y299" s="513">
        <v>0</v>
      </c>
      <c r="Z299" s="513">
        <v>4056</v>
      </c>
      <c r="AA299" s="513">
        <v>8820</v>
      </c>
      <c r="AB299" s="510">
        <v>83.870967741935488</v>
      </c>
    </row>
    <row r="300" spans="1:28" ht="30" customHeight="1">
      <c r="A300" s="438" t="s">
        <v>33</v>
      </c>
      <c r="B300" s="438" t="s">
        <v>1072</v>
      </c>
      <c r="C300" s="509">
        <v>0</v>
      </c>
      <c r="D300" s="509">
        <v>0</v>
      </c>
      <c r="E300" s="509">
        <v>15</v>
      </c>
      <c r="F300" s="509">
        <v>13</v>
      </c>
      <c r="G300" s="509">
        <v>0</v>
      </c>
      <c r="H300" s="509">
        <v>0</v>
      </c>
      <c r="I300" s="513">
        <v>7599</v>
      </c>
      <c r="J300" s="513">
        <v>0</v>
      </c>
      <c r="K300" s="513">
        <v>0</v>
      </c>
      <c r="L300" s="513">
        <v>0</v>
      </c>
      <c r="M300" s="513">
        <v>0</v>
      </c>
      <c r="N300" s="513">
        <v>639</v>
      </c>
      <c r="O300" s="513">
        <v>647</v>
      </c>
      <c r="P300" s="513">
        <v>3336</v>
      </c>
      <c r="Q300" s="513">
        <v>2977</v>
      </c>
      <c r="R300" s="513">
        <v>0</v>
      </c>
      <c r="S300" s="513">
        <v>0</v>
      </c>
      <c r="T300" s="513">
        <v>0</v>
      </c>
      <c r="U300" s="513">
        <v>0</v>
      </c>
      <c r="V300" s="513">
        <v>0</v>
      </c>
      <c r="W300" s="513">
        <v>0</v>
      </c>
      <c r="X300" s="513">
        <v>0</v>
      </c>
      <c r="Y300" s="513">
        <v>0</v>
      </c>
      <c r="Z300" s="513">
        <v>3975</v>
      </c>
      <c r="AA300" s="513">
        <v>3624</v>
      </c>
      <c r="AB300" s="510">
        <v>86.666666666666671</v>
      </c>
    </row>
    <row r="301" spans="1:28" ht="30" customHeight="1">
      <c r="A301" s="438" t="s">
        <v>33</v>
      </c>
      <c r="B301" s="438" t="s">
        <v>1073</v>
      </c>
      <c r="C301" s="509">
        <v>0</v>
      </c>
      <c r="D301" s="509">
        <v>0</v>
      </c>
      <c r="E301" s="509">
        <v>33</v>
      </c>
      <c r="F301" s="509">
        <v>20</v>
      </c>
      <c r="G301" s="509">
        <v>0</v>
      </c>
      <c r="H301" s="509">
        <v>0</v>
      </c>
      <c r="I301" s="513">
        <v>15357</v>
      </c>
      <c r="J301" s="513">
        <v>0</v>
      </c>
      <c r="K301" s="513">
        <v>0</v>
      </c>
      <c r="L301" s="513">
        <v>0</v>
      </c>
      <c r="M301" s="513">
        <v>0</v>
      </c>
      <c r="N301" s="513">
        <v>654</v>
      </c>
      <c r="O301" s="513">
        <v>1435</v>
      </c>
      <c r="P301" s="513">
        <v>5339</v>
      </c>
      <c r="Q301" s="513">
        <v>7910</v>
      </c>
      <c r="R301" s="513">
        <v>14</v>
      </c>
      <c r="S301" s="513">
        <v>5</v>
      </c>
      <c r="T301" s="513">
        <v>0</v>
      </c>
      <c r="U301" s="513">
        <v>0</v>
      </c>
      <c r="V301" s="513">
        <v>0</v>
      </c>
      <c r="W301" s="513">
        <v>0</v>
      </c>
      <c r="X301" s="513">
        <v>0</v>
      </c>
      <c r="Y301" s="513">
        <v>0</v>
      </c>
      <c r="Z301" s="513">
        <v>6007</v>
      </c>
      <c r="AA301" s="513">
        <v>9350</v>
      </c>
      <c r="AB301" s="510">
        <v>60.606060606060602</v>
      </c>
    </row>
    <row r="302" spans="1:28" ht="30" customHeight="1">
      <c r="A302" s="438" t="s">
        <v>33</v>
      </c>
      <c r="B302" s="438" t="s">
        <v>1074</v>
      </c>
      <c r="C302" s="509">
        <v>0</v>
      </c>
      <c r="D302" s="509">
        <v>0</v>
      </c>
      <c r="E302" s="509">
        <v>71</v>
      </c>
      <c r="F302" s="509">
        <v>28</v>
      </c>
      <c r="G302" s="509">
        <v>0</v>
      </c>
      <c r="H302" s="509">
        <v>0</v>
      </c>
      <c r="I302" s="513">
        <v>15291</v>
      </c>
      <c r="J302" s="513">
        <v>0</v>
      </c>
      <c r="K302" s="513">
        <v>0</v>
      </c>
      <c r="L302" s="513">
        <v>0</v>
      </c>
      <c r="M302" s="513">
        <v>0</v>
      </c>
      <c r="N302" s="513">
        <v>563</v>
      </c>
      <c r="O302" s="513">
        <v>514</v>
      </c>
      <c r="P302" s="513">
        <v>7489</v>
      </c>
      <c r="Q302" s="513">
        <v>4624</v>
      </c>
      <c r="R302" s="513">
        <v>1711</v>
      </c>
      <c r="S302" s="513">
        <v>92</v>
      </c>
      <c r="T302" s="513">
        <v>136</v>
      </c>
      <c r="U302" s="513">
        <v>64</v>
      </c>
      <c r="V302" s="513">
        <v>54</v>
      </c>
      <c r="W302" s="513">
        <v>44</v>
      </c>
      <c r="X302" s="513">
        <v>0</v>
      </c>
      <c r="Y302" s="513">
        <v>0</v>
      </c>
      <c r="Z302" s="513">
        <v>9953</v>
      </c>
      <c r="AA302" s="513">
        <v>5338</v>
      </c>
      <c r="AB302" s="510">
        <v>39.436619718309863</v>
      </c>
    </row>
    <row r="303" spans="1:28" ht="30" customHeight="1">
      <c r="A303" s="438" t="s">
        <v>33</v>
      </c>
      <c r="B303" s="438" t="s">
        <v>1075</v>
      </c>
      <c r="C303" s="509">
        <v>10</v>
      </c>
      <c r="D303" s="509">
        <v>6</v>
      </c>
      <c r="E303" s="509">
        <v>361</v>
      </c>
      <c r="F303" s="509">
        <v>86</v>
      </c>
      <c r="G303" s="509">
        <v>1</v>
      </c>
      <c r="H303" s="509">
        <v>2</v>
      </c>
      <c r="I303" s="513">
        <v>300290</v>
      </c>
      <c r="J303" s="513">
        <v>182</v>
      </c>
      <c r="K303" s="513">
        <v>156</v>
      </c>
      <c r="L303" s="513">
        <v>0</v>
      </c>
      <c r="M303" s="513">
        <v>14</v>
      </c>
      <c r="N303" s="513">
        <v>20938</v>
      </c>
      <c r="O303" s="513">
        <v>8478</v>
      </c>
      <c r="P303" s="513">
        <v>102333</v>
      </c>
      <c r="Q303" s="513">
        <v>31943</v>
      </c>
      <c r="R303" s="513">
        <v>59714</v>
      </c>
      <c r="S303" s="513">
        <v>750</v>
      </c>
      <c r="T303" s="513">
        <v>65840</v>
      </c>
      <c r="U303" s="513">
        <v>9438</v>
      </c>
      <c r="V303" s="513">
        <v>28</v>
      </c>
      <c r="W303" s="513">
        <v>15</v>
      </c>
      <c r="X303" s="513">
        <v>283</v>
      </c>
      <c r="Y303" s="513">
        <v>178</v>
      </c>
      <c r="Z303" s="513">
        <v>249318</v>
      </c>
      <c r="AA303" s="513">
        <v>50972</v>
      </c>
      <c r="AB303" s="510">
        <v>23.822714681440445</v>
      </c>
    </row>
    <row r="304" spans="1:28" ht="30" customHeight="1">
      <c r="A304" s="438" t="s">
        <v>33</v>
      </c>
      <c r="B304" s="438" t="s">
        <v>1076</v>
      </c>
      <c r="C304" s="509">
        <v>0</v>
      </c>
      <c r="D304" s="509">
        <v>0</v>
      </c>
      <c r="E304" s="509">
        <v>15</v>
      </c>
      <c r="F304" s="509">
        <v>13</v>
      </c>
      <c r="G304" s="509">
        <v>0</v>
      </c>
      <c r="H304" s="509">
        <v>0</v>
      </c>
      <c r="I304" s="513">
        <v>4896</v>
      </c>
      <c r="J304" s="513">
        <v>0</v>
      </c>
      <c r="K304" s="513">
        <v>0</v>
      </c>
      <c r="L304" s="513">
        <v>0</v>
      </c>
      <c r="M304" s="513">
        <v>0</v>
      </c>
      <c r="N304" s="513">
        <v>139</v>
      </c>
      <c r="O304" s="513">
        <v>147</v>
      </c>
      <c r="P304" s="513">
        <v>2563</v>
      </c>
      <c r="Q304" s="513">
        <v>1976</v>
      </c>
      <c r="R304" s="513">
        <v>25</v>
      </c>
      <c r="S304" s="513">
        <v>46</v>
      </c>
      <c r="T304" s="513">
        <v>0</v>
      </c>
      <c r="U304" s="513">
        <v>0</v>
      </c>
      <c r="V304" s="513">
        <v>0</v>
      </c>
      <c r="W304" s="513">
        <v>0</v>
      </c>
      <c r="X304" s="513">
        <v>0</v>
      </c>
      <c r="Y304" s="513">
        <v>0</v>
      </c>
      <c r="Z304" s="513">
        <v>2727</v>
      </c>
      <c r="AA304" s="513">
        <v>2169</v>
      </c>
      <c r="AB304" s="510">
        <v>86.666666666666671</v>
      </c>
    </row>
    <row r="305" spans="1:28" ht="30" customHeight="1">
      <c r="A305" s="438" t="s">
        <v>33</v>
      </c>
      <c r="B305" s="438" t="s">
        <v>1077</v>
      </c>
      <c r="C305" s="509">
        <v>0</v>
      </c>
      <c r="D305" s="509">
        <v>0</v>
      </c>
      <c r="E305" s="509">
        <v>53</v>
      </c>
      <c r="F305" s="509">
        <v>41</v>
      </c>
      <c r="G305" s="509">
        <v>0</v>
      </c>
      <c r="H305" s="509">
        <v>0</v>
      </c>
      <c r="I305" s="513">
        <v>19507</v>
      </c>
      <c r="J305" s="513">
        <v>0</v>
      </c>
      <c r="K305" s="513">
        <v>0</v>
      </c>
      <c r="L305" s="513">
        <v>0</v>
      </c>
      <c r="M305" s="513">
        <v>0</v>
      </c>
      <c r="N305" s="513">
        <v>695</v>
      </c>
      <c r="O305" s="513">
        <v>812</v>
      </c>
      <c r="P305" s="513">
        <v>8695</v>
      </c>
      <c r="Q305" s="513">
        <v>9015</v>
      </c>
      <c r="R305" s="513">
        <v>84</v>
      </c>
      <c r="S305" s="513">
        <v>44</v>
      </c>
      <c r="T305" s="513">
        <v>26</v>
      </c>
      <c r="U305" s="513">
        <v>27</v>
      </c>
      <c r="V305" s="513">
        <v>0</v>
      </c>
      <c r="W305" s="513">
        <v>0</v>
      </c>
      <c r="X305" s="513">
        <v>73</v>
      </c>
      <c r="Y305" s="513">
        <v>36</v>
      </c>
      <c r="Z305" s="513">
        <v>9573</v>
      </c>
      <c r="AA305" s="513">
        <v>9934</v>
      </c>
      <c r="AB305" s="510">
        <v>77.35849056603773</v>
      </c>
    </row>
    <row r="306" spans="1:28" ht="30" customHeight="1">
      <c r="A306" s="438" t="s">
        <v>33</v>
      </c>
      <c r="B306" s="438" t="s">
        <v>1078</v>
      </c>
      <c r="C306" s="509">
        <v>0</v>
      </c>
      <c r="D306" s="509">
        <v>1</v>
      </c>
      <c r="E306" s="509">
        <v>42</v>
      </c>
      <c r="F306" s="509">
        <v>40</v>
      </c>
      <c r="G306" s="509">
        <v>0</v>
      </c>
      <c r="H306" s="509">
        <v>0</v>
      </c>
      <c r="I306" s="513">
        <v>26027</v>
      </c>
      <c r="J306" s="513">
        <v>0</v>
      </c>
      <c r="K306" s="513">
        <v>0</v>
      </c>
      <c r="L306" s="513">
        <v>0</v>
      </c>
      <c r="M306" s="513">
        <v>0</v>
      </c>
      <c r="N306" s="513">
        <v>1357</v>
      </c>
      <c r="O306" s="513">
        <v>1470</v>
      </c>
      <c r="P306" s="513">
        <v>10062</v>
      </c>
      <c r="Q306" s="513">
        <v>12761</v>
      </c>
      <c r="R306" s="513">
        <v>102</v>
      </c>
      <c r="S306" s="513">
        <v>74</v>
      </c>
      <c r="T306" s="513">
        <v>43</v>
      </c>
      <c r="U306" s="513">
        <v>41</v>
      </c>
      <c r="V306" s="513">
        <v>0</v>
      </c>
      <c r="W306" s="513">
        <v>0</v>
      </c>
      <c r="X306" s="513">
        <v>63</v>
      </c>
      <c r="Y306" s="513">
        <v>54</v>
      </c>
      <c r="Z306" s="513">
        <v>11627</v>
      </c>
      <c r="AA306" s="513">
        <v>14400</v>
      </c>
      <c r="AB306" s="510">
        <v>95.238095238095241</v>
      </c>
    </row>
    <row r="307" spans="1:28" ht="30" customHeight="1">
      <c r="A307" s="438" t="s">
        <v>33</v>
      </c>
      <c r="B307" s="438" t="s">
        <v>1079</v>
      </c>
      <c r="C307" s="509">
        <v>0</v>
      </c>
      <c r="D307" s="509">
        <v>0</v>
      </c>
      <c r="E307" s="509">
        <v>21</v>
      </c>
      <c r="F307" s="509">
        <v>20</v>
      </c>
      <c r="G307" s="509">
        <v>0</v>
      </c>
      <c r="H307" s="509">
        <v>1</v>
      </c>
      <c r="I307" s="513">
        <v>8798</v>
      </c>
      <c r="J307" s="513">
        <v>8</v>
      </c>
      <c r="K307" s="513">
        <v>2</v>
      </c>
      <c r="L307" s="513">
        <v>0</v>
      </c>
      <c r="M307" s="513">
        <v>0</v>
      </c>
      <c r="N307" s="513">
        <v>187</v>
      </c>
      <c r="O307" s="513">
        <v>509</v>
      </c>
      <c r="P307" s="513">
        <v>4102</v>
      </c>
      <c r="Q307" s="513">
        <v>3973</v>
      </c>
      <c r="R307" s="513">
        <v>10</v>
      </c>
      <c r="S307" s="513">
        <v>7</v>
      </c>
      <c r="T307" s="513">
        <v>0</v>
      </c>
      <c r="U307" s="513">
        <v>0</v>
      </c>
      <c r="V307" s="513">
        <v>0</v>
      </c>
      <c r="W307" s="513">
        <v>0</v>
      </c>
      <c r="X307" s="513">
        <v>0</v>
      </c>
      <c r="Y307" s="513">
        <v>0</v>
      </c>
      <c r="Z307" s="513">
        <v>4307</v>
      </c>
      <c r="AA307" s="513">
        <v>4491</v>
      </c>
      <c r="AB307" s="510">
        <v>95.238095238095241</v>
      </c>
    </row>
    <row r="308" spans="1:28" ht="30" customHeight="1">
      <c r="A308" s="438" t="s">
        <v>33</v>
      </c>
      <c r="B308" s="438" t="s">
        <v>1080</v>
      </c>
      <c r="C308" s="509">
        <v>0</v>
      </c>
      <c r="D308" s="509">
        <v>0</v>
      </c>
      <c r="E308" s="509">
        <v>28</v>
      </c>
      <c r="F308" s="509">
        <v>14</v>
      </c>
      <c r="G308" s="509">
        <v>0</v>
      </c>
      <c r="H308" s="509">
        <v>3</v>
      </c>
      <c r="I308" s="513">
        <v>4204</v>
      </c>
      <c r="J308" s="513">
        <v>0</v>
      </c>
      <c r="K308" s="513">
        <v>0</v>
      </c>
      <c r="L308" s="513">
        <v>0</v>
      </c>
      <c r="M308" s="513">
        <v>0</v>
      </c>
      <c r="N308" s="513">
        <v>89</v>
      </c>
      <c r="O308" s="513">
        <v>67</v>
      </c>
      <c r="P308" s="513">
        <v>908</v>
      </c>
      <c r="Q308" s="513">
        <v>2750</v>
      </c>
      <c r="R308" s="513">
        <v>0</v>
      </c>
      <c r="S308" s="513">
        <v>0</v>
      </c>
      <c r="T308" s="513">
        <v>190</v>
      </c>
      <c r="U308" s="513">
        <v>200</v>
      </c>
      <c r="V308" s="513">
        <v>0</v>
      </c>
      <c r="W308" s="513">
        <v>0</v>
      </c>
      <c r="X308" s="513">
        <v>0</v>
      </c>
      <c r="Y308" s="513">
        <v>0</v>
      </c>
      <c r="Z308" s="513">
        <v>1187</v>
      </c>
      <c r="AA308" s="513">
        <v>3017</v>
      </c>
      <c r="AB308" s="510">
        <v>49.999999999999993</v>
      </c>
    </row>
    <row r="309" spans="1:28" ht="30" customHeight="1">
      <c r="A309" s="438" t="s">
        <v>33</v>
      </c>
      <c r="B309" s="438" t="s">
        <v>1081</v>
      </c>
      <c r="C309" s="509">
        <v>0</v>
      </c>
      <c r="D309" s="509">
        <v>0</v>
      </c>
      <c r="E309" s="509">
        <v>28</v>
      </c>
      <c r="F309" s="509">
        <v>25</v>
      </c>
      <c r="G309" s="509">
        <v>0</v>
      </c>
      <c r="H309" s="509">
        <v>0</v>
      </c>
      <c r="I309" s="513">
        <v>11406</v>
      </c>
      <c r="J309" s="513">
        <v>0</v>
      </c>
      <c r="K309" s="513">
        <v>0</v>
      </c>
      <c r="L309" s="513">
        <v>0</v>
      </c>
      <c r="M309" s="513">
        <v>0</v>
      </c>
      <c r="N309" s="513">
        <v>389</v>
      </c>
      <c r="O309" s="513">
        <v>362</v>
      </c>
      <c r="P309" s="513">
        <v>4489</v>
      </c>
      <c r="Q309" s="513">
        <v>6166</v>
      </c>
      <c r="R309" s="513">
        <v>0</v>
      </c>
      <c r="S309" s="513">
        <v>0</v>
      </c>
      <c r="T309" s="513">
        <v>0</v>
      </c>
      <c r="U309" s="513">
        <v>0</v>
      </c>
      <c r="V309" s="513">
        <v>0</v>
      </c>
      <c r="W309" s="513">
        <v>0</v>
      </c>
      <c r="X309" s="513">
        <v>0</v>
      </c>
      <c r="Y309" s="513">
        <v>0</v>
      </c>
      <c r="Z309" s="513">
        <v>4878</v>
      </c>
      <c r="AA309" s="513">
        <v>6528</v>
      </c>
      <c r="AB309" s="510">
        <v>89.285714285714278</v>
      </c>
    </row>
    <row r="310" spans="1:28" ht="30" customHeight="1">
      <c r="A310" s="438" t="s">
        <v>33</v>
      </c>
      <c r="B310" s="438" t="s">
        <v>1082</v>
      </c>
      <c r="C310" s="509">
        <v>0</v>
      </c>
      <c r="D310" s="509">
        <v>0</v>
      </c>
      <c r="E310" s="509">
        <v>25</v>
      </c>
      <c r="F310" s="509">
        <v>21</v>
      </c>
      <c r="G310" s="509">
        <v>0</v>
      </c>
      <c r="H310" s="509">
        <v>0</v>
      </c>
      <c r="I310" s="513">
        <v>11870</v>
      </c>
      <c r="J310" s="513">
        <v>0</v>
      </c>
      <c r="K310" s="513">
        <v>0</v>
      </c>
      <c r="L310" s="513">
        <v>0</v>
      </c>
      <c r="M310" s="513">
        <v>0</v>
      </c>
      <c r="N310" s="513">
        <v>595</v>
      </c>
      <c r="O310" s="513">
        <v>502</v>
      </c>
      <c r="P310" s="513">
        <v>5622</v>
      </c>
      <c r="Q310" s="513">
        <v>5040</v>
      </c>
      <c r="R310" s="513">
        <v>0</v>
      </c>
      <c r="S310" s="513">
        <v>0</v>
      </c>
      <c r="T310" s="513">
        <v>76</v>
      </c>
      <c r="U310" s="513">
        <v>35</v>
      </c>
      <c r="V310" s="513">
        <v>0</v>
      </c>
      <c r="W310" s="513">
        <v>0</v>
      </c>
      <c r="X310" s="513">
        <v>0</v>
      </c>
      <c r="Y310" s="513">
        <v>0</v>
      </c>
      <c r="Z310" s="513">
        <v>6293</v>
      </c>
      <c r="AA310" s="513">
        <v>5577</v>
      </c>
      <c r="AB310" s="510">
        <v>84</v>
      </c>
    </row>
    <row r="311" spans="1:28" ht="30" customHeight="1">
      <c r="A311" s="438" t="s">
        <v>33</v>
      </c>
      <c r="B311" s="438" t="s">
        <v>1083</v>
      </c>
      <c r="C311" s="509">
        <v>0</v>
      </c>
      <c r="D311" s="509">
        <v>0</v>
      </c>
      <c r="E311" s="509">
        <v>4</v>
      </c>
      <c r="F311" s="509">
        <v>4</v>
      </c>
      <c r="G311" s="509">
        <v>0</v>
      </c>
      <c r="H311" s="509">
        <v>0</v>
      </c>
      <c r="I311" s="513">
        <v>5642</v>
      </c>
      <c r="J311" s="513">
        <v>0</v>
      </c>
      <c r="K311" s="513">
        <v>0</v>
      </c>
      <c r="L311" s="513">
        <v>0</v>
      </c>
      <c r="M311" s="513">
        <v>0</v>
      </c>
      <c r="N311" s="513">
        <v>154</v>
      </c>
      <c r="O311" s="513">
        <v>104</v>
      </c>
      <c r="P311" s="513">
        <v>3577</v>
      </c>
      <c r="Q311" s="513">
        <v>1807</v>
      </c>
      <c r="R311" s="513">
        <v>0</v>
      </c>
      <c r="S311" s="513">
        <v>0</v>
      </c>
      <c r="T311" s="513">
        <v>0</v>
      </c>
      <c r="U311" s="513">
        <v>0</v>
      </c>
      <c r="V311" s="513">
        <v>0</v>
      </c>
      <c r="W311" s="513">
        <v>0</v>
      </c>
      <c r="X311" s="513">
        <v>0</v>
      </c>
      <c r="Y311" s="513">
        <v>0</v>
      </c>
      <c r="Z311" s="513">
        <v>3731</v>
      </c>
      <c r="AA311" s="513">
        <v>1911</v>
      </c>
      <c r="AB311" s="510">
        <v>100</v>
      </c>
    </row>
    <row r="312" spans="1:28" ht="30" customHeight="1">
      <c r="A312" s="438" t="s">
        <v>33</v>
      </c>
      <c r="B312" s="438" t="s">
        <v>1084</v>
      </c>
      <c r="C312" s="509">
        <v>0</v>
      </c>
      <c r="D312" s="509">
        <v>0</v>
      </c>
      <c r="E312" s="509">
        <v>13</v>
      </c>
      <c r="F312" s="509">
        <v>12</v>
      </c>
      <c r="G312" s="509">
        <v>0</v>
      </c>
      <c r="H312" s="509">
        <v>0</v>
      </c>
      <c r="I312" s="513">
        <v>5385</v>
      </c>
      <c r="J312" s="513">
        <v>10</v>
      </c>
      <c r="K312" s="513">
        <v>16</v>
      </c>
      <c r="L312" s="513">
        <v>0</v>
      </c>
      <c r="M312" s="513">
        <v>0</v>
      </c>
      <c r="N312" s="513">
        <v>189</v>
      </c>
      <c r="O312" s="513">
        <v>370</v>
      </c>
      <c r="P312" s="513">
        <v>2282</v>
      </c>
      <c r="Q312" s="513">
        <v>2476</v>
      </c>
      <c r="R312" s="513">
        <v>18</v>
      </c>
      <c r="S312" s="513">
        <v>24</v>
      </c>
      <c r="T312" s="513">
        <v>0</v>
      </c>
      <c r="U312" s="513">
        <v>0</v>
      </c>
      <c r="V312" s="513">
        <v>0</v>
      </c>
      <c r="W312" s="513">
        <v>0</v>
      </c>
      <c r="X312" s="513">
        <v>0</v>
      </c>
      <c r="Y312" s="513">
        <v>0</v>
      </c>
      <c r="Z312" s="513">
        <v>2499</v>
      </c>
      <c r="AA312" s="513">
        <v>2886</v>
      </c>
      <c r="AB312" s="510">
        <v>92.307692307692307</v>
      </c>
    </row>
    <row r="313" spans="1:28" ht="30" customHeight="1">
      <c r="A313" s="438" t="s">
        <v>33</v>
      </c>
      <c r="B313" s="438" t="s">
        <v>1085</v>
      </c>
      <c r="C313" s="509">
        <v>1</v>
      </c>
      <c r="D313" s="509">
        <v>0</v>
      </c>
      <c r="E313" s="509">
        <v>21</v>
      </c>
      <c r="F313" s="509">
        <v>12</v>
      </c>
      <c r="G313" s="509">
        <v>0</v>
      </c>
      <c r="H313" s="509">
        <v>1</v>
      </c>
      <c r="I313" s="513">
        <v>8783</v>
      </c>
      <c r="J313" s="513">
        <v>35</v>
      </c>
      <c r="K313" s="513">
        <v>9</v>
      </c>
      <c r="L313" s="513">
        <v>0</v>
      </c>
      <c r="M313" s="513">
        <v>0</v>
      </c>
      <c r="N313" s="513">
        <v>246</v>
      </c>
      <c r="O313" s="513">
        <v>260</v>
      </c>
      <c r="P313" s="513">
        <v>4908</v>
      </c>
      <c r="Q313" s="513">
        <v>2817</v>
      </c>
      <c r="R313" s="513">
        <v>28</v>
      </c>
      <c r="S313" s="513">
        <v>16</v>
      </c>
      <c r="T313" s="513">
        <v>324</v>
      </c>
      <c r="U313" s="513">
        <v>82</v>
      </c>
      <c r="V313" s="513">
        <v>0</v>
      </c>
      <c r="W313" s="513">
        <v>58</v>
      </c>
      <c r="X313" s="513">
        <v>0</v>
      </c>
      <c r="Y313" s="513">
        <v>0</v>
      </c>
      <c r="Z313" s="513">
        <v>5541</v>
      </c>
      <c r="AA313" s="513">
        <v>3242</v>
      </c>
      <c r="AB313" s="510">
        <v>57.142857142857146</v>
      </c>
    </row>
    <row r="314" spans="1:28" ht="30" customHeight="1">
      <c r="A314" s="438" t="s">
        <v>33</v>
      </c>
      <c r="B314" s="438" t="s">
        <v>1086</v>
      </c>
      <c r="C314" s="509">
        <v>7</v>
      </c>
      <c r="D314" s="509">
        <v>3</v>
      </c>
      <c r="E314" s="509">
        <v>231</v>
      </c>
      <c r="F314" s="509">
        <v>99</v>
      </c>
      <c r="G314" s="509">
        <v>0</v>
      </c>
      <c r="H314" s="509">
        <v>7</v>
      </c>
      <c r="I314" s="513">
        <v>72796</v>
      </c>
      <c r="J314" s="513">
        <v>84</v>
      </c>
      <c r="K314" s="513">
        <v>72</v>
      </c>
      <c r="L314" s="513">
        <v>51</v>
      </c>
      <c r="M314" s="513">
        <v>35</v>
      </c>
      <c r="N314" s="513">
        <v>5152</v>
      </c>
      <c r="O314" s="513">
        <v>5028</v>
      </c>
      <c r="P314" s="513">
        <v>35896</v>
      </c>
      <c r="Q314" s="513">
        <v>22699</v>
      </c>
      <c r="R314" s="513">
        <v>154</v>
      </c>
      <c r="S314" s="513">
        <v>192</v>
      </c>
      <c r="T314" s="513">
        <v>1448</v>
      </c>
      <c r="U314" s="513">
        <v>823</v>
      </c>
      <c r="V314" s="513">
        <v>24</v>
      </c>
      <c r="W314" s="513">
        <v>189</v>
      </c>
      <c r="X314" s="513">
        <v>769</v>
      </c>
      <c r="Y314" s="513">
        <v>180</v>
      </c>
      <c r="Z314" s="513">
        <v>43578</v>
      </c>
      <c r="AA314" s="513">
        <v>29218</v>
      </c>
      <c r="AB314" s="510">
        <v>42.857142857142854</v>
      </c>
    </row>
    <row r="315" spans="1:28" ht="30" customHeight="1">
      <c r="A315" s="438" t="s">
        <v>33</v>
      </c>
      <c r="B315" s="438" t="s">
        <v>1087</v>
      </c>
      <c r="C315" s="509">
        <v>0</v>
      </c>
      <c r="D315" s="509">
        <v>0</v>
      </c>
      <c r="E315" s="509">
        <v>6</v>
      </c>
      <c r="F315" s="509">
        <v>5</v>
      </c>
      <c r="G315" s="509">
        <v>0</v>
      </c>
      <c r="H315" s="509">
        <v>0</v>
      </c>
      <c r="I315" s="513">
        <v>4288</v>
      </c>
      <c r="J315" s="513">
        <v>0</v>
      </c>
      <c r="K315" s="513">
        <v>0</v>
      </c>
      <c r="L315" s="513">
        <v>0</v>
      </c>
      <c r="M315" s="513">
        <v>0</v>
      </c>
      <c r="N315" s="513">
        <v>234</v>
      </c>
      <c r="O315" s="513">
        <v>247</v>
      </c>
      <c r="P315" s="513">
        <v>2216</v>
      </c>
      <c r="Q315" s="513">
        <v>1507</v>
      </c>
      <c r="R315" s="513">
        <v>67</v>
      </c>
      <c r="S315" s="513">
        <v>17</v>
      </c>
      <c r="T315" s="513">
        <v>0</v>
      </c>
      <c r="U315" s="513">
        <v>0</v>
      </c>
      <c r="V315" s="513">
        <v>0</v>
      </c>
      <c r="W315" s="513">
        <v>0</v>
      </c>
      <c r="X315" s="513">
        <v>0</v>
      </c>
      <c r="Y315" s="513">
        <v>0</v>
      </c>
      <c r="Z315" s="513">
        <v>2517</v>
      </c>
      <c r="AA315" s="513">
        <v>1771</v>
      </c>
      <c r="AB315" s="510">
        <v>83.333333333333343</v>
      </c>
    </row>
    <row r="316" spans="1:28" ht="30" customHeight="1">
      <c r="A316" s="438" t="s">
        <v>33</v>
      </c>
      <c r="B316" s="438" t="s">
        <v>1088</v>
      </c>
      <c r="C316" s="509">
        <v>0</v>
      </c>
      <c r="D316" s="509">
        <v>0</v>
      </c>
      <c r="E316" s="509">
        <v>26</v>
      </c>
      <c r="F316" s="509">
        <v>9</v>
      </c>
      <c r="G316" s="509">
        <v>0</v>
      </c>
      <c r="H316" s="509">
        <v>1</v>
      </c>
      <c r="I316" s="513">
        <v>10168</v>
      </c>
      <c r="J316" s="513">
        <v>3</v>
      </c>
      <c r="K316" s="513">
        <v>2</v>
      </c>
      <c r="L316" s="513">
        <v>0</v>
      </c>
      <c r="M316" s="513">
        <v>0</v>
      </c>
      <c r="N316" s="513">
        <v>344</v>
      </c>
      <c r="O316" s="513">
        <v>814</v>
      </c>
      <c r="P316" s="513">
        <v>3197</v>
      </c>
      <c r="Q316" s="513">
        <v>5529</v>
      </c>
      <c r="R316" s="513">
        <v>0</v>
      </c>
      <c r="S316" s="513">
        <v>73</v>
      </c>
      <c r="T316" s="513">
        <v>49</v>
      </c>
      <c r="U316" s="513">
        <v>157</v>
      </c>
      <c r="V316" s="513">
        <v>0</v>
      </c>
      <c r="W316" s="513">
        <v>0</v>
      </c>
      <c r="X316" s="513">
        <v>0</v>
      </c>
      <c r="Y316" s="513">
        <v>0</v>
      </c>
      <c r="Z316" s="513">
        <v>3593</v>
      </c>
      <c r="AA316" s="513">
        <v>6575</v>
      </c>
      <c r="AB316" s="510">
        <v>34.615384615384613</v>
      </c>
    </row>
    <row r="317" spans="1:28" ht="30" customHeight="1">
      <c r="A317" s="438" t="s">
        <v>33</v>
      </c>
      <c r="B317" s="438" t="s">
        <v>1089</v>
      </c>
      <c r="C317" s="509">
        <v>3</v>
      </c>
      <c r="D317" s="509">
        <v>4</v>
      </c>
      <c r="E317" s="509">
        <v>287</v>
      </c>
      <c r="F317" s="509">
        <v>204</v>
      </c>
      <c r="G317" s="509">
        <v>0</v>
      </c>
      <c r="H317" s="509">
        <v>4</v>
      </c>
      <c r="I317" s="513">
        <v>167296</v>
      </c>
      <c r="J317" s="513">
        <v>317</v>
      </c>
      <c r="K317" s="513">
        <v>269</v>
      </c>
      <c r="L317" s="513">
        <v>322</v>
      </c>
      <c r="M317" s="513">
        <v>399</v>
      </c>
      <c r="N317" s="513">
        <v>24652</v>
      </c>
      <c r="O317" s="513">
        <v>12943</v>
      </c>
      <c r="P317" s="513">
        <v>74610</v>
      </c>
      <c r="Q317" s="513">
        <v>50260</v>
      </c>
      <c r="R317" s="513">
        <v>482</v>
      </c>
      <c r="S317" s="513">
        <v>286</v>
      </c>
      <c r="T317" s="513">
        <v>1608</v>
      </c>
      <c r="U317" s="513">
        <v>766</v>
      </c>
      <c r="V317" s="513">
        <v>160</v>
      </c>
      <c r="W317" s="513">
        <v>102</v>
      </c>
      <c r="X317" s="513">
        <v>70</v>
      </c>
      <c r="Y317" s="513">
        <v>50</v>
      </c>
      <c r="Z317" s="513">
        <v>102221</v>
      </c>
      <c r="AA317" s="513">
        <v>65075</v>
      </c>
      <c r="AB317" s="510">
        <v>71.080139372822302</v>
      </c>
    </row>
    <row r="318" spans="1:28" ht="30" customHeight="1">
      <c r="A318" s="438" t="s">
        <v>33</v>
      </c>
      <c r="B318" s="438" t="s">
        <v>1090</v>
      </c>
      <c r="C318" s="509">
        <v>4</v>
      </c>
      <c r="D318" s="509">
        <v>3</v>
      </c>
      <c r="E318" s="509">
        <v>134</v>
      </c>
      <c r="F318" s="509">
        <v>76</v>
      </c>
      <c r="G318" s="509">
        <v>1</v>
      </c>
      <c r="H318" s="509">
        <v>1</v>
      </c>
      <c r="I318" s="513">
        <v>81581</v>
      </c>
      <c r="J318" s="513">
        <v>84</v>
      </c>
      <c r="K318" s="513">
        <v>29</v>
      </c>
      <c r="L318" s="513">
        <v>184</v>
      </c>
      <c r="M318" s="513">
        <v>119</v>
      </c>
      <c r="N318" s="513">
        <v>3177</v>
      </c>
      <c r="O318" s="513">
        <v>3858</v>
      </c>
      <c r="P318" s="513">
        <v>22678</v>
      </c>
      <c r="Q318" s="513">
        <v>28325</v>
      </c>
      <c r="R318" s="513">
        <v>5968</v>
      </c>
      <c r="S318" s="513">
        <v>3013</v>
      </c>
      <c r="T318" s="513">
        <v>10079</v>
      </c>
      <c r="U318" s="513">
        <v>4043</v>
      </c>
      <c r="V318" s="513">
        <v>1</v>
      </c>
      <c r="W318" s="513">
        <v>0</v>
      </c>
      <c r="X318" s="513">
        <v>18</v>
      </c>
      <c r="Y318" s="513">
        <v>5</v>
      </c>
      <c r="Z318" s="513">
        <v>42189</v>
      </c>
      <c r="AA318" s="513">
        <v>39392</v>
      </c>
      <c r="AB318" s="510">
        <v>56.71641791044776</v>
      </c>
    </row>
    <row r="319" spans="1:28" ht="30" customHeight="1">
      <c r="A319" s="438" t="s">
        <v>33</v>
      </c>
      <c r="B319" s="438" t="s">
        <v>1091</v>
      </c>
      <c r="C319" s="509">
        <v>0</v>
      </c>
      <c r="D319" s="509">
        <v>0</v>
      </c>
      <c r="E319" s="509">
        <v>8</v>
      </c>
      <c r="F319" s="509">
        <v>5</v>
      </c>
      <c r="G319" s="509">
        <v>0</v>
      </c>
      <c r="H319" s="509">
        <v>0</v>
      </c>
      <c r="I319" s="513">
        <v>3545</v>
      </c>
      <c r="J319" s="513">
        <v>0</v>
      </c>
      <c r="K319" s="513">
        <v>0</v>
      </c>
      <c r="L319" s="513">
        <v>0</v>
      </c>
      <c r="M319" s="513">
        <v>0</v>
      </c>
      <c r="N319" s="513">
        <v>180</v>
      </c>
      <c r="O319" s="513">
        <v>150</v>
      </c>
      <c r="P319" s="513">
        <v>1739</v>
      </c>
      <c r="Q319" s="513">
        <v>1476</v>
      </c>
      <c r="R319" s="513">
        <v>0</v>
      </c>
      <c r="S319" s="513">
        <v>0</v>
      </c>
      <c r="T319" s="513">
        <v>0</v>
      </c>
      <c r="U319" s="513">
        <v>0</v>
      </c>
      <c r="V319" s="513">
        <v>0</v>
      </c>
      <c r="W319" s="513">
        <v>0</v>
      </c>
      <c r="X319" s="513">
        <v>0</v>
      </c>
      <c r="Y319" s="513">
        <v>0</v>
      </c>
      <c r="Z319" s="513">
        <v>1919</v>
      </c>
      <c r="AA319" s="513">
        <v>1626</v>
      </c>
      <c r="AB319" s="510">
        <v>62.5</v>
      </c>
    </row>
    <row r="320" spans="1:28" ht="30" customHeight="1">
      <c r="A320" s="438" t="s">
        <v>33</v>
      </c>
      <c r="B320" s="438" t="s">
        <v>1092</v>
      </c>
      <c r="C320" s="509">
        <v>0</v>
      </c>
      <c r="D320" s="509">
        <v>0</v>
      </c>
      <c r="E320" s="509">
        <v>24</v>
      </c>
      <c r="F320" s="509">
        <v>20</v>
      </c>
      <c r="G320" s="509">
        <v>0</v>
      </c>
      <c r="H320" s="509">
        <v>2</v>
      </c>
      <c r="I320" s="513">
        <v>7837</v>
      </c>
      <c r="J320" s="513">
        <v>0</v>
      </c>
      <c r="K320" s="513">
        <v>0</v>
      </c>
      <c r="L320" s="513">
        <v>0</v>
      </c>
      <c r="M320" s="513">
        <v>0</v>
      </c>
      <c r="N320" s="513">
        <v>146</v>
      </c>
      <c r="O320" s="513">
        <v>228</v>
      </c>
      <c r="P320" s="513">
        <v>3186</v>
      </c>
      <c r="Q320" s="513">
        <v>4032</v>
      </c>
      <c r="R320" s="513">
        <v>0</v>
      </c>
      <c r="S320" s="513">
        <v>0</v>
      </c>
      <c r="T320" s="513">
        <v>21</v>
      </c>
      <c r="U320" s="513">
        <v>224</v>
      </c>
      <c r="V320" s="513">
        <v>0</v>
      </c>
      <c r="W320" s="513">
        <v>0</v>
      </c>
      <c r="X320" s="513">
        <v>0</v>
      </c>
      <c r="Y320" s="513">
        <v>0</v>
      </c>
      <c r="Z320" s="513">
        <v>3353</v>
      </c>
      <c r="AA320" s="513">
        <v>4484</v>
      </c>
      <c r="AB320" s="510">
        <v>83.333333333333343</v>
      </c>
    </row>
    <row r="321" spans="1:28" ht="30" customHeight="1">
      <c r="A321" s="438" t="s">
        <v>33</v>
      </c>
      <c r="B321" s="438" t="s">
        <v>1093</v>
      </c>
      <c r="C321" s="509">
        <v>0</v>
      </c>
      <c r="D321" s="509">
        <v>0</v>
      </c>
      <c r="E321" s="509">
        <v>12</v>
      </c>
      <c r="F321" s="509">
        <v>8</v>
      </c>
      <c r="G321" s="509">
        <v>0</v>
      </c>
      <c r="H321" s="509">
        <v>0</v>
      </c>
      <c r="I321" s="513">
        <v>5313</v>
      </c>
      <c r="J321" s="513">
        <v>0</v>
      </c>
      <c r="K321" s="513">
        <v>0</v>
      </c>
      <c r="L321" s="513">
        <v>0</v>
      </c>
      <c r="M321" s="513">
        <v>0</v>
      </c>
      <c r="N321" s="513">
        <v>181</v>
      </c>
      <c r="O321" s="513">
        <v>163</v>
      </c>
      <c r="P321" s="513">
        <v>2640</v>
      </c>
      <c r="Q321" s="513">
        <v>2329</v>
      </c>
      <c r="R321" s="513">
        <v>0</v>
      </c>
      <c r="S321" s="513">
        <v>0</v>
      </c>
      <c r="T321" s="513">
        <v>0</v>
      </c>
      <c r="U321" s="513">
        <v>0</v>
      </c>
      <c r="V321" s="513">
        <v>0</v>
      </c>
      <c r="W321" s="513">
        <v>0</v>
      </c>
      <c r="X321" s="513">
        <v>0</v>
      </c>
      <c r="Y321" s="513">
        <v>0</v>
      </c>
      <c r="Z321" s="513">
        <v>2821</v>
      </c>
      <c r="AA321" s="513">
        <v>2492</v>
      </c>
      <c r="AB321" s="510">
        <v>66.666666666666671</v>
      </c>
    </row>
    <row r="322" spans="1:28" ht="30" customHeight="1">
      <c r="A322" s="438" t="s">
        <v>33</v>
      </c>
      <c r="B322" s="438" t="s">
        <v>1094</v>
      </c>
      <c r="C322" s="509">
        <v>0</v>
      </c>
      <c r="D322" s="509">
        <v>0</v>
      </c>
      <c r="E322" s="509">
        <v>31</v>
      </c>
      <c r="F322" s="509">
        <v>24</v>
      </c>
      <c r="G322" s="509">
        <v>0</v>
      </c>
      <c r="H322" s="509">
        <v>0</v>
      </c>
      <c r="I322" s="513">
        <v>10132</v>
      </c>
      <c r="J322" s="513">
        <v>0</v>
      </c>
      <c r="K322" s="513">
        <v>0</v>
      </c>
      <c r="L322" s="513">
        <v>0</v>
      </c>
      <c r="M322" s="513">
        <v>0</v>
      </c>
      <c r="N322" s="513">
        <v>465</v>
      </c>
      <c r="O322" s="513">
        <v>513</v>
      </c>
      <c r="P322" s="513">
        <v>5310</v>
      </c>
      <c r="Q322" s="513">
        <v>3643</v>
      </c>
      <c r="R322" s="513">
        <v>34</v>
      </c>
      <c r="S322" s="513">
        <v>14</v>
      </c>
      <c r="T322" s="513">
        <v>118</v>
      </c>
      <c r="U322" s="513">
        <v>35</v>
      </c>
      <c r="V322" s="513">
        <v>0</v>
      </c>
      <c r="W322" s="513">
        <v>0</v>
      </c>
      <c r="X322" s="513">
        <v>0</v>
      </c>
      <c r="Y322" s="513">
        <v>0</v>
      </c>
      <c r="Z322" s="513">
        <v>5927</v>
      </c>
      <c r="AA322" s="513">
        <v>4205</v>
      </c>
      <c r="AB322" s="510">
        <v>77.41935483870968</v>
      </c>
    </row>
    <row r="323" spans="1:28" ht="30" customHeight="1">
      <c r="A323" s="438" t="s">
        <v>33</v>
      </c>
      <c r="B323" s="438" t="s">
        <v>1095</v>
      </c>
      <c r="C323" s="509">
        <v>0</v>
      </c>
      <c r="D323" s="509">
        <v>0</v>
      </c>
      <c r="E323" s="509">
        <v>59</v>
      </c>
      <c r="F323" s="509">
        <v>21</v>
      </c>
      <c r="G323" s="509">
        <v>0</v>
      </c>
      <c r="H323" s="509">
        <v>0</v>
      </c>
      <c r="I323" s="513">
        <v>11300</v>
      </c>
      <c r="J323" s="513">
        <v>26</v>
      </c>
      <c r="K323" s="513">
        <v>21</v>
      </c>
      <c r="L323" s="513">
        <v>0</v>
      </c>
      <c r="M323" s="513">
        <v>0</v>
      </c>
      <c r="N323" s="513">
        <v>196</v>
      </c>
      <c r="O323" s="513">
        <v>498</v>
      </c>
      <c r="P323" s="513">
        <v>5842</v>
      </c>
      <c r="Q323" s="513">
        <v>4468</v>
      </c>
      <c r="R323" s="513">
        <v>176</v>
      </c>
      <c r="S323" s="513">
        <v>73</v>
      </c>
      <c r="T323" s="513">
        <v>0</v>
      </c>
      <c r="U323" s="513">
        <v>0</v>
      </c>
      <c r="V323" s="513">
        <v>0</v>
      </c>
      <c r="W323" s="513">
        <v>0</v>
      </c>
      <c r="X323" s="513">
        <v>0</v>
      </c>
      <c r="Y323" s="513">
        <v>0</v>
      </c>
      <c r="Z323" s="513">
        <v>6240</v>
      </c>
      <c r="AA323" s="513">
        <v>5060</v>
      </c>
      <c r="AB323" s="510">
        <v>35.593220338983052</v>
      </c>
    </row>
    <row r="324" spans="1:28" ht="30" customHeight="1">
      <c r="A324" s="438" t="s">
        <v>33</v>
      </c>
      <c r="B324" s="438" t="s">
        <v>1096</v>
      </c>
      <c r="C324" s="509">
        <v>0</v>
      </c>
      <c r="D324" s="509">
        <v>0</v>
      </c>
      <c r="E324" s="509">
        <v>20</v>
      </c>
      <c r="F324" s="509">
        <v>14</v>
      </c>
      <c r="G324" s="509">
        <v>0</v>
      </c>
      <c r="H324" s="509">
        <v>0</v>
      </c>
      <c r="I324" s="513">
        <v>6898</v>
      </c>
      <c r="J324" s="513">
        <v>0</v>
      </c>
      <c r="K324" s="513">
        <v>0</v>
      </c>
      <c r="L324" s="513">
        <v>0</v>
      </c>
      <c r="M324" s="513">
        <v>0</v>
      </c>
      <c r="N324" s="513">
        <v>343</v>
      </c>
      <c r="O324" s="513">
        <v>338</v>
      </c>
      <c r="P324" s="513">
        <v>3011</v>
      </c>
      <c r="Q324" s="513">
        <v>3116</v>
      </c>
      <c r="R324" s="513">
        <v>57</v>
      </c>
      <c r="S324" s="513">
        <v>33</v>
      </c>
      <c r="T324" s="513">
        <v>0</v>
      </c>
      <c r="U324" s="513">
        <v>0</v>
      </c>
      <c r="V324" s="513">
        <v>0</v>
      </c>
      <c r="W324" s="513">
        <v>0</v>
      </c>
      <c r="X324" s="513">
        <v>0</v>
      </c>
      <c r="Y324" s="513">
        <v>0</v>
      </c>
      <c r="Z324" s="513">
        <v>3411</v>
      </c>
      <c r="AA324" s="513">
        <v>3487</v>
      </c>
      <c r="AB324" s="510">
        <v>70</v>
      </c>
    </row>
    <row r="325" spans="1:28" ht="30" customHeight="1">
      <c r="A325" s="438" t="s">
        <v>33</v>
      </c>
      <c r="B325" s="438" t="s">
        <v>1097</v>
      </c>
      <c r="C325" s="509">
        <v>0</v>
      </c>
      <c r="D325" s="509">
        <v>0</v>
      </c>
      <c r="E325" s="509">
        <v>20</v>
      </c>
      <c r="F325" s="509">
        <v>17</v>
      </c>
      <c r="G325" s="509">
        <v>0</v>
      </c>
      <c r="H325" s="509">
        <v>0</v>
      </c>
      <c r="I325" s="513">
        <v>7410</v>
      </c>
      <c r="J325" s="513">
        <v>0</v>
      </c>
      <c r="K325" s="513">
        <v>0</v>
      </c>
      <c r="L325" s="513">
        <v>0</v>
      </c>
      <c r="M325" s="513">
        <v>0</v>
      </c>
      <c r="N325" s="513">
        <v>433</v>
      </c>
      <c r="O325" s="513">
        <v>500</v>
      </c>
      <c r="P325" s="513">
        <v>3044</v>
      </c>
      <c r="Q325" s="513">
        <v>3433</v>
      </c>
      <c r="R325" s="513">
        <v>0</v>
      </c>
      <c r="S325" s="513">
        <v>0</v>
      </c>
      <c r="T325" s="513">
        <v>0</v>
      </c>
      <c r="U325" s="513">
        <v>0</v>
      </c>
      <c r="V325" s="513">
        <v>0</v>
      </c>
      <c r="W325" s="513">
        <v>0</v>
      </c>
      <c r="X325" s="513">
        <v>0</v>
      </c>
      <c r="Y325" s="513">
        <v>0</v>
      </c>
      <c r="Z325" s="513">
        <v>3477</v>
      </c>
      <c r="AA325" s="513">
        <v>3933</v>
      </c>
      <c r="AB325" s="510">
        <v>85</v>
      </c>
    </row>
    <row r="326" spans="1:28" ht="30" customHeight="1">
      <c r="A326" s="438" t="s">
        <v>33</v>
      </c>
      <c r="B326" s="438" t="s">
        <v>1098</v>
      </c>
      <c r="C326" s="509">
        <v>0</v>
      </c>
      <c r="D326" s="509">
        <v>0</v>
      </c>
      <c r="E326" s="509">
        <v>15</v>
      </c>
      <c r="F326" s="509">
        <v>15</v>
      </c>
      <c r="G326" s="509">
        <v>0</v>
      </c>
      <c r="H326" s="509">
        <v>0</v>
      </c>
      <c r="I326" s="513">
        <v>4698</v>
      </c>
      <c r="J326" s="513">
        <v>0</v>
      </c>
      <c r="K326" s="513">
        <v>0</v>
      </c>
      <c r="L326" s="513">
        <v>0</v>
      </c>
      <c r="M326" s="513">
        <v>0</v>
      </c>
      <c r="N326" s="513">
        <v>140</v>
      </c>
      <c r="O326" s="513">
        <v>196</v>
      </c>
      <c r="P326" s="513">
        <v>2234</v>
      </c>
      <c r="Q326" s="513">
        <v>2028</v>
      </c>
      <c r="R326" s="513">
        <v>0</v>
      </c>
      <c r="S326" s="513">
        <v>0</v>
      </c>
      <c r="T326" s="513">
        <v>0</v>
      </c>
      <c r="U326" s="513">
        <v>0</v>
      </c>
      <c r="V326" s="513">
        <v>48</v>
      </c>
      <c r="W326" s="513">
        <v>52</v>
      </c>
      <c r="X326" s="513">
        <v>0</v>
      </c>
      <c r="Y326" s="513">
        <v>0</v>
      </c>
      <c r="Z326" s="513">
        <v>2422</v>
      </c>
      <c r="AA326" s="513">
        <v>2276</v>
      </c>
      <c r="AB326" s="510">
        <v>100</v>
      </c>
    </row>
    <row r="327" spans="1:28" ht="30" customHeight="1">
      <c r="A327" s="438" t="s">
        <v>33</v>
      </c>
      <c r="B327" s="438" t="s">
        <v>1099</v>
      </c>
      <c r="C327" s="509">
        <v>1</v>
      </c>
      <c r="D327" s="509">
        <v>0</v>
      </c>
      <c r="E327" s="509">
        <v>21</v>
      </c>
      <c r="F327" s="509">
        <v>10</v>
      </c>
      <c r="G327" s="509">
        <v>0</v>
      </c>
      <c r="H327" s="509">
        <v>0</v>
      </c>
      <c r="I327" s="513">
        <v>3743</v>
      </c>
      <c r="J327" s="513">
        <v>32</v>
      </c>
      <c r="K327" s="513">
        <v>14</v>
      </c>
      <c r="L327" s="513">
        <v>39</v>
      </c>
      <c r="M327" s="513">
        <v>30</v>
      </c>
      <c r="N327" s="513">
        <v>102</v>
      </c>
      <c r="O327" s="513">
        <v>73</v>
      </c>
      <c r="P327" s="513">
        <v>1790</v>
      </c>
      <c r="Q327" s="513">
        <v>1564</v>
      </c>
      <c r="R327" s="513">
        <v>0</v>
      </c>
      <c r="S327" s="513">
        <v>0</v>
      </c>
      <c r="T327" s="513">
        <v>48</v>
      </c>
      <c r="U327" s="513">
        <v>51</v>
      </c>
      <c r="V327" s="513">
        <v>0</v>
      </c>
      <c r="W327" s="513">
        <v>0</v>
      </c>
      <c r="X327" s="513">
        <v>0</v>
      </c>
      <c r="Y327" s="513">
        <v>0</v>
      </c>
      <c r="Z327" s="513">
        <v>2011</v>
      </c>
      <c r="AA327" s="513">
        <v>1732</v>
      </c>
      <c r="AB327" s="510">
        <v>47.61904761904762</v>
      </c>
    </row>
    <row r="328" spans="1:28" ht="30" customHeight="1">
      <c r="A328" s="438" t="s">
        <v>33</v>
      </c>
      <c r="B328" s="438" t="s">
        <v>1100</v>
      </c>
      <c r="C328" s="509">
        <v>0</v>
      </c>
      <c r="D328" s="509">
        <v>0</v>
      </c>
      <c r="E328" s="509">
        <v>11</v>
      </c>
      <c r="F328" s="509">
        <v>8</v>
      </c>
      <c r="G328" s="509">
        <v>0</v>
      </c>
      <c r="H328" s="509">
        <v>0</v>
      </c>
      <c r="I328" s="513">
        <v>7450</v>
      </c>
      <c r="J328" s="513">
        <v>0</v>
      </c>
      <c r="K328" s="513">
        <v>0</v>
      </c>
      <c r="L328" s="513">
        <v>0</v>
      </c>
      <c r="M328" s="513">
        <v>0</v>
      </c>
      <c r="N328" s="513">
        <v>500</v>
      </c>
      <c r="O328" s="513">
        <v>293</v>
      </c>
      <c r="P328" s="513">
        <v>4524</v>
      </c>
      <c r="Q328" s="513">
        <v>2133</v>
      </c>
      <c r="R328" s="513">
        <v>0</v>
      </c>
      <c r="S328" s="513">
        <v>0</v>
      </c>
      <c r="T328" s="513">
        <v>0</v>
      </c>
      <c r="U328" s="513">
        <v>0</v>
      </c>
      <c r="V328" s="513">
        <v>0</v>
      </c>
      <c r="W328" s="513">
        <v>0</v>
      </c>
      <c r="X328" s="513">
        <v>0</v>
      </c>
      <c r="Y328" s="513">
        <v>0</v>
      </c>
      <c r="Z328" s="513">
        <v>5024</v>
      </c>
      <c r="AA328" s="513">
        <v>2426</v>
      </c>
      <c r="AB328" s="510">
        <v>72.727272727272734</v>
      </c>
    </row>
    <row r="329" spans="1:28" ht="30" customHeight="1">
      <c r="A329" s="438" t="s">
        <v>33</v>
      </c>
      <c r="B329" s="438" t="s">
        <v>1101</v>
      </c>
      <c r="C329" s="509">
        <v>0</v>
      </c>
      <c r="D329" s="509">
        <v>0</v>
      </c>
      <c r="E329" s="509">
        <v>30</v>
      </c>
      <c r="F329" s="509">
        <v>22</v>
      </c>
      <c r="G329" s="509">
        <v>0</v>
      </c>
      <c r="H329" s="509">
        <v>0</v>
      </c>
      <c r="I329" s="513">
        <v>9316</v>
      </c>
      <c r="J329" s="513">
        <v>31</v>
      </c>
      <c r="K329" s="513">
        <v>20</v>
      </c>
      <c r="L329" s="513">
        <v>0</v>
      </c>
      <c r="M329" s="513">
        <v>0</v>
      </c>
      <c r="N329" s="513">
        <v>353</v>
      </c>
      <c r="O329" s="513">
        <v>482</v>
      </c>
      <c r="P329" s="513">
        <v>4191</v>
      </c>
      <c r="Q329" s="513">
        <v>4112</v>
      </c>
      <c r="R329" s="513">
        <v>0</v>
      </c>
      <c r="S329" s="513">
        <v>0</v>
      </c>
      <c r="T329" s="513">
        <v>63</v>
      </c>
      <c r="U329" s="513">
        <v>64</v>
      </c>
      <c r="V329" s="513">
        <v>0</v>
      </c>
      <c r="W329" s="513">
        <v>0</v>
      </c>
      <c r="X329" s="513">
        <v>0</v>
      </c>
      <c r="Y329" s="513">
        <v>0</v>
      </c>
      <c r="Z329" s="513">
        <v>4638</v>
      </c>
      <c r="AA329" s="513">
        <v>4678</v>
      </c>
      <c r="AB329" s="510">
        <v>73.333333333333343</v>
      </c>
    </row>
    <row r="330" spans="1:28" ht="30" customHeight="1">
      <c r="A330" s="438" t="s">
        <v>33</v>
      </c>
      <c r="B330" s="438" t="s">
        <v>1102</v>
      </c>
      <c r="C330" s="509">
        <v>1</v>
      </c>
      <c r="D330" s="509">
        <v>1</v>
      </c>
      <c r="E330" s="509">
        <v>64</v>
      </c>
      <c r="F330" s="509">
        <v>39</v>
      </c>
      <c r="G330" s="509">
        <v>0</v>
      </c>
      <c r="H330" s="509">
        <v>0</v>
      </c>
      <c r="I330" s="513">
        <v>47397</v>
      </c>
      <c r="J330" s="513">
        <v>350</v>
      </c>
      <c r="K330" s="513">
        <v>198</v>
      </c>
      <c r="L330" s="513">
        <v>503</v>
      </c>
      <c r="M330" s="513">
        <v>209</v>
      </c>
      <c r="N330" s="513">
        <v>3894</v>
      </c>
      <c r="O330" s="513">
        <v>2821</v>
      </c>
      <c r="P330" s="513">
        <v>21970</v>
      </c>
      <c r="Q330" s="513">
        <v>16819</v>
      </c>
      <c r="R330" s="513">
        <v>49</v>
      </c>
      <c r="S330" s="513">
        <v>23</v>
      </c>
      <c r="T330" s="513">
        <v>202</v>
      </c>
      <c r="U330" s="513">
        <v>100</v>
      </c>
      <c r="V330" s="513">
        <v>91</v>
      </c>
      <c r="W330" s="513">
        <v>58</v>
      </c>
      <c r="X330" s="513">
        <v>81</v>
      </c>
      <c r="Y330" s="513">
        <v>29</v>
      </c>
      <c r="Z330" s="513">
        <v>27140</v>
      </c>
      <c r="AA330" s="513">
        <v>20257</v>
      </c>
      <c r="AB330" s="510">
        <v>60.9375</v>
      </c>
    </row>
    <row r="331" spans="1:28" ht="30" customHeight="1">
      <c r="A331" s="438" t="s">
        <v>33</v>
      </c>
      <c r="B331" s="438" t="s">
        <v>1103</v>
      </c>
      <c r="C331" s="509">
        <v>1</v>
      </c>
      <c r="D331" s="509">
        <v>2</v>
      </c>
      <c r="E331" s="509">
        <v>68</v>
      </c>
      <c r="F331" s="509">
        <v>47</v>
      </c>
      <c r="G331" s="509">
        <v>0</v>
      </c>
      <c r="H331" s="509">
        <v>0</v>
      </c>
      <c r="I331" s="513">
        <v>34504</v>
      </c>
      <c r="J331" s="513">
        <v>38</v>
      </c>
      <c r="K331" s="513">
        <v>149</v>
      </c>
      <c r="L331" s="513">
        <v>5</v>
      </c>
      <c r="M331" s="513">
        <v>5</v>
      </c>
      <c r="N331" s="513">
        <v>1838</v>
      </c>
      <c r="O331" s="513">
        <v>2145</v>
      </c>
      <c r="P331" s="513">
        <v>16472</v>
      </c>
      <c r="Q331" s="513">
        <v>12919</v>
      </c>
      <c r="R331" s="513">
        <v>113</v>
      </c>
      <c r="S331" s="513">
        <v>83</v>
      </c>
      <c r="T331" s="513">
        <v>334</v>
      </c>
      <c r="U331" s="513">
        <v>276</v>
      </c>
      <c r="V331" s="513">
        <v>0</v>
      </c>
      <c r="W331" s="513">
        <v>59</v>
      </c>
      <c r="X331" s="513">
        <v>45</v>
      </c>
      <c r="Y331" s="513">
        <v>23</v>
      </c>
      <c r="Z331" s="513">
        <v>18845</v>
      </c>
      <c r="AA331" s="513">
        <v>15659</v>
      </c>
      <c r="AB331" s="510">
        <v>69.117647058823522</v>
      </c>
    </row>
    <row r="332" spans="1:28" ht="30" customHeight="1">
      <c r="A332" s="438" t="s">
        <v>33</v>
      </c>
      <c r="B332" s="438" t="s">
        <v>1104</v>
      </c>
      <c r="C332" s="509">
        <v>1</v>
      </c>
      <c r="D332" s="509">
        <v>2</v>
      </c>
      <c r="E332" s="509">
        <v>49</v>
      </c>
      <c r="F332" s="509">
        <v>35</v>
      </c>
      <c r="G332" s="509">
        <v>0</v>
      </c>
      <c r="H332" s="509">
        <v>3</v>
      </c>
      <c r="I332" s="513">
        <v>46134</v>
      </c>
      <c r="J332" s="513">
        <v>434</v>
      </c>
      <c r="K332" s="513">
        <v>149</v>
      </c>
      <c r="L332" s="513">
        <v>18</v>
      </c>
      <c r="M332" s="513">
        <v>2</v>
      </c>
      <c r="N332" s="513">
        <v>6083</v>
      </c>
      <c r="O332" s="513">
        <v>3940</v>
      </c>
      <c r="P332" s="513">
        <v>20121</v>
      </c>
      <c r="Q332" s="513">
        <v>14290</v>
      </c>
      <c r="R332" s="513">
        <v>158</v>
      </c>
      <c r="S332" s="513">
        <v>57</v>
      </c>
      <c r="T332" s="513">
        <v>498</v>
      </c>
      <c r="U332" s="513">
        <v>384</v>
      </c>
      <c r="V332" s="513">
        <v>0</v>
      </c>
      <c r="W332" s="513">
        <v>0</v>
      </c>
      <c r="X332" s="513">
        <v>0</v>
      </c>
      <c r="Y332" s="513">
        <v>0</v>
      </c>
      <c r="Z332" s="513">
        <v>27312</v>
      </c>
      <c r="AA332" s="513">
        <v>18822</v>
      </c>
      <c r="AB332" s="510">
        <v>71.428571428571431</v>
      </c>
    </row>
    <row r="333" spans="1:28" ht="30" customHeight="1">
      <c r="A333" s="438" t="s">
        <v>33</v>
      </c>
      <c r="B333" s="438" t="s">
        <v>1105</v>
      </c>
      <c r="C333" s="509">
        <v>0</v>
      </c>
      <c r="D333" s="509">
        <v>0</v>
      </c>
      <c r="E333" s="509">
        <v>26</v>
      </c>
      <c r="F333" s="509">
        <v>7</v>
      </c>
      <c r="G333" s="509">
        <v>0</v>
      </c>
      <c r="H333" s="509">
        <v>0</v>
      </c>
      <c r="I333" s="513">
        <v>5506</v>
      </c>
      <c r="J333" s="513">
        <v>0</v>
      </c>
      <c r="K333" s="513">
        <v>0</v>
      </c>
      <c r="L333" s="513">
        <v>0</v>
      </c>
      <c r="M333" s="513">
        <v>0</v>
      </c>
      <c r="N333" s="513">
        <v>318</v>
      </c>
      <c r="O333" s="513">
        <v>207</v>
      </c>
      <c r="P333" s="513">
        <v>2561</v>
      </c>
      <c r="Q333" s="513">
        <v>2335</v>
      </c>
      <c r="R333" s="513">
        <v>14</v>
      </c>
      <c r="S333" s="513">
        <v>9</v>
      </c>
      <c r="T333" s="513">
        <v>26</v>
      </c>
      <c r="U333" s="513">
        <v>36</v>
      </c>
      <c r="V333" s="513">
        <v>0</v>
      </c>
      <c r="W333" s="513">
        <v>0</v>
      </c>
      <c r="X333" s="513">
        <v>0</v>
      </c>
      <c r="Y333" s="513">
        <v>0</v>
      </c>
      <c r="Z333" s="513">
        <v>2919</v>
      </c>
      <c r="AA333" s="513">
        <v>2587</v>
      </c>
      <c r="AB333" s="510">
        <v>26.923076923076923</v>
      </c>
    </row>
    <row r="334" spans="1:28" ht="30" customHeight="1">
      <c r="A334" s="438" t="s">
        <v>33</v>
      </c>
      <c r="B334" s="438" t="s">
        <v>1106</v>
      </c>
      <c r="C334" s="509">
        <v>0</v>
      </c>
      <c r="D334" s="509">
        <v>0</v>
      </c>
      <c r="E334" s="509">
        <v>19</v>
      </c>
      <c r="F334" s="509">
        <v>14</v>
      </c>
      <c r="G334" s="509">
        <v>0</v>
      </c>
      <c r="H334" s="509">
        <v>0</v>
      </c>
      <c r="I334" s="513">
        <v>7863</v>
      </c>
      <c r="J334" s="513">
        <v>0</v>
      </c>
      <c r="K334" s="513">
        <v>0</v>
      </c>
      <c r="L334" s="513">
        <v>0</v>
      </c>
      <c r="M334" s="513">
        <v>0</v>
      </c>
      <c r="N334" s="513">
        <v>269</v>
      </c>
      <c r="O334" s="513">
        <v>476</v>
      </c>
      <c r="P334" s="513">
        <v>2981</v>
      </c>
      <c r="Q334" s="513">
        <v>4037</v>
      </c>
      <c r="R334" s="513">
        <v>0</v>
      </c>
      <c r="S334" s="513">
        <v>0</v>
      </c>
      <c r="T334" s="513">
        <v>45</v>
      </c>
      <c r="U334" s="513">
        <v>55</v>
      </c>
      <c r="V334" s="513">
        <v>0</v>
      </c>
      <c r="W334" s="513">
        <v>0</v>
      </c>
      <c r="X334" s="513">
        <v>0</v>
      </c>
      <c r="Y334" s="513">
        <v>0</v>
      </c>
      <c r="Z334" s="513">
        <v>3295</v>
      </c>
      <c r="AA334" s="513">
        <v>4568</v>
      </c>
      <c r="AB334" s="510">
        <v>73.684210526315795</v>
      </c>
    </row>
    <row r="335" spans="1:28" ht="30" customHeight="1">
      <c r="A335" s="438" t="s">
        <v>33</v>
      </c>
      <c r="B335" s="438" t="s">
        <v>1107</v>
      </c>
      <c r="C335" s="509">
        <v>0</v>
      </c>
      <c r="D335" s="509">
        <v>0</v>
      </c>
      <c r="E335" s="509">
        <v>18</v>
      </c>
      <c r="F335" s="509">
        <v>12</v>
      </c>
      <c r="G335" s="509">
        <v>0</v>
      </c>
      <c r="H335" s="509">
        <v>0</v>
      </c>
      <c r="I335" s="513">
        <v>9636</v>
      </c>
      <c r="J335" s="513">
        <v>42</v>
      </c>
      <c r="K335" s="513">
        <v>30</v>
      </c>
      <c r="L335" s="513">
        <v>14</v>
      </c>
      <c r="M335" s="513">
        <v>14</v>
      </c>
      <c r="N335" s="513">
        <v>417</v>
      </c>
      <c r="O335" s="513">
        <v>546</v>
      </c>
      <c r="P335" s="513">
        <v>4504</v>
      </c>
      <c r="Q335" s="513">
        <v>3969</v>
      </c>
      <c r="R335" s="513">
        <v>0</v>
      </c>
      <c r="S335" s="513">
        <v>0</v>
      </c>
      <c r="T335" s="513">
        <v>70</v>
      </c>
      <c r="U335" s="513">
        <v>30</v>
      </c>
      <c r="V335" s="513">
        <v>0</v>
      </c>
      <c r="W335" s="513">
        <v>0</v>
      </c>
      <c r="X335" s="513">
        <v>0</v>
      </c>
      <c r="Y335" s="513">
        <v>0</v>
      </c>
      <c r="Z335" s="513">
        <v>5047</v>
      </c>
      <c r="AA335" s="513">
        <v>4589</v>
      </c>
      <c r="AB335" s="510">
        <v>66.666666666666671</v>
      </c>
    </row>
    <row r="336" spans="1:28" ht="30" customHeight="1">
      <c r="A336" s="438" t="s">
        <v>33</v>
      </c>
      <c r="B336" s="438" t="s">
        <v>1108</v>
      </c>
      <c r="C336" s="509">
        <v>0</v>
      </c>
      <c r="D336" s="509">
        <v>0</v>
      </c>
      <c r="E336" s="509">
        <v>19</v>
      </c>
      <c r="F336" s="509">
        <v>17</v>
      </c>
      <c r="G336" s="509">
        <v>0</v>
      </c>
      <c r="H336" s="509">
        <v>0</v>
      </c>
      <c r="I336" s="513">
        <v>6836</v>
      </c>
      <c r="J336" s="513">
        <v>0</v>
      </c>
      <c r="K336" s="513">
        <v>0</v>
      </c>
      <c r="L336" s="513">
        <v>0</v>
      </c>
      <c r="M336" s="513">
        <v>0</v>
      </c>
      <c r="N336" s="513">
        <v>318</v>
      </c>
      <c r="O336" s="513">
        <v>284</v>
      </c>
      <c r="P336" s="513">
        <v>3743</v>
      </c>
      <c r="Q336" s="513">
        <v>2491</v>
      </c>
      <c r="R336" s="513">
        <v>0</v>
      </c>
      <c r="S336" s="513">
        <v>0</v>
      </c>
      <c r="T336" s="513">
        <v>0</v>
      </c>
      <c r="U336" s="513">
        <v>0</v>
      </c>
      <c r="V336" s="513">
        <v>0</v>
      </c>
      <c r="W336" s="513">
        <v>0</v>
      </c>
      <c r="X336" s="513">
        <v>0</v>
      </c>
      <c r="Y336" s="513">
        <v>0</v>
      </c>
      <c r="Z336" s="513">
        <v>4061</v>
      </c>
      <c r="AA336" s="513">
        <v>2775</v>
      </c>
      <c r="AB336" s="510">
        <v>89.473684210526315</v>
      </c>
    </row>
    <row r="337" spans="1:28" ht="30" customHeight="1">
      <c r="A337" s="438" t="s">
        <v>33</v>
      </c>
      <c r="B337" s="438" t="s">
        <v>1109</v>
      </c>
      <c r="C337" s="509">
        <v>0</v>
      </c>
      <c r="D337" s="509">
        <v>0</v>
      </c>
      <c r="E337" s="509">
        <v>9</v>
      </c>
      <c r="F337" s="509">
        <v>1</v>
      </c>
      <c r="G337" s="509">
        <v>0</v>
      </c>
      <c r="H337" s="509">
        <v>0</v>
      </c>
      <c r="I337" s="513">
        <v>1558</v>
      </c>
      <c r="J337" s="513">
        <v>0</v>
      </c>
      <c r="K337" s="513">
        <v>0</v>
      </c>
      <c r="L337" s="513">
        <v>0</v>
      </c>
      <c r="M337" s="513">
        <v>0</v>
      </c>
      <c r="N337" s="513">
        <v>77</v>
      </c>
      <c r="O337" s="513">
        <v>132</v>
      </c>
      <c r="P337" s="513">
        <v>729</v>
      </c>
      <c r="Q337" s="513">
        <v>620</v>
      </c>
      <c r="R337" s="513">
        <v>0</v>
      </c>
      <c r="S337" s="513">
        <v>0</v>
      </c>
      <c r="T337" s="513">
        <v>0</v>
      </c>
      <c r="U337" s="513">
        <v>0</v>
      </c>
      <c r="V337" s="513">
        <v>0</v>
      </c>
      <c r="W337" s="513">
        <v>0</v>
      </c>
      <c r="X337" s="513">
        <v>0</v>
      </c>
      <c r="Y337" s="513">
        <v>0</v>
      </c>
      <c r="Z337" s="513">
        <v>806</v>
      </c>
      <c r="AA337" s="513">
        <v>752</v>
      </c>
      <c r="AB337" s="510">
        <v>11.111111111111111</v>
      </c>
    </row>
    <row r="338" spans="1:28" ht="30" customHeight="1">
      <c r="A338" s="438" t="s">
        <v>33</v>
      </c>
      <c r="B338" s="438" t="s">
        <v>1110</v>
      </c>
      <c r="C338" s="509">
        <v>0</v>
      </c>
      <c r="D338" s="509">
        <v>0</v>
      </c>
      <c r="E338" s="509">
        <v>18</v>
      </c>
      <c r="F338" s="509">
        <v>6</v>
      </c>
      <c r="G338" s="509">
        <v>0</v>
      </c>
      <c r="H338" s="509">
        <v>0</v>
      </c>
      <c r="I338" s="513">
        <v>2598</v>
      </c>
      <c r="J338" s="513">
        <v>0</v>
      </c>
      <c r="K338" s="513">
        <v>0</v>
      </c>
      <c r="L338" s="513">
        <v>0</v>
      </c>
      <c r="M338" s="513">
        <v>0</v>
      </c>
      <c r="N338" s="513">
        <v>85</v>
      </c>
      <c r="O338" s="513">
        <v>122</v>
      </c>
      <c r="P338" s="513">
        <v>1231</v>
      </c>
      <c r="Q338" s="513">
        <v>1096</v>
      </c>
      <c r="R338" s="513">
        <v>0</v>
      </c>
      <c r="S338" s="513">
        <v>0</v>
      </c>
      <c r="T338" s="513">
        <v>0</v>
      </c>
      <c r="U338" s="513">
        <v>0</v>
      </c>
      <c r="V338" s="513">
        <v>34</v>
      </c>
      <c r="W338" s="513">
        <v>30</v>
      </c>
      <c r="X338" s="513">
        <v>0</v>
      </c>
      <c r="Y338" s="513">
        <v>0</v>
      </c>
      <c r="Z338" s="513">
        <v>1350</v>
      </c>
      <c r="AA338" s="513">
        <v>1248</v>
      </c>
      <c r="AB338" s="510">
        <v>33.333333333333336</v>
      </c>
    </row>
    <row r="339" spans="1:28" ht="30" customHeight="1">
      <c r="A339" s="438" t="s">
        <v>33</v>
      </c>
      <c r="B339" s="438" t="s">
        <v>1111</v>
      </c>
      <c r="C339" s="509">
        <v>0</v>
      </c>
      <c r="D339" s="509">
        <v>0</v>
      </c>
      <c r="E339" s="509">
        <v>13</v>
      </c>
      <c r="F339" s="509">
        <v>13</v>
      </c>
      <c r="G339" s="509">
        <v>0</v>
      </c>
      <c r="H339" s="509">
        <v>0</v>
      </c>
      <c r="I339" s="513">
        <v>5594</v>
      </c>
      <c r="J339" s="513">
        <v>21</v>
      </c>
      <c r="K339" s="513">
        <v>14</v>
      </c>
      <c r="L339" s="513">
        <v>0</v>
      </c>
      <c r="M339" s="513">
        <v>0</v>
      </c>
      <c r="N339" s="513">
        <v>373</v>
      </c>
      <c r="O339" s="513">
        <v>340</v>
      </c>
      <c r="P339" s="513">
        <v>2830</v>
      </c>
      <c r="Q339" s="513">
        <v>2013</v>
      </c>
      <c r="R339" s="513">
        <v>2</v>
      </c>
      <c r="S339" s="513">
        <v>1</v>
      </c>
      <c r="T339" s="513">
        <v>0</v>
      </c>
      <c r="U339" s="513">
        <v>0</v>
      </c>
      <c r="V339" s="513">
        <v>0</v>
      </c>
      <c r="W339" s="513">
        <v>0</v>
      </c>
      <c r="X339" s="513">
        <v>0</v>
      </c>
      <c r="Y339" s="513">
        <v>0</v>
      </c>
      <c r="Z339" s="513">
        <v>3226</v>
      </c>
      <c r="AA339" s="513">
        <v>2368</v>
      </c>
      <c r="AB339" s="510">
        <v>100</v>
      </c>
    </row>
    <row r="340" spans="1:28" ht="30" customHeight="1">
      <c r="A340" s="438" t="s">
        <v>33</v>
      </c>
      <c r="B340" s="438" t="s">
        <v>1112</v>
      </c>
      <c r="C340" s="509">
        <v>0</v>
      </c>
      <c r="D340" s="509">
        <v>0</v>
      </c>
      <c r="E340" s="509">
        <v>10</v>
      </c>
      <c r="F340" s="509">
        <v>9</v>
      </c>
      <c r="G340" s="509">
        <v>0</v>
      </c>
      <c r="H340" s="509">
        <v>0</v>
      </c>
      <c r="I340" s="513">
        <v>4290</v>
      </c>
      <c r="J340" s="513">
        <v>0</v>
      </c>
      <c r="K340" s="513">
        <v>0</v>
      </c>
      <c r="L340" s="513">
        <v>0</v>
      </c>
      <c r="M340" s="513">
        <v>0</v>
      </c>
      <c r="N340" s="513">
        <v>164</v>
      </c>
      <c r="O340" s="513">
        <v>292</v>
      </c>
      <c r="P340" s="513">
        <v>2001</v>
      </c>
      <c r="Q340" s="513">
        <v>1833</v>
      </c>
      <c r="R340" s="513">
        <v>0</v>
      </c>
      <c r="S340" s="513">
        <v>0</v>
      </c>
      <c r="T340" s="513">
        <v>0</v>
      </c>
      <c r="U340" s="513">
        <v>0</v>
      </c>
      <c r="V340" s="513">
        <v>0</v>
      </c>
      <c r="W340" s="513">
        <v>0</v>
      </c>
      <c r="X340" s="513">
        <v>0</v>
      </c>
      <c r="Y340" s="513">
        <v>0</v>
      </c>
      <c r="Z340" s="513">
        <v>2165</v>
      </c>
      <c r="AA340" s="513">
        <v>2125</v>
      </c>
      <c r="AB340" s="510">
        <v>90</v>
      </c>
    </row>
    <row r="341" spans="1:28" ht="30" customHeight="1">
      <c r="A341" s="438" t="s">
        <v>33</v>
      </c>
      <c r="B341" s="438" t="s">
        <v>1113</v>
      </c>
      <c r="C341" s="509">
        <v>0</v>
      </c>
      <c r="D341" s="509">
        <v>0</v>
      </c>
      <c r="E341" s="509">
        <v>15</v>
      </c>
      <c r="F341" s="509">
        <v>13</v>
      </c>
      <c r="G341" s="509">
        <v>0</v>
      </c>
      <c r="H341" s="509">
        <v>0</v>
      </c>
      <c r="I341" s="513">
        <v>7134</v>
      </c>
      <c r="J341" s="513">
        <v>0</v>
      </c>
      <c r="K341" s="513">
        <v>0</v>
      </c>
      <c r="L341" s="513">
        <v>0</v>
      </c>
      <c r="M341" s="513">
        <v>0</v>
      </c>
      <c r="N341" s="513">
        <v>235</v>
      </c>
      <c r="O341" s="513">
        <v>302</v>
      </c>
      <c r="P341" s="513">
        <v>3880</v>
      </c>
      <c r="Q341" s="513">
        <v>2715</v>
      </c>
      <c r="R341" s="513">
        <v>1</v>
      </c>
      <c r="S341" s="513">
        <v>1</v>
      </c>
      <c r="T341" s="513">
        <v>0</v>
      </c>
      <c r="U341" s="513">
        <v>0</v>
      </c>
      <c r="V341" s="513">
        <v>0</v>
      </c>
      <c r="W341" s="513">
        <v>0</v>
      </c>
      <c r="X341" s="513">
        <v>0</v>
      </c>
      <c r="Y341" s="513">
        <v>0</v>
      </c>
      <c r="Z341" s="513">
        <v>4116</v>
      </c>
      <c r="AA341" s="513">
        <v>3018</v>
      </c>
      <c r="AB341" s="510">
        <v>86.666666666666671</v>
      </c>
    </row>
    <row r="342" spans="1:28" ht="30" customHeight="1">
      <c r="A342" s="438" t="s">
        <v>33</v>
      </c>
      <c r="B342" s="438" t="s">
        <v>1114</v>
      </c>
      <c r="C342" s="509">
        <v>2</v>
      </c>
      <c r="D342" s="509">
        <v>1</v>
      </c>
      <c r="E342" s="509">
        <v>63</v>
      </c>
      <c r="F342" s="509">
        <v>44</v>
      </c>
      <c r="G342" s="509">
        <v>0</v>
      </c>
      <c r="H342" s="509">
        <v>0</v>
      </c>
      <c r="I342" s="513">
        <v>34629</v>
      </c>
      <c r="J342" s="513">
        <v>164</v>
      </c>
      <c r="K342" s="513">
        <v>163</v>
      </c>
      <c r="L342" s="513">
        <v>168</v>
      </c>
      <c r="M342" s="513">
        <v>180</v>
      </c>
      <c r="N342" s="513">
        <v>2435</v>
      </c>
      <c r="O342" s="513">
        <v>2012</v>
      </c>
      <c r="P342" s="513">
        <v>17376</v>
      </c>
      <c r="Q342" s="513">
        <v>11885</v>
      </c>
      <c r="R342" s="513">
        <v>34</v>
      </c>
      <c r="S342" s="513">
        <v>14</v>
      </c>
      <c r="T342" s="513">
        <v>49</v>
      </c>
      <c r="U342" s="513">
        <v>19</v>
      </c>
      <c r="V342" s="513">
        <v>77</v>
      </c>
      <c r="W342" s="513">
        <v>53</v>
      </c>
      <c r="X342" s="513">
        <v>0</v>
      </c>
      <c r="Y342" s="513">
        <v>0</v>
      </c>
      <c r="Z342" s="513">
        <v>20303</v>
      </c>
      <c r="AA342" s="513">
        <v>14326</v>
      </c>
      <c r="AB342" s="510">
        <v>69.841269841269835</v>
      </c>
    </row>
    <row r="343" spans="1:28" ht="30" customHeight="1">
      <c r="A343" s="438" t="s">
        <v>33</v>
      </c>
      <c r="B343" s="438" t="s">
        <v>1115</v>
      </c>
      <c r="C343" s="509">
        <v>0</v>
      </c>
      <c r="D343" s="509">
        <v>0</v>
      </c>
      <c r="E343" s="509">
        <v>5</v>
      </c>
      <c r="F343" s="509">
        <v>2</v>
      </c>
      <c r="G343" s="509">
        <v>0</v>
      </c>
      <c r="H343" s="509">
        <v>0</v>
      </c>
      <c r="I343" s="513">
        <v>1709</v>
      </c>
      <c r="J343" s="513">
        <v>0</v>
      </c>
      <c r="K343" s="513">
        <v>0</v>
      </c>
      <c r="L343" s="513">
        <v>0</v>
      </c>
      <c r="M343" s="513">
        <v>0</v>
      </c>
      <c r="N343" s="513">
        <v>81</v>
      </c>
      <c r="O343" s="513">
        <v>104</v>
      </c>
      <c r="P343" s="513">
        <v>750</v>
      </c>
      <c r="Q343" s="513">
        <v>774</v>
      </c>
      <c r="R343" s="513">
        <v>0</v>
      </c>
      <c r="S343" s="513">
        <v>0</v>
      </c>
      <c r="T343" s="513">
        <v>0</v>
      </c>
      <c r="U343" s="513">
        <v>0</v>
      </c>
      <c r="V343" s="513">
        <v>0</v>
      </c>
      <c r="W343" s="513">
        <v>0</v>
      </c>
      <c r="X343" s="513">
        <v>0</v>
      </c>
      <c r="Y343" s="513">
        <v>0</v>
      </c>
      <c r="Z343" s="513">
        <v>831</v>
      </c>
      <c r="AA343" s="513">
        <v>878</v>
      </c>
      <c r="AB343" s="510">
        <v>40</v>
      </c>
    </row>
    <row r="344" spans="1:28" ht="30" customHeight="1">
      <c r="A344" s="438" t="s">
        <v>33</v>
      </c>
      <c r="B344" s="438" t="s">
        <v>1116</v>
      </c>
      <c r="C344" s="509">
        <v>0</v>
      </c>
      <c r="D344" s="509">
        <v>0</v>
      </c>
      <c r="E344" s="509">
        <v>42</v>
      </c>
      <c r="F344" s="509">
        <v>25</v>
      </c>
      <c r="G344" s="509">
        <v>0</v>
      </c>
      <c r="H344" s="509">
        <v>0</v>
      </c>
      <c r="I344" s="513">
        <v>13187</v>
      </c>
      <c r="J344" s="513">
        <v>0</v>
      </c>
      <c r="K344" s="513">
        <v>0</v>
      </c>
      <c r="L344" s="513">
        <v>0</v>
      </c>
      <c r="M344" s="513">
        <v>0</v>
      </c>
      <c r="N344" s="513">
        <v>789</v>
      </c>
      <c r="O344" s="513">
        <v>1024</v>
      </c>
      <c r="P344" s="513">
        <v>5521</v>
      </c>
      <c r="Q344" s="513">
        <v>4349</v>
      </c>
      <c r="R344" s="513">
        <v>114</v>
      </c>
      <c r="S344" s="513">
        <v>70</v>
      </c>
      <c r="T344" s="513">
        <v>978</v>
      </c>
      <c r="U344" s="513">
        <v>342</v>
      </c>
      <c r="V344" s="513">
        <v>0</v>
      </c>
      <c r="W344" s="513">
        <v>0</v>
      </c>
      <c r="X344" s="513">
        <v>0</v>
      </c>
      <c r="Y344" s="513">
        <v>0</v>
      </c>
      <c r="Z344" s="513">
        <v>7402</v>
      </c>
      <c r="AA344" s="513">
        <v>5785</v>
      </c>
      <c r="AB344" s="510">
        <v>59.523809523809526</v>
      </c>
    </row>
    <row r="345" spans="1:28" ht="30" customHeight="1">
      <c r="A345" s="438" t="s">
        <v>33</v>
      </c>
      <c r="B345" s="438" t="s">
        <v>1117</v>
      </c>
      <c r="C345" s="509">
        <v>0</v>
      </c>
      <c r="D345" s="509">
        <v>0</v>
      </c>
      <c r="E345" s="509">
        <v>17</v>
      </c>
      <c r="F345" s="509">
        <v>17</v>
      </c>
      <c r="G345" s="509">
        <v>0</v>
      </c>
      <c r="H345" s="509">
        <v>1</v>
      </c>
      <c r="I345" s="513">
        <v>9841</v>
      </c>
      <c r="J345" s="513">
        <v>0</v>
      </c>
      <c r="K345" s="513">
        <v>0</v>
      </c>
      <c r="L345" s="513">
        <v>0</v>
      </c>
      <c r="M345" s="513">
        <v>0</v>
      </c>
      <c r="N345" s="513">
        <v>516</v>
      </c>
      <c r="O345" s="513">
        <v>910</v>
      </c>
      <c r="P345" s="513">
        <v>3469</v>
      </c>
      <c r="Q345" s="513">
        <v>4838</v>
      </c>
      <c r="R345" s="513">
        <v>5</v>
      </c>
      <c r="S345" s="513">
        <v>3</v>
      </c>
      <c r="T345" s="513">
        <v>68</v>
      </c>
      <c r="U345" s="513">
        <v>32</v>
      </c>
      <c r="V345" s="513">
        <v>0</v>
      </c>
      <c r="W345" s="513">
        <v>0</v>
      </c>
      <c r="X345" s="513">
        <v>0</v>
      </c>
      <c r="Y345" s="513">
        <v>0</v>
      </c>
      <c r="Z345" s="513">
        <v>4058</v>
      </c>
      <c r="AA345" s="513">
        <v>5783</v>
      </c>
      <c r="AB345" s="510">
        <v>99.999999999999986</v>
      </c>
    </row>
    <row r="346" spans="1:28" ht="30" customHeight="1">
      <c r="A346" s="438" t="s">
        <v>34</v>
      </c>
      <c r="B346" s="438" t="s">
        <v>1118</v>
      </c>
      <c r="C346" s="509">
        <v>2</v>
      </c>
      <c r="D346" s="509">
        <v>0</v>
      </c>
      <c r="E346" s="509">
        <v>153</v>
      </c>
      <c r="F346" s="509">
        <v>106</v>
      </c>
      <c r="G346" s="509">
        <v>22</v>
      </c>
      <c r="H346" s="509">
        <v>80</v>
      </c>
      <c r="I346" s="513">
        <v>140301</v>
      </c>
      <c r="J346" s="513">
        <v>56</v>
      </c>
      <c r="K346" s="513">
        <v>13</v>
      </c>
      <c r="L346" s="513">
        <v>49</v>
      </c>
      <c r="M346" s="513">
        <v>56</v>
      </c>
      <c r="N346" s="513">
        <v>7511</v>
      </c>
      <c r="O346" s="513">
        <v>5642</v>
      </c>
      <c r="P346" s="513">
        <v>65512</v>
      </c>
      <c r="Q346" s="513">
        <v>43001</v>
      </c>
      <c r="R346" s="513">
        <v>222</v>
      </c>
      <c r="S346" s="513">
        <v>102</v>
      </c>
      <c r="T346" s="513">
        <v>10658</v>
      </c>
      <c r="U346" s="513">
        <v>7240</v>
      </c>
      <c r="V346" s="513">
        <v>8</v>
      </c>
      <c r="W346" s="513">
        <v>0</v>
      </c>
      <c r="X346" s="513">
        <v>140</v>
      </c>
      <c r="Y346" s="513">
        <v>91</v>
      </c>
      <c r="Z346" s="513">
        <v>84156</v>
      </c>
      <c r="AA346" s="513">
        <v>56145</v>
      </c>
      <c r="AB346" s="510">
        <v>69.281045751633982</v>
      </c>
    </row>
    <row r="347" spans="1:28" ht="30" customHeight="1">
      <c r="A347" s="438" t="s">
        <v>34</v>
      </c>
      <c r="B347" s="438" t="s">
        <v>1119</v>
      </c>
      <c r="C347" s="509">
        <v>1</v>
      </c>
      <c r="D347" s="509">
        <v>0</v>
      </c>
      <c r="E347" s="509">
        <v>83</v>
      </c>
      <c r="F347" s="509">
        <v>30</v>
      </c>
      <c r="G347" s="509">
        <v>0</v>
      </c>
      <c r="H347" s="509">
        <v>23</v>
      </c>
      <c r="I347" s="513">
        <v>25323</v>
      </c>
      <c r="J347" s="513">
        <v>34</v>
      </c>
      <c r="K347" s="513">
        <v>20</v>
      </c>
      <c r="L347" s="513">
        <v>7</v>
      </c>
      <c r="M347" s="513">
        <v>9</v>
      </c>
      <c r="N347" s="513">
        <v>1173</v>
      </c>
      <c r="O347" s="513">
        <v>1424</v>
      </c>
      <c r="P347" s="513">
        <v>12387</v>
      </c>
      <c r="Q347" s="513">
        <v>6312</v>
      </c>
      <c r="R347" s="513">
        <v>39</v>
      </c>
      <c r="S347" s="513">
        <v>25</v>
      </c>
      <c r="T347" s="513">
        <v>1994</v>
      </c>
      <c r="U347" s="513">
        <v>1781</v>
      </c>
      <c r="V347" s="513">
        <v>15</v>
      </c>
      <c r="W347" s="513">
        <v>60</v>
      </c>
      <c r="X347" s="513">
        <v>18</v>
      </c>
      <c r="Y347" s="513">
        <v>25</v>
      </c>
      <c r="Z347" s="513">
        <v>15667</v>
      </c>
      <c r="AA347" s="513">
        <v>9656</v>
      </c>
      <c r="AB347" s="510">
        <v>36.144578313253014</v>
      </c>
    </row>
    <row r="348" spans="1:28" ht="30" customHeight="1">
      <c r="A348" s="438" t="s">
        <v>34</v>
      </c>
      <c r="B348" s="438" t="s">
        <v>1120</v>
      </c>
      <c r="C348" s="509">
        <v>1</v>
      </c>
      <c r="D348" s="509">
        <v>2</v>
      </c>
      <c r="E348" s="509">
        <v>146</v>
      </c>
      <c r="F348" s="509">
        <v>71</v>
      </c>
      <c r="G348" s="509">
        <v>0</v>
      </c>
      <c r="H348" s="509">
        <v>45</v>
      </c>
      <c r="I348" s="513">
        <v>96528</v>
      </c>
      <c r="J348" s="513">
        <v>0</v>
      </c>
      <c r="K348" s="513">
        <v>0</v>
      </c>
      <c r="L348" s="513">
        <v>0</v>
      </c>
      <c r="M348" s="513">
        <v>0</v>
      </c>
      <c r="N348" s="513">
        <v>5865</v>
      </c>
      <c r="O348" s="513">
        <v>3649</v>
      </c>
      <c r="P348" s="513">
        <v>42904</v>
      </c>
      <c r="Q348" s="513">
        <v>30906</v>
      </c>
      <c r="R348" s="513">
        <v>44</v>
      </c>
      <c r="S348" s="513">
        <v>42</v>
      </c>
      <c r="T348" s="513">
        <v>8105</v>
      </c>
      <c r="U348" s="513">
        <v>5013</v>
      </c>
      <c r="V348" s="513">
        <v>0</v>
      </c>
      <c r="W348" s="513">
        <v>0</v>
      </c>
      <c r="X348" s="513">
        <v>0</v>
      </c>
      <c r="Y348" s="513">
        <v>0</v>
      </c>
      <c r="Z348" s="513">
        <v>56918</v>
      </c>
      <c r="AA348" s="513">
        <v>39610</v>
      </c>
      <c r="AB348" s="510">
        <v>48.630136986301373</v>
      </c>
    </row>
    <row r="349" spans="1:28" ht="30" customHeight="1">
      <c r="A349" s="438" t="s">
        <v>34</v>
      </c>
      <c r="B349" s="438" t="s">
        <v>858</v>
      </c>
      <c r="C349" s="509">
        <v>1</v>
      </c>
      <c r="D349" s="509">
        <v>1</v>
      </c>
      <c r="E349" s="509">
        <v>215</v>
      </c>
      <c r="F349" s="509">
        <v>73</v>
      </c>
      <c r="G349" s="509">
        <v>4</v>
      </c>
      <c r="H349" s="509">
        <v>54</v>
      </c>
      <c r="I349" s="513">
        <v>97509</v>
      </c>
      <c r="J349" s="513">
        <v>0</v>
      </c>
      <c r="K349" s="513">
        <v>0</v>
      </c>
      <c r="L349" s="513">
        <v>408</v>
      </c>
      <c r="M349" s="513">
        <v>193</v>
      </c>
      <c r="N349" s="513">
        <v>8394</v>
      </c>
      <c r="O349" s="513">
        <v>4529</v>
      </c>
      <c r="P349" s="513">
        <v>46243</v>
      </c>
      <c r="Q349" s="513">
        <v>22501</v>
      </c>
      <c r="R349" s="513">
        <v>229</v>
      </c>
      <c r="S349" s="513">
        <v>102</v>
      </c>
      <c r="T349" s="513">
        <v>9729</v>
      </c>
      <c r="U349" s="513">
        <v>5023</v>
      </c>
      <c r="V349" s="513">
        <v>90</v>
      </c>
      <c r="W349" s="513">
        <v>68</v>
      </c>
      <c r="X349" s="513">
        <v>0</v>
      </c>
      <c r="Y349" s="513">
        <v>0</v>
      </c>
      <c r="Z349" s="513">
        <v>65093</v>
      </c>
      <c r="AA349" s="513">
        <v>32416</v>
      </c>
      <c r="AB349" s="510">
        <v>33.953488372093027</v>
      </c>
    </row>
    <row r="350" spans="1:28" ht="30" customHeight="1">
      <c r="A350" s="438" t="s">
        <v>34</v>
      </c>
      <c r="B350" s="438" t="s">
        <v>1121</v>
      </c>
      <c r="C350" s="509">
        <v>0</v>
      </c>
      <c r="D350" s="509">
        <v>0</v>
      </c>
      <c r="E350" s="509">
        <v>96</v>
      </c>
      <c r="F350" s="509">
        <v>8</v>
      </c>
      <c r="G350" s="509">
        <v>0</v>
      </c>
      <c r="H350" s="509">
        <v>28</v>
      </c>
      <c r="I350" s="513">
        <v>6514</v>
      </c>
      <c r="J350" s="513">
        <v>0</v>
      </c>
      <c r="K350" s="513">
        <v>0</v>
      </c>
      <c r="L350" s="513">
        <v>0</v>
      </c>
      <c r="M350" s="513">
        <v>0</v>
      </c>
      <c r="N350" s="513">
        <v>93</v>
      </c>
      <c r="O350" s="513">
        <v>55</v>
      </c>
      <c r="P350" s="513">
        <v>554</v>
      </c>
      <c r="Q350" s="513">
        <v>878</v>
      </c>
      <c r="R350" s="513">
        <v>0</v>
      </c>
      <c r="S350" s="513">
        <v>0</v>
      </c>
      <c r="T350" s="513">
        <v>2877</v>
      </c>
      <c r="U350" s="513">
        <v>1901</v>
      </c>
      <c r="V350" s="513">
        <v>19</v>
      </c>
      <c r="W350" s="513">
        <v>66</v>
      </c>
      <c r="X350" s="513">
        <v>12</v>
      </c>
      <c r="Y350" s="513">
        <v>59</v>
      </c>
      <c r="Z350" s="513">
        <v>3555</v>
      </c>
      <c r="AA350" s="513">
        <v>2959</v>
      </c>
      <c r="AB350" s="510">
        <v>8.3333333333333339</v>
      </c>
    </row>
    <row r="351" spans="1:28" ht="30" customHeight="1">
      <c r="A351" s="438" t="s">
        <v>34</v>
      </c>
      <c r="B351" s="438" t="s">
        <v>1122</v>
      </c>
      <c r="C351" s="509">
        <v>0</v>
      </c>
      <c r="D351" s="509">
        <v>0</v>
      </c>
      <c r="E351" s="509">
        <v>120</v>
      </c>
      <c r="F351" s="509">
        <v>40</v>
      </c>
      <c r="G351" s="509">
        <v>0</v>
      </c>
      <c r="H351" s="509">
        <v>39</v>
      </c>
      <c r="I351" s="513">
        <v>33568</v>
      </c>
      <c r="J351" s="513">
        <v>5</v>
      </c>
      <c r="K351" s="513">
        <v>0</v>
      </c>
      <c r="L351" s="513">
        <v>0</v>
      </c>
      <c r="M351" s="513">
        <v>0</v>
      </c>
      <c r="N351" s="513">
        <v>2172</v>
      </c>
      <c r="O351" s="513">
        <v>1535</v>
      </c>
      <c r="P351" s="513">
        <v>16148</v>
      </c>
      <c r="Q351" s="513">
        <v>7703</v>
      </c>
      <c r="R351" s="513">
        <v>68</v>
      </c>
      <c r="S351" s="513">
        <v>27</v>
      </c>
      <c r="T351" s="513">
        <v>3393</v>
      </c>
      <c r="U351" s="513">
        <v>2459</v>
      </c>
      <c r="V351" s="513">
        <v>0</v>
      </c>
      <c r="W351" s="513">
        <v>58</v>
      </c>
      <c r="X351" s="513">
        <v>0</v>
      </c>
      <c r="Y351" s="513">
        <v>0</v>
      </c>
      <c r="Z351" s="513">
        <v>21786</v>
      </c>
      <c r="AA351" s="513">
        <v>11782</v>
      </c>
      <c r="AB351" s="510">
        <v>33.333333333333336</v>
      </c>
    </row>
    <row r="352" spans="1:28" ht="30" customHeight="1">
      <c r="A352" s="438" t="s">
        <v>34</v>
      </c>
      <c r="B352" s="438" t="s">
        <v>1123</v>
      </c>
      <c r="C352" s="509">
        <v>0</v>
      </c>
      <c r="D352" s="509">
        <v>0</v>
      </c>
      <c r="E352" s="509">
        <v>98</v>
      </c>
      <c r="F352" s="509">
        <v>43</v>
      </c>
      <c r="G352" s="509">
        <v>0</v>
      </c>
      <c r="H352" s="509">
        <v>34</v>
      </c>
      <c r="I352" s="513">
        <v>21073</v>
      </c>
      <c r="J352" s="513">
        <v>0</v>
      </c>
      <c r="K352" s="513">
        <v>0</v>
      </c>
      <c r="L352" s="513">
        <v>0</v>
      </c>
      <c r="M352" s="513">
        <v>0</v>
      </c>
      <c r="N352" s="513">
        <v>458</v>
      </c>
      <c r="O352" s="513">
        <v>374</v>
      </c>
      <c r="P352" s="513">
        <v>8021</v>
      </c>
      <c r="Q352" s="513">
        <v>5694</v>
      </c>
      <c r="R352" s="513">
        <v>0</v>
      </c>
      <c r="S352" s="513">
        <v>0</v>
      </c>
      <c r="T352" s="513">
        <v>4106</v>
      </c>
      <c r="U352" s="513">
        <v>2420</v>
      </c>
      <c r="V352" s="513">
        <v>0</v>
      </c>
      <c r="W352" s="513">
        <v>0</v>
      </c>
      <c r="X352" s="513">
        <v>0</v>
      </c>
      <c r="Y352" s="513">
        <v>0</v>
      </c>
      <c r="Z352" s="513">
        <v>12585</v>
      </c>
      <c r="AA352" s="513">
        <v>8488</v>
      </c>
      <c r="AB352" s="510">
        <v>43.877551020408163</v>
      </c>
    </row>
    <row r="353" spans="1:28" ht="30" customHeight="1">
      <c r="A353" s="438" t="s">
        <v>34</v>
      </c>
      <c r="B353" s="438" t="s">
        <v>1124</v>
      </c>
      <c r="C353" s="509">
        <v>0</v>
      </c>
      <c r="D353" s="509">
        <v>0</v>
      </c>
      <c r="E353" s="509">
        <v>121</v>
      </c>
      <c r="F353" s="509">
        <v>96</v>
      </c>
      <c r="G353" s="509">
        <v>0</v>
      </c>
      <c r="H353" s="509">
        <v>53</v>
      </c>
      <c r="I353" s="513">
        <v>43791</v>
      </c>
      <c r="J353" s="513">
        <v>0</v>
      </c>
      <c r="K353" s="513">
        <v>0</v>
      </c>
      <c r="L353" s="513">
        <v>2</v>
      </c>
      <c r="M353" s="513">
        <v>7</v>
      </c>
      <c r="N353" s="513">
        <v>1802</v>
      </c>
      <c r="O353" s="513">
        <v>2379</v>
      </c>
      <c r="P353" s="513">
        <v>13561</v>
      </c>
      <c r="Q353" s="513">
        <v>15072</v>
      </c>
      <c r="R353" s="513">
        <v>287</v>
      </c>
      <c r="S353" s="513">
        <v>208</v>
      </c>
      <c r="T353" s="513">
        <v>6268</v>
      </c>
      <c r="U353" s="513">
        <v>3998</v>
      </c>
      <c r="V353" s="513">
        <v>93</v>
      </c>
      <c r="W353" s="513">
        <v>114</v>
      </c>
      <c r="X353" s="513">
        <v>0</v>
      </c>
      <c r="Y353" s="513">
        <v>0</v>
      </c>
      <c r="Z353" s="513">
        <v>22013</v>
      </c>
      <c r="AA353" s="513">
        <v>21778</v>
      </c>
      <c r="AB353" s="510">
        <v>79.338842975206617</v>
      </c>
    </row>
    <row r="354" spans="1:28" ht="30" customHeight="1">
      <c r="A354" s="438" t="s">
        <v>34</v>
      </c>
      <c r="B354" s="438" t="s">
        <v>1125</v>
      </c>
      <c r="C354" s="509">
        <v>0</v>
      </c>
      <c r="D354" s="509">
        <v>0</v>
      </c>
      <c r="E354" s="509">
        <v>70</v>
      </c>
      <c r="F354" s="509">
        <v>60</v>
      </c>
      <c r="G354" s="509">
        <v>0</v>
      </c>
      <c r="H354" s="509">
        <v>49</v>
      </c>
      <c r="I354" s="513">
        <v>44994</v>
      </c>
      <c r="J354" s="513">
        <v>3</v>
      </c>
      <c r="K354" s="513">
        <v>1</v>
      </c>
      <c r="L354" s="513">
        <v>0</v>
      </c>
      <c r="M354" s="513">
        <v>0</v>
      </c>
      <c r="N354" s="513">
        <v>1862</v>
      </c>
      <c r="O354" s="513">
        <v>1826</v>
      </c>
      <c r="P354" s="513">
        <v>18948</v>
      </c>
      <c r="Q354" s="513">
        <v>13197</v>
      </c>
      <c r="R354" s="513">
        <v>42</v>
      </c>
      <c r="S354" s="513">
        <v>20</v>
      </c>
      <c r="T354" s="513">
        <v>5104</v>
      </c>
      <c r="U354" s="513">
        <v>3986</v>
      </c>
      <c r="V354" s="513">
        <v>4</v>
      </c>
      <c r="W354" s="513">
        <v>1</v>
      </c>
      <c r="X354" s="513">
        <v>0</v>
      </c>
      <c r="Y354" s="513">
        <v>0</v>
      </c>
      <c r="Z354" s="513">
        <v>25963</v>
      </c>
      <c r="AA354" s="513">
        <v>19031</v>
      </c>
      <c r="AB354" s="510">
        <v>85.714285714285722</v>
      </c>
    </row>
    <row r="355" spans="1:28" ht="30" customHeight="1">
      <c r="A355" s="438" t="s">
        <v>34</v>
      </c>
      <c r="B355" s="438" t="s">
        <v>1126</v>
      </c>
      <c r="C355" s="509">
        <v>0</v>
      </c>
      <c r="D355" s="509">
        <v>0</v>
      </c>
      <c r="E355" s="509">
        <v>62</v>
      </c>
      <c r="F355" s="509">
        <v>53</v>
      </c>
      <c r="G355" s="509">
        <v>0</v>
      </c>
      <c r="H355" s="509">
        <v>17</v>
      </c>
      <c r="I355" s="513">
        <v>13515</v>
      </c>
      <c r="J355" s="513">
        <v>0</v>
      </c>
      <c r="K355" s="513">
        <v>0</v>
      </c>
      <c r="L355" s="513">
        <v>0</v>
      </c>
      <c r="M355" s="513">
        <v>0</v>
      </c>
      <c r="N355" s="513">
        <v>305</v>
      </c>
      <c r="O355" s="513">
        <v>267</v>
      </c>
      <c r="P355" s="513">
        <v>5307</v>
      </c>
      <c r="Q355" s="513">
        <v>4985</v>
      </c>
      <c r="R355" s="513">
        <v>109</v>
      </c>
      <c r="S355" s="513">
        <v>86</v>
      </c>
      <c r="T355" s="513">
        <v>1395</v>
      </c>
      <c r="U355" s="513">
        <v>1061</v>
      </c>
      <c r="V355" s="513">
        <v>0</v>
      </c>
      <c r="W355" s="513">
        <v>0</v>
      </c>
      <c r="X355" s="513">
        <v>0</v>
      </c>
      <c r="Y355" s="513">
        <v>0</v>
      </c>
      <c r="Z355" s="513">
        <v>7116</v>
      </c>
      <c r="AA355" s="513">
        <v>6399</v>
      </c>
      <c r="AB355" s="510">
        <v>85.483870967741936</v>
      </c>
    </row>
    <row r="356" spans="1:28" ht="30" customHeight="1">
      <c r="A356" s="438" t="s">
        <v>34</v>
      </c>
      <c r="B356" s="438" t="s">
        <v>1127</v>
      </c>
      <c r="C356" s="509">
        <v>0</v>
      </c>
      <c r="D356" s="509">
        <v>0</v>
      </c>
      <c r="E356" s="509">
        <v>61</v>
      </c>
      <c r="F356" s="509">
        <v>12</v>
      </c>
      <c r="G356" s="509">
        <v>0</v>
      </c>
      <c r="H356" s="509">
        <v>23</v>
      </c>
      <c r="I356" s="513">
        <v>13201</v>
      </c>
      <c r="J356" s="513">
        <v>0</v>
      </c>
      <c r="K356" s="513">
        <v>0</v>
      </c>
      <c r="L356" s="513">
        <v>0</v>
      </c>
      <c r="M356" s="513">
        <v>0</v>
      </c>
      <c r="N356" s="513">
        <v>348</v>
      </c>
      <c r="O356" s="513">
        <v>542</v>
      </c>
      <c r="P356" s="513">
        <v>3723</v>
      </c>
      <c r="Q356" s="513">
        <v>4933</v>
      </c>
      <c r="R356" s="513">
        <v>5</v>
      </c>
      <c r="S356" s="513">
        <v>7</v>
      </c>
      <c r="T356" s="513">
        <v>2017</v>
      </c>
      <c r="U356" s="513">
        <v>1626</v>
      </c>
      <c r="V356" s="513">
        <v>0</v>
      </c>
      <c r="W356" s="513">
        <v>0</v>
      </c>
      <c r="X356" s="513">
        <v>0</v>
      </c>
      <c r="Y356" s="513">
        <v>0</v>
      </c>
      <c r="Z356" s="513">
        <v>6093</v>
      </c>
      <c r="AA356" s="513">
        <v>7108</v>
      </c>
      <c r="AB356" s="510">
        <v>19.672131147540984</v>
      </c>
    </row>
    <row r="357" spans="1:28" ht="30" customHeight="1">
      <c r="A357" s="438" t="s">
        <v>34</v>
      </c>
      <c r="B357" s="438" t="s">
        <v>1128</v>
      </c>
      <c r="C357" s="509">
        <v>0</v>
      </c>
      <c r="D357" s="509">
        <v>0</v>
      </c>
      <c r="E357" s="509">
        <v>38</v>
      </c>
      <c r="F357" s="509">
        <v>23</v>
      </c>
      <c r="G357" s="509">
        <v>0</v>
      </c>
      <c r="H357" s="509">
        <v>11</v>
      </c>
      <c r="I357" s="513">
        <v>7820</v>
      </c>
      <c r="J357" s="513">
        <v>0</v>
      </c>
      <c r="K357" s="513">
        <v>0</v>
      </c>
      <c r="L357" s="513">
        <v>0</v>
      </c>
      <c r="M357" s="513">
        <v>0</v>
      </c>
      <c r="N357" s="513">
        <v>142</v>
      </c>
      <c r="O357" s="513">
        <v>169</v>
      </c>
      <c r="P357" s="513">
        <v>3625</v>
      </c>
      <c r="Q357" s="513">
        <v>1294</v>
      </c>
      <c r="R357" s="513">
        <v>0</v>
      </c>
      <c r="S357" s="513">
        <v>0</v>
      </c>
      <c r="T357" s="513">
        <v>1771</v>
      </c>
      <c r="U357" s="513">
        <v>819</v>
      </c>
      <c r="V357" s="513">
        <v>0</v>
      </c>
      <c r="W357" s="513">
        <v>0</v>
      </c>
      <c r="X357" s="513">
        <v>0</v>
      </c>
      <c r="Y357" s="513">
        <v>0</v>
      </c>
      <c r="Z357" s="513">
        <v>5538</v>
      </c>
      <c r="AA357" s="513">
        <v>2282</v>
      </c>
      <c r="AB357" s="510">
        <v>60.526315789473685</v>
      </c>
    </row>
    <row r="358" spans="1:28" ht="30" customHeight="1">
      <c r="A358" s="438" t="s">
        <v>34</v>
      </c>
      <c r="B358" s="438" t="s">
        <v>1129</v>
      </c>
      <c r="C358" s="509">
        <v>1</v>
      </c>
      <c r="D358" s="509">
        <v>0</v>
      </c>
      <c r="E358" s="509">
        <v>109</v>
      </c>
      <c r="F358" s="509">
        <v>92</v>
      </c>
      <c r="G358" s="509">
        <v>0</v>
      </c>
      <c r="H358" s="509">
        <v>54</v>
      </c>
      <c r="I358" s="513">
        <v>108613</v>
      </c>
      <c r="J358" s="513">
        <v>25</v>
      </c>
      <c r="K358" s="513">
        <v>3</v>
      </c>
      <c r="L358" s="513">
        <v>0</v>
      </c>
      <c r="M358" s="513">
        <v>0</v>
      </c>
      <c r="N358" s="513">
        <v>4356</v>
      </c>
      <c r="O358" s="513">
        <v>3557</v>
      </c>
      <c r="P358" s="513">
        <v>50511</v>
      </c>
      <c r="Q358" s="513">
        <v>37204</v>
      </c>
      <c r="R358" s="513">
        <v>9</v>
      </c>
      <c r="S358" s="513">
        <v>5</v>
      </c>
      <c r="T358" s="513">
        <v>8274</v>
      </c>
      <c r="U358" s="513">
        <v>4258</v>
      </c>
      <c r="V358" s="513">
        <v>336</v>
      </c>
      <c r="W358" s="513">
        <v>75</v>
      </c>
      <c r="X358" s="513">
        <v>0</v>
      </c>
      <c r="Y358" s="513">
        <v>0</v>
      </c>
      <c r="Z358" s="513">
        <v>63511</v>
      </c>
      <c r="AA358" s="513">
        <v>45102</v>
      </c>
      <c r="AB358" s="510">
        <v>84.403669724770637</v>
      </c>
    </row>
    <row r="359" spans="1:28" ht="30" customHeight="1">
      <c r="A359" s="438" t="s">
        <v>34</v>
      </c>
      <c r="B359" s="438" t="s">
        <v>1130</v>
      </c>
      <c r="C359" s="509">
        <v>0</v>
      </c>
      <c r="D359" s="509">
        <v>0</v>
      </c>
      <c r="E359" s="509">
        <v>67</v>
      </c>
      <c r="F359" s="509">
        <v>14</v>
      </c>
      <c r="G359" s="509">
        <v>0</v>
      </c>
      <c r="H359" s="509">
        <v>9</v>
      </c>
      <c r="I359" s="513">
        <v>13020</v>
      </c>
      <c r="J359" s="513">
        <v>0</v>
      </c>
      <c r="K359" s="513">
        <v>0</v>
      </c>
      <c r="L359" s="513">
        <v>0</v>
      </c>
      <c r="M359" s="513">
        <v>0</v>
      </c>
      <c r="N359" s="513">
        <v>533</v>
      </c>
      <c r="O359" s="513">
        <v>418</v>
      </c>
      <c r="P359" s="513">
        <v>7211</v>
      </c>
      <c r="Q359" s="513">
        <v>3235</v>
      </c>
      <c r="R359" s="513">
        <v>0</v>
      </c>
      <c r="S359" s="513">
        <v>0</v>
      </c>
      <c r="T359" s="513">
        <v>1029</v>
      </c>
      <c r="U359" s="513">
        <v>594</v>
      </c>
      <c r="V359" s="513">
        <v>0</v>
      </c>
      <c r="W359" s="513">
        <v>0</v>
      </c>
      <c r="X359" s="513">
        <v>0</v>
      </c>
      <c r="Y359" s="513">
        <v>0</v>
      </c>
      <c r="Z359" s="513">
        <v>8773</v>
      </c>
      <c r="AA359" s="513">
        <v>4247</v>
      </c>
      <c r="AB359" s="510">
        <v>20.8955223880597</v>
      </c>
    </row>
    <row r="360" spans="1:28" ht="30" customHeight="1">
      <c r="A360" s="438" t="s">
        <v>34</v>
      </c>
      <c r="B360" s="438" t="s">
        <v>1131</v>
      </c>
      <c r="C360" s="509">
        <v>2</v>
      </c>
      <c r="D360" s="509">
        <v>3</v>
      </c>
      <c r="E360" s="509">
        <v>127</v>
      </c>
      <c r="F360" s="509">
        <v>112</v>
      </c>
      <c r="G360" s="509">
        <v>3</v>
      </c>
      <c r="H360" s="509">
        <v>64</v>
      </c>
      <c r="I360" s="513">
        <v>131610</v>
      </c>
      <c r="J360" s="513">
        <v>202</v>
      </c>
      <c r="K360" s="513">
        <v>108</v>
      </c>
      <c r="L360" s="513">
        <v>93</v>
      </c>
      <c r="M360" s="513">
        <v>75</v>
      </c>
      <c r="N360" s="513">
        <v>7008</v>
      </c>
      <c r="O360" s="513">
        <v>4212</v>
      </c>
      <c r="P360" s="513">
        <v>56111</v>
      </c>
      <c r="Q360" s="513">
        <v>42462</v>
      </c>
      <c r="R360" s="513">
        <v>165</v>
      </c>
      <c r="S360" s="513">
        <v>101</v>
      </c>
      <c r="T360" s="513">
        <v>13609</v>
      </c>
      <c r="U360" s="513">
        <v>7436</v>
      </c>
      <c r="V360" s="513">
        <v>2</v>
      </c>
      <c r="W360" s="513">
        <v>26</v>
      </c>
      <c r="X360" s="513">
        <v>0</v>
      </c>
      <c r="Y360" s="513">
        <v>0</v>
      </c>
      <c r="Z360" s="513">
        <v>77190</v>
      </c>
      <c r="AA360" s="513">
        <v>54420</v>
      </c>
      <c r="AB360" s="510">
        <v>88.188976377952756</v>
      </c>
    </row>
    <row r="361" spans="1:28" ht="30" customHeight="1">
      <c r="A361" s="438" t="s">
        <v>34</v>
      </c>
      <c r="B361" s="438" t="s">
        <v>1132</v>
      </c>
      <c r="C361" s="509">
        <v>0</v>
      </c>
      <c r="D361" s="509">
        <v>0</v>
      </c>
      <c r="E361" s="509">
        <v>157</v>
      </c>
      <c r="F361" s="509">
        <v>88</v>
      </c>
      <c r="G361" s="509">
        <v>1</v>
      </c>
      <c r="H361" s="509">
        <v>52</v>
      </c>
      <c r="I361" s="513">
        <v>39982</v>
      </c>
      <c r="J361" s="513">
        <v>168</v>
      </c>
      <c r="K361" s="513">
        <v>33</v>
      </c>
      <c r="L361" s="513">
        <v>26</v>
      </c>
      <c r="M361" s="513">
        <v>10</v>
      </c>
      <c r="N361" s="513">
        <v>2566</v>
      </c>
      <c r="O361" s="513">
        <v>2153</v>
      </c>
      <c r="P361" s="513">
        <v>14842</v>
      </c>
      <c r="Q361" s="513">
        <v>9047</v>
      </c>
      <c r="R361" s="513">
        <v>0</v>
      </c>
      <c r="S361" s="513">
        <v>0</v>
      </c>
      <c r="T361" s="513">
        <v>5623</v>
      </c>
      <c r="U361" s="513">
        <v>5080</v>
      </c>
      <c r="V361" s="513">
        <v>49</v>
      </c>
      <c r="W361" s="513">
        <v>60</v>
      </c>
      <c r="X361" s="513">
        <v>233</v>
      </c>
      <c r="Y361" s="513">
        <v>92</v>
      </c>
      <c r="Z361" s="513">
        <v>23507</v>
      </c>
      <c r="AA361" s="513">
        <v>16475</v>
      </c>
      <c r="AB361" s="510">
        <v>56.050955414012734</v>
      </c>
    </row>
    <row r="362" spans="1:28" ht="30" customHeight="1">
      <c r="A362" s="438" t="s">
        <v>34</v>
      </c>
      <c r="B362" s="438" t="s">
        <v>1133</v>
      </c>
      <c r="C362" s="509">
        <v>11</v>
      </c>
      <c r="D362" s="509">
        <v>8</v>
      </c>
      <c r="E362" s="509">
        <v>359</v>
      </c>
      <c r="F362" s="509">
        <v>193</v>
      </c>
      <c r="G362" s="509">
        <v>5</v>
      </c>
      <c r="H362" s="509">
        <v>44</v>
      </c>
      <c r="I362" s="513">
        <v>320611</v>
      </c>
      <c r="J362" s="513">
        <v>1772</v>
      </c>
      <c r="K362" s="513">
        <v>1000</v>
      </c>
      <c r="L362" s="513">
        <v>90</v>
      </c>
      <c r="M362" s="513">
        <v>90</v>
      </c>
      <c r="N362" s="513">
        <v>20588</v>
      </c>
      <c r="O362" s="513">
        <v>16715</v>
      </c>
      <c r="P362" s="513">
        <v>132279</v>
      </c>
      <c r="Q362" s="513">
        <v>127514</v>
      </c>
      <c r="R362" s="513">
        <v>1879</v>
      </c>
      <c r="S362" s="513">
        <v>1003</v>
      </c>
      <c r="T362" s="513">
        <v>10310</v>
      </c>
      <c r="U362" s="513">
        <v>5803</v>
      </c>
      <c r="V362" s="513">
        <v>925</v>
      </c>
      <c r="W362" s="513">
        <v>575</v>
      </c>
      <c r="X362" s="513">
        <v>42</v>
      </c>
      <c r="Y362" s="513">
        <v>26</v>
      </c>
      <c r="Z362" s="513">
        <v>167885</v>
      </c>
      <c r="AA362" s="513">
        <v>152726</v>
      </c>
      <c r="AB362" s="510">
        <v>53.760445682451255</v>
      </c>
    </row>
    <row r="363" spans="1:28" ht="30" customHeight="1">
      <c r="A363" s="438" t="s">
        <v>34</v>
      </c>
      <c r="B363" s="438" t="s">
        <v>1134</v>
      </c>
      <c r="C363" s="509">
        <v>0</v>
      </c>
      <c r="D363" s="509">
        <v>2</v>
      </c>
      <c r="E363" s="509">
        <v>108</v>
      </c>
      <c r="F363" s="509">
        <v>73</v>
      </c>
      <c r="G363" s="509">
        <v>0</v>
      </c>
      <c r="H363" s="509">
        <v>22</v>
      </c>
      <c r="I363" s="513">
        <v>46465</v>
      </c>
      <c r="J363" s="513">
        <v>23</v>
      </c>
      <c r="K363" s="513">
        <v>10</v>
      </c>
      <c r="L363" s="513">
        <v>0</v>
      </c>
      <c r="M363" s="513">
        <v>0</v>
      </c>
      <c r="N363" s="513">
        <v>4732</v>
      </c>
      <c r="O363" s="513">
        <v>3347</v>
      </c>
      <c r="P363" s="513">
        <v>20537</v>
      </c>
      <c r="Q363" s="513">
        <v>10705</v>
      </c>
      <c r="R363" s="513">
        <v>816</v>
      </c>
      <c r="S363" s="513">
        <v>406</v>
      </c>
      <c r="T363" s="513">
        <v>3396</v>
      </c>
      <c r="U363" s="513">
        <v>2344</v>
      </c>
      <c r="V363" s="513">
        <v>14</v>
      </c>
      <c r="W363" s="513">
        <v>81</v>
      </c>
      <c r="X363" s="513">
        <v>45</v>
      </c>
      <c r="Y363" s="513">
        <v>9</v>
      </c>
      <c r="Z363" s="513">
        <v>29563</v>
      </c>
      <c r="AA363" s="513">
        <v>16902</v>
      </c>
      <c r="AB363" s="510">
        <v>67.592592592592595</v>
      </c>
    </row>
    <row r="364" spans="1:28" ht="30" customHeight="1">
      <c r="A364" s="438" t="s">
        <v>34</v>
      </c>
      <c r="B364" s="438" t="s">
        <v>1135</v>
      </c>
      <c r="C364" s="509">
        <v>5</v>
      </c>
      <c r="D364" s="509">
        <v>2</v>
      </c>
      <c r="E364" s="509">
        <v>433</v>
      </c>
      <c r="F364" s="509">
        <v>96</v>
      </c>
      <c r="G364" s="509">
        <v>0</v>
      </c>
      <c r="H364" s="509">
        <v>113</v>
      </c>
      <c r="I364" s="513">
        <v>148284</v>
      </c>
      <c r="J364" s="513">
        <v>86</v>
      </c>
      <c r="K364" s="513">
        <v>41</v>
      </c>
      <c r="L364" s="513">
        <v>2</v>
      </c>
      <c r="M364" s="513">
        <v>19</v>
      </c>
      <c r="N364" s="513">
        <v>6975</v>
      </c>
      <c r="O364" s="513">
        <v>4887</v>
      </c>
      <c r="P364" s="513">
        <v>56820</v>
      </c>
      <c r="Q364" s="513">
        <v>49565</v>
      </c>
      <c r="R364" s="513">
        <v>896</v>
      </c>
      <c r="S364" s="513">
        <v>380</v>
      </c>
      <c r="T364" s="513">
        <v>18300</v>
      </c>
      <c r="U364" s="513">
        <v>10043</v>
      </c>
      <c r="V364" s="513">
        <v>102</v>
      </c>
      <c r="W364" s="513">
        <v>168</v>
      </c>
      <c r="X364" s="513">
        <v>0</v>
      </c>
      <c r="Y364" s="513">
        <v>0</v>
      </c>
      <c r="Z364" s="513">
        <v>83181</v>
      </c>
      <c r="AA364" s="513">
        <v>65103</v>
      </c>
      <c r="AB364" s="510">
        <v>22.170900692840647</v>
      </c>
    </row>
    <row r="365" spans="1:28" ht="30" customHeight="1">
      <c r="A365" s="438" t="s">
        <v>34</v>
      </c>
      <c r="B365" s="438" t="s">
        <v>1136</v>
      </c>
      <c r="C365" s="509">
        <v>1</v>
      </c>
      <c r="D365" s="509">
        <v>2</v>
      </c>
      <c r="E365" s="509">
        <v>134</v>
      </c>
      <c r="F365" s="509">
        <v>91</v>
      </c>
      <c r="G365" s="509">
        <v>0</v>
      </c>
      <c r="H365" s="509">
        <v>28</v>
      </c>
      <c r="I365" s="513">
        <v>97084</v>
      </c>
      <c r="J365" s="513">
        <v>570</v>
      </c>
      <c r="K365" s="513">
        <v>181</v>
      </c>
      <c r="L365" s="513">
        <v>234</v>
      </c>
      <c r="M365" s="513">
        <v>114</v>
      </c>
      <c r="N365" s="513">
        <v>8631</v>
      </c>
      <c r="O365" s="513">
        <v>2785</v>
      </c>
      <c r="P365" s="513">
        <v>49464</v>
      </c>
      <c r="Q365" s="513">
        <v>25275</v>
      </c>
      <c r="R365" s="513">
        <v>182</v>
      </c>
      <c r="S365" s="513">
        <v>89</v>
      </c>
      <c r="T365" s="513">
        <v>6707</v>
      </c>
      <c r="U365" s="513">
        <v>2852</v>
      </c>
      <c r="V365" s="513">
        <v>0</v>
      </c>
      <c r="W365" s="513">
        <v>0</v>
      </c>
      <c r="X365" s="513">
        <v>0</v>
      </c>
      <c r="Y365" s="513">
        <v>0</v>
      </c>
      <c r="Z365" s="513">
        <v>65788</v>
      </c>
      <c r="AA365" s="513">
        <v>31296</v>
      </c>
      <c r="AB365" s="510">
        <v>67.910447761194021</v>
      </c>
    </row>
    <row r="366" spans="1:28" ht="30" customHeight="1">
      <c r="A366" s="438" t="s">
        <v>34</v>
      </c>
      <c r="B366" s="438" t="s">
        <v>1137</v>
      </c>
      <c r="C366" s="509">
        <v>0</v>
      </c>
      <c r="D366" s="509">
        <v>0</v>
      </c>
      <c r="E366" s="509">
        <v>43</v>
      </c>
      <c r="F366" s="509">
        <v>35</v>
      </c>
      <c r="G366" s="509">
        <v>0</v>
      </c>
      <c r="H366" s="509">
        <v>19</v>
      </c>
      <c r="I366" s="513">
        <v>21945</v>
      </c>
      <c r="J366" s="513">
        <v>0</v>
      </c>
      <c r="K366" s="513">
        <v>0</v>
      </c>
      <c r="L366" s="513">
        <v>0</v>
      </c>
      <c r="M366" s="513">
        <v>0</v>
      </c>
      <c r="N366" s="513">
        <v>677</v>
      </c>
      <c r="O366" s="513">
        <v>437</v>
      </c>
      <c r="P366" s="513">
        <v>10891</v>
      </c>
      <c r="Q366" s="513">
        <v>5882</v>
      </c>
      <c r="R366" s="513">
        <v>0</v>
      </c>
      <c r="S366" s="513">
        <v>0</v>
      </c>
      <c r="T366" s="513">
        <v>2793</v>
      </c>
      <c r="U366" s="513">
        <v>1176</v>
      </c>
      <c r="V366" s="513">
        <v>0</v>
      </c>
      <c r="W366" s="513">
        <v>0</v>
      </c>
      <c r="X366" s="513">
        <v>66</v>
      </c>
      <c r="Y366" s="513">
        <v>23</v>
      </c>
      <c r="Z366" s="513">
        <v>14427</v>
      </c>
      <c r="AA366" s="513">
        <v>7518</v>
      </c>
      <c r="AB366" s="510">
        <v>81.395348837209298</v>
      </c>
    </row>
    <row r="367" spans="1:28" ht="30" customHeight="1">
      <c r="A367" s="438" t="s">
        <v>34</v>
      </c>
      <c r="B367" s="438" t="s">
        <v>1138</v>
      </c>
      <c r="C367" s="509">
        <v>2</v>
      </c>
      <c r="D367" s="509">
        <v>1</v>
      </c>
      <c r="E367" s="509">
        <v>175</v>
      </c>
      <c r="F367" s="509">
        <v>124</v>
      </c>
      <c r="G367" s="509">
        <v>20</v>
      </c>
      <c r="H367" s="509">
        <v>72</v>
      </c>
      <c r="I367" s="513">
        <v>175606</v>
      </c>
      <c r="J367" s="513">
        <v>90</v>
      </c>
      <c r="K367" s="513">
        <v>56</v>
      </c>
      <c r="L367" s="513">
        <v>3</v>
      </c>
      <c r="M367" s="513">
        <v>7</v>
      </c>
      <c r="N367" s="513">
        <v>8489</v>
      </c>
      <c r="O367" s="513">
        <v>6083</v>
      </c>
      <c r="P367" s="513">
        <v>75117</v>
      </c>
      <c r="Q367" s="513">
        <v>59798</v>
      </c>
      <c r="R367" s="513">
        <v>137</v>
      </c>
      <c r="S367" s="513">
        <v>64</v>
      </c>
      <c r="T367" s="513">
        <v>16695</v>
      </c>
      <c r="U367" s="513">
        <v>8885</v>
      </c>
      <c r="V367" s="513">
        <v>93</v>
      </c>
      <c r="W367" s="513">
        <v>30</v>
      </c>
      <c r="X367" s="513">
        <v>22</v>
      </c>
      <c r="Y367" s="513">
        <v>37</v>
      </c>
      <c r="Z367" s="513">
        <v>100646</v>
      </c>
      <c r="AA367" s="513">
        <v>74960</v>
      </c>
      <c r="AB367" s="510">
        <v>70.857142857142861</v>
      </c>
    </row>
    <row r="368" spans="1:28" ht="30" customHeight="1">
      <c r="A368" s="438" t="s">
        <v>34</v>
      </c>
      <c r="B368" s="438" t="s">
        <v>1139</v>
      </c>
      <c r="C368" s="509">
        <v>0</v>
      </c>
      <c r="D368" s="509">
        <v>0</v>
      </c>
      <c r="E368" s="509">
        <v>64</v>
      </c>
      <c r="F368" s="509">
        <v>28</v>
      </c>
      <c r="G368" s="509">
        <v>1</v>
      </c>
      <c r="H368" s="509">
        <v>21</v>
      </c>
      <c r="I368" s="513">
        <v>20813</v>
      </c>
      <c r="J368" s="513">
        <v>0</v>
      </c>
      <c r="K368" s="513">
        <v>0</v>
      </c>
      <c r="L368" s="513">
        <v>0</v>
      </c>
      <c r="M368" s="513">
        <v>0</v>
      </c>
      <c r="N368" s="513">
        <v>1684</v>
      </c>
      <c r="O368" s="513">
        <v>982</v>
      </c>
      <c r="P368" s="513">
        <v>9050</v>
      </c>
      <c r="Q368" s="513">
        <v>5277</v>
      </c>
      <c r="R368" s="513">
        <v>0</v>
      </c>
      <c r="S368" s="513">
        <v>0</v>
      </c>
      <c r="T368" s="513">
        <v>2170</v>
      </c>
      <c r="U368" s="513">
        <v>1650</v>
      </c>
      <c r="V368" s="513">
        <v>0</v>
      </c>
      <c r="W368" s="513">
        <v>0</v>
      </c>
      <c r="X368" s="513">
        <v>0</v>
      </c>
      <c r="Y368" s="513">
        <v>0</v>
      </c>
      <c r="Z368" s="513">
        <v>12904</v>
      </c>
      <c r="AA368" s="513">
        <v>7909</v>
      </c>
      <c r="AB368" s="510">
        <v>43.75</v>
      </c>
    </row>
    <row r="369" spans="1:28" ht="30" customHeight="1">
      <c r="A369" s="438" t="s">
        <v>34</v>
      </c>
      <c r="B369" s="438" t="s">
        <v>1140</v>
      </c>
      <c r="C369" s="509">
        <v>1</v>
      </c>
      <c r="D369" s="509">
        <v>0</v>
      </c>
      <c r="E369" s="509">
        <v>99</v>
      </c>
      <c r="F369" s="509">
        <v>57</v>
      </c>
      <c r="G369" s="509">
        <v>0</v>
      </c>
      <c r="H369" s="509">
        <v>20</v>
      </c>
      <c r="I369" s="513">
        <v>24305</v>
      </c>
      <c r="J369" s="513">
        <v>39</v>
      </c>
      <c r="K369" s="513">
        <v>13</v>
      </c>
      <c r="L369" s="513">
        <v>2</v>
      </c>
      <c r="M369" s="513">
        <v>5</v>
      </c>
      <c r="N369" s="513">
        <v>1395</v>
      </c>
      <c r="O369" s="513">
        <v>902</v>
      </c>
      <c r="P369" s="513">
        <v>12488</v>
      </c>
      <c r="Q369" s="513">
        <v>6228</v>
      </c>
      <c r="R369" s="513">
        <v>49</v>
      </c>
      <c r="S369" s="513">
        <v>1</v>
      </c>
      <c r="T369" s="513">
        <v>2123</v>
      </c>
      <c r="U369" s="513">
        <v>1060</v>
      </c>
      <c r="V369" s="513">
        <v>0</v>
      </c>
      <c r="W369" s="513">
        <v>0</v>
      </c>
      <c r="X369" s="513">
        <v>0</v>
      </c>
      <c r="Y369" s="513">
        <v>0</v>
      </c>
      <c r="Z369" s="513">
        <v>16096</v>
      </c>
      <c r="AA369" s="513">
        <v>8209</v>
      </c>
      <c r="AB369" s="510">
        <v>57.575757575757578</v>
      </c>
    </row>
    <row r="370" spans="1:28" ht="30" customHeight="1">
      <c r="A370" s="438" t="s">
        <v>34</v>
      </c>
      <c r="B370" s="438" t="s">
        <v>1141</v>
      </c>
      <c r="C370" s="509">
        <v>9</v>
      </c>
      <c r="D370" s="509">
        <v>8</v>
      </c>
      <c r="E370" s="509">
        <v>471</v>
      </c>
      <c r="F370" s="509">
        <v>321</v>
      </c>
      <c r="G370" s="509">
        <v>166</v>
      </c>
      <c r="H370" s="509">
        <v>136</v>
      </c>
      <c r="I370" s="513">
        <v>435294</v>
      </c>
      <c r="J370" s="513">
        <v>839</v>
      </c>
      <c r="K370" s="513">
        <v>444</v>
      </c>
      <c r="L370" s="513">
        <v>277</v>
      </c>
      <c r="M370" s="513">
        <v>187</v>
      </c>
      <c r="N370" s="513">
        <v>46053</v>
      </c>
      <c r="O370" s="513">
        <v>28377</v>
      </c>
      <c r="P370" s="513">
        <v>174656</v>
      </c>
      <c r="Q370" s="513">
        <v>130573</v>
      </c>
      <c r="R370" s="513">
        <v>3996</v>
      </c>
      <c r="S370" s="513">
        <v>2494</v>
      </c>
      <c r="T370" s="513">
        <v>29604</v>
      </c>
      <c r="U370" s="513">
        <v>13774</v>
      </c>
      <c r="V370" s="513">
        <v>889</v>
      </c>
      <c r="W370" s="513">
        <v>784</v>
      </c>
      <c r="X370" s="513">
        <v>1416</v>
      </c>
      <c r="Y370" s="513">
        <v>931</v>
      </c>
      <c r="Z370" s="513">
        <v>257730</v>
      </c>
      <c r="AA370" s="513">
        <v>177564</v>
      </c>
      <c r="AB370" s="510">
        <v>68.152866242038215</v>
      </c>
    </row>
    <row r="371" spans="1:28" ht="30" customHeight="1">
      <c r="A371" s="438" t="s">
        <v>34</v>
      </c>
      <c r="B371" s="438" t="s">
        <v>907</v>
      </c>
      <c r="C371" s="509">
        <v>2</v>
      </c>
      <c r="D371" s="509">
        <v>0</v>
      </c>
      <c r="E371" s="509">
        <v>81</v>
      </c>
      <c r="F371" s="509">
        <v>54</v>
      </c>
      <c r="G371" s="509">
        <v>6</v>
      </c>
      <c r="H371" s="509">
        <v>40</v>
      </c>
      <c r="I371" s="513">
        <v>51041</v>
      </c>
      <c r="J371" s="513">
        <v>15</v>
      </c>
      <c r="K371" s="513">
        <v>6</v>
      </c>
      <c r="L371" s="513">
        <v>0</v>
      </c>
      <c r="M371" s="513">
        <v>0</v>
      </c>
      <c r="N371" s="513">
        <v>931</v>
      </c>
      <c r="O371" s="513">
        <v>989</v>
      </c>
      <c r="P371" s="513">
        <v>20852</v>
      </c>
      <c r="Q371" s="513">
        <v>16513</v>
      </c>
      <c r="R371" s="513">
        <v>193</v>
      </c>
      <c r="S371" s="513">
        <v>31</v>
      </c>
      <c r="T371" s="513">
        <v>8042</v>
      </c>
      <c r="U371" s="513">
        <v>3092</v>
      </c>
      <c r="V371" s="513">
        <v>314</v>
      </c>
      <c r="W371" s="513">
        <v>63</v>
      </c>
      <c r="X371" s="513">
        <v>0</v>
      </c>
      <c r="Y371" s="513">
        <v>0</v>
      </c>
      <c r="Z371" s="513">
        <v>30347</v>
      </c>
      <c r="AA371" s="513">
        <v>20694</v>
      </c>
      <c r="AB371" s="510">
        <v>66.666666666666657</v>
      </c>
    </row>
    <row r="372" spans="1:28" ht="30" customHeight="1">
      <c r="A372" s="438" t="s">
        <v>34</v>
      </c>
      <c r="B372" s="438" t="s">
        <v>1142</v>
      </c>
      <c r="C372" s="509">
        <v>1</v>
      </c>
      <c r="D372" s="509">
        <v>0</v>
      </c>
      <c r="E372" s="509">
        <v>70</v>
      </c>
      <c r="F372" s="509">
        <v>54</v>
      </c>
      <c r="G372" s="509">
        <v>0</v>
      </c>
      <c r="H372" s="509">
        <v>17</v>
      </c>
      <c r="I372" s="513">
        <v>28047</v>
      </c>
      <c r="J372" s="513">
        <v>21</v>
      </c>
      <c r="K372" s="513">
        <v>7</v>
      </c>
      <c r="L372" s="513">
        <v>0</v>
      </c>
      <c r="M372" s="513">
        <v>0</v>
      </c>
      <c r="N372" s="513">
        <v>729</v>
      </c>
      <c r="O372" s="513">
        <v>594</v>
      </c>
      <c r="P372" s="513">
        <v>13172</v>
      </c>
      <c r="Q372" s="513">
        <v>9024</v>
      </c>
      <c r="R372" s="513">
        <v>46</v>
      </c>
      <c r="S372" s="513">
        <v>98</v>
      </c>
      <c r="T372" s="513">
        <v>2657</v>
      </c>
      <c r="U372" s="513">
        <v>1699</v>
      </c>
      <c r="V372" s="513">
        <v>0</v>
      </c>
      <c r="W372" s="513">
        <v>0</v>
      </c>
      <c r="X372" s="513">
        <v>0</v>
      </c>
      <c r="Y372" s="513">
        <v>0</v>
      </c>
      <c r="Z372" s="513">
        <v>16625</v>
      </c>
      <c r="AA372" s="513">
        <v>11422</v>
      </c>
      <c r="AB372" s="510">
        <v>77.142857142857153</v>
      </c>
    </row>
    <row r="373" spans="1:28" ht="30" customHeight="1">
      <c r="A373" s="438" t="s">
        <v>34</v>
      </c>
      <c r="B373" s="438" t="s">
        <v>1143</v>
      </c>
      <c r="C373" s="509">
        <v>0</v>
      </c>
      <c r="D373" s="509">
        <v>2</v>
      </c>
      <c r="E373" s="509">
        <v>89</v>
      </c>
      <c r="F373" s="509">
        <v>77</v>
      </c>
      <c r="G373" s="509">
        <v>4</v>
      </c>
      <c r="H373" s="509">
        <v>61</v>
      </c>
      <c r="I373" s="513">
        <v>77526</v>
      </c>
      <c r="J373" s="513">
        <v>5</v>
      </c>
      <c r="K373" s="513">
        <v>0</v>
      </c>
      <c r="L373" s="513">
        <v>6</v>
      </c>
      <c r="M373" s="513">
        <v>2</v>
      </c>
      <c r="N373" s="513">
        <v>4685</v>
      </c>
      <c r="O373" s="513">
        <v>4714</v>
      </c>
      <c r="P373" s="513">
        <v>27396</v>
      </c>
      <c r="Q373" s="513">
        <v>26103</v>
      </c>
      <c r="R373" s="513">
        <v>72</v>
      </c>
      <c r="S373" s="513">
        <v>154</v>
      </c>
      <c r="T373" s="513">
        <v>7428</v>
      </c>
      <c r="U373" s="513">
        <v>6690</v>
      </c>
      <c r="V373" s="513">
        <v>31</v>
      </c>
      <c r="W373" s="513">
        <v>240</v>
      </c>
      <c r="X373" s="513">
        <v>0</v>
      </c>
      <c r="Y373" s="513">
        <v>0</v>
      </c>
      <c r="Z373" s="513">
        <v>39623</v>
      </c>
      <c r="AA373" s="513">
        <v>37903</v>
      </c>
      <c r="AB373" s="510">
        <v>86.516853932584269</v>
      </c>
    </row>
    <row r="374" spans="1:28" ht="30" customHeight="1">
      <c r="A374" s="438" t="s">
        <v>34</v>
      </c>
      <c r="B374" s="438" t="s">
        <v>1144</v>
      </c>
      <c r="C374" s="509">
        <v>1</v>
      </c>
      <c r="D374" s="509">
        <v>1</v>
      </c>
      <c r="E374" s="509">
        <v>83</v>
      </c>
      <c r="F374" s="509">
        <v>75</v>
      </c>
      <c r="G374" s="509">
        <v>6</v>
      </c>
      <c r="H374" s="509">
        <v>51</v>
      </c>
      <c r="I374" s="513">
        <v>70058</v>
      </c>
      <c r="J374" s="513">
        <v>25</v>
      </c>
      <c r="K374" s="513">
        <v>12</v>
      </c>
      <c r="L374" s="513">
        <v>8</v>
      </c>
      <c r="M374" s="513">
        <v>5</v>
      </c>
      <c r="N374" s="513">
        <v>2381</v>
      </c>
      <c r="O374" s="513">
        <v>2781</v>
      </c>
      <c r="P374" s="513">
        <v>24862</v>
      </c>
      <c r="Q374" s="513">
        <v>26454</v>
      </c>
      <c r="R374" s="513">
        <v>45</v>
      </c>
      <c r="S374" s="513">
        <v>31</v>
      </c>
      <c r="T374" s="513">
        <v>9146</v>
      </c>
      <c r="U374" s="513">
        <v>4164</v>
      </c>
      <c r="V374" s="513">
        <v>28</v>
      </c>
      <c r="W374" s="513">
        <v>116</v>
      </c>
      <c r="X374" s="513">
        <v>0</v>
      </c>
      <c r="Y374" s="513">
        <v>0</v>
      </c>
      <c r="Z374" s="513">
        <v>36495</v>
      </c>
      <c r="AA374" s="513">
        <v>33563</v>
      </c>
      <c r="AB374" s="510">
        <v>90.361445783132538</v>
      </c>
    </row>
    <row r="375" spans="1:28" ht="30" customHeight="1">
      <c r="A375" s="438" t="s">
        <v>34</v>
      </c>
      <c r="B375" s="438" t="s">
        <v>1145</v>
      </c>
      <c r="C375" s="509">
        <v>0</v>
      </c>
      <c r="D375" s="509">
        <v>0</v>
      </c>
      <c r="E375" s="509">
        <v>50</v>
      </c>
      <c r="F375" s="509">
        <v>28</v>
      </c>
      <c r="G375" s="509">
        <v>0</v>
      </c>
      <c r="H375" s="509">
        <v>14</v>
      </c>
      <c r="I375" s="513">
        <v>11984</v>
      </c>
      <c r="J375" s="513">
        <v>0</v>
      </c>
      <c r="K375" s="513">
        <v>0</v>
      </c>
      <c r="L375" s="513">
        <v>0</v>
      </c>
      <c r="M375" s="513">
        <v>0</v>
      </c>
      <c r="N375" s="513">
        <v>0</v>
      </c>
      <c r="O375" s="513">
        <v>0</v>
      </c>
      <c r="P375" s="513">
        <v>5454</v>
      </c>
      <c r="Q375" s="513">
        <v>4402</v>
      </c>
      <c r="R375" s="513">
        <v>0</v>
      </c>
      <c r="S375" s="513">
        <v>0</v>
      </c>
      <c r="T375" s="513">
        <v>1145</v>
      </c>
      <c r="U375" s="513">
        <v>983</v>
      </c>
      <c r="V375" s="513">
        <v>0</v>
      </c>
      <c r="W375" s="513">
        <v>0</v>
      </c>
      <c r="X375" s="513">
        <v>0</v>
      </c>
      <c r="Y375" s="513">
        <v>0</v>
      </c>
      <c r="Z375" s="513">
        <v>6599</v>
      </c>
      <c r="AA375" s="513">
        <v>5385</v>
      </c>
      <c r="AB375" s="510">
        <v>56</v>
      </c>
    </row>
    <row r="376" spans="1:28" ht="30" customHeight="1">
      <c r="A376" s="438" t="s">
        <v>34</v>
      </c>
      <c r="B376" s="438" t="s">
        <v>1146</v>
      </c>
      <c r="C376" s="509">
        <v>1</v>
      </c>
      <c r="D376" s="509">
        <v>1</v>
      </c>
      <c r="E376" s="509">
        <v>122</v>
      </c>
      <c r="F376" s="509">
        <v>101</v>
      </c>
      <c r="G376" s="509">
        <v>0</v>
      </c>
      <c r="H376" s="509">
        <v>79</v>
      </c>
      <c r="I376" s="513">
        <v>85251</v>
      </c>
      <c r="J376" s="513">
        <v>31</v>
      </c>
      <c r="K376" s="513">
        <v>5</v>
      </c>
      <c r="L376" s="513">
        <v>13</v>
      </c>
      <c r="M376" s="513">
        <v>17</v>
      </c>
      <c r="N376" s="513">
        <v>4183</v>
      </c>
      <c r="O376" s="513">
        <v>2975</v>
      </c>
      <c r="P376" s="513">
        <v>35396</v>
      </c>
      <c r="Q376" s="513">
        <v>22234</v>
      </c>
      <c r="R376" s="513">
        <v>30</v>
      </c>
      <c r="S376" s="513">
        <v>28</v>
      </c>
      <c r="T376" s="513">
        <v>12026</v>
      </c>
      <c r="U376" s="513">
        <v>8113</v>
      </c>
      <c r="V376" s="513">
        <v>84</v>
      </c>
      <c r="W376" s="513">
        <v>116</v>
      </c>
      <c r="X376" s="513">
        <v>0</v>
      </c>
      <c r="Y376" s="513">
        <v>0</v>
      </c>
      <c r="Z376" s="513">
        <v>51763</v>
      </c>
      <c r="AA376" s="513">
        <v>33488</v>
      </c>
      <c r="AB376" s="510">
        <v>82.786885245901644</v>
      </c>
    </row>
    <row r="377" spans="1:28" ht="30" customHeight="1">
      <c r="A377" s="438" t="s">
        <v>34</v>
      </c>
      <c r="B377" s="438" t="s">
        <v>1147</v>
      </c>
      <c r="C377" s="509">
        <v>1</v>
      </c>
      <c r="D377" s="509">
        <v>1</v>
      </c>
      <c r="E377" s="509">
        <v>206</v>
      </c>
      <c r="F377" s="509">
        <v>101</v>
      </c>
      <c r="G377" s="509">
        <v>3</v>
      </c>
      <c r="H377" s="509">
        <v>77</v>
      </c>
      <c r="I377" s="513">
        <v>98549</v>
      </c>
      <c r="J377" s="513">
        <v>14</v>
      </c>
      <c r="K377" s="513">
        <v>26</v>
      </c>
      <c r="L377" s="513">
        <v>8</v>
      </c>
      <c r="M377" s="513">
        <v>4</v>
      </c>
      <c r="N377" s="513">
        <v>1918</v>
      </c>
      <c r="O377" s="513">
        <v>2108</v>
      </c>
      <c r="P377" s="513">
        <v>37208</v>
      </c>
      <c r="Q377" s="513">
        <v>37250</v>
      </c>
      <c r="R377" s="513">
        <v>379</v>
      </c>
      <c r="S377" s="513">
        <v>230</v>
      </c>
      <c r="T377" s="513">
        <v>12088</v>
      </c>
      <c r="U377" s="513">
        <v>6975</v>
      </c>
      <c r="V377" s="513">
        <v>28</v>
      </c>
      <c r="W377" s="513">
        <v>23</v>
      </c>
      <c r="X377" s="513">
        <v>109</v>
      </c>
      <c r="Y377" s="513">
        <v>181</v>
      </c>
      <c r="Z377" s="513">
        <v>51752</v>
      </c>
      <c r="AA377" s="513">
        <v>46797</v>
      </c>
      <c r="AB377" s="510">
        <v>49.029126213592235</v>
      </c>
    </row>
    <row r="378" spans="1:28" ht="30" customHeight="1">
      <c r="A378" s="438" t="s">
        <v>34</v>
      </c>
      <c r="B378" s="438" t="s">
        <v>1148</v>
      </c>
      <c r="C378" s="509">
        <v>1</v>
      </c>
      <c r="D378" s="509">
        <v>1</v>
      </c>
      <c r="E378" s="509">
        <v>104</v>
      </c>
      <c r="F378" s="509">
        <v>28</v>
      </c>
      <c r="G378" s="509">
        <v>0</v>
      </c>
      <c r="H378" s="509">
        <v>54</v>
      </c>
      <c r="I378" s="513">
        <v>24652</v>
      </c>
      <c r="J378" s="513">
        <v>45</v>
      </c>
      <c r="K378" s="513">
        <v>23</v>
      </c>
      <c r="L378" s="513">
        <v>77</v>
      </c>
      <c r="M378" s="513">
        <v>40</v>
      </c>
      <c r="N378" s="513">
        <v>1937</v>
      </c>
      <c r="O378" s="513">
        <v>1680</v>
      </c>
      <c r="P378" s="513">
        <v>5386</v>
      </c>
      <c r="Q378" s="513">
        <v>5861</v>
      </c>
      <c r="R378" s="513">
        <v>392</v>
      </c>
      <c r="S378" s="513">
        <v>183</v>
      </c>
      <c r="T378" s="513">
        <v>5108</v>
      </c>
      <c r="U378" s="513">
        <v>3715</v>
      </c>
      <c r="V378" s="513">
        <v>90</v>
      </c>
      <c r="W378" s="513">
        <v>53</v>
      </c>
      <c r="X378" s="513">
        <v>22</v>
      </c>
      <c r="Y378" s="513">
        <v>40</v>
      </c>
      <c r="Z378" s="513">
        <v>13057</v>
      </c>
      <c r="AA378" s="513">
        <v>11595</v>
      </c>
      <c r="AB378" s="510">
        <v>26.923076923076923</v>
      </c>
    </row>
    <row r="379" spans="1:28" ht="30" customHeight="1">
      <c r="A379" s="438" t="s">
        <v>34</v>
      </c>
      <c r="B379" s="438" t="s">
        <v>1149</v>
      </c>
      <c r="C379" s="509">
        <v>0</v>
      </c>
      <c r="D379" s="509">
        <v>0</v>
      </c>
      <c r="E379" s="509">
        <v>46</v>
      </c>
      <c r="F379" s="509">
        <v>22</v>
      </c>
      <c r="G379" s="509">
        <v>0</v>
      </c>
      <c r="H379" s="509">
        <v>15</v>
      </c>
      <c r="I379" s="513">
        <v>6789</v>
      </c>
      <c r="J379" s="513">
        <v>3</v>
      </c>
      <c r="K379" s="513">
        <v>1</v>
      </c>
      <c r="L379" s="513">
        <v>0</v>
      </c>
      <c r="M379" s="513">
        <v>0</v>
      </c>
      <c r="N379" s="513">
        <v>43</v>
      </c>
      <c r="O379" s="513">
        <v>75</v>
      </c>
      <c r="P379" s="513">
        <v>2233</v>
      </c>
      <c r="Q379" s="513">
        <v>1603</v>
      </c>
      <c r="R379" s="513">
        <v>1</v>
      </c>
      <c r="S379" s="513">
        <v>5</v>
      </c>
      <c r="T379" s="513">
        <v>1488</v>
      </c>
      <c r="U379" s="513">
        <v>975</v>
      </c>
      <c r="V379" s="513">
        <v>106</v>
      </c>
      <c r="W379" s="513">
        <v>163</v>
      </c>
      <c r="X379" s="513">
        <v>55</v>
      </c>
      <c r="Y379" s="513">
        <v>38</v>
      </c>
      <c r="Z379" s="513">
        <v>3929</v>
      </c>
      <c r="AA379" s="513">
        <v>2860</v>
      </c>
      <c r="AB379" s="510">
        <v>47.826086956521735</v>
      </c>
    </row>
    <row r="380" spans="1:28" ht="30" customHeight="1">
      <c r="A380" s="438" t="s">
        <v>34</v>
      </c>
      <c r="B380" s="438" t="s">
        <v>1150</v>
      </c>
      <c r="C380" s="509">
        <v>0</v>
      </c>
      <c r="D380" s="509">
        <v>0</v>
      </c>
      <c r="E380" s="509">
        <v>106</v>
      </c>
      <c r="F380" s="509">
        <v>45</v>
      </c>
      <c r="G380" s="509">
        <v>0</v>
      </c>
      <c r="H380" s="509">
        <v>37</v>
      </c>
      <c r="I380" s="513">
        <v>35405</v>
      </c>
      <c r="J380" s="513">
        <v>6</v>
      </c>
      <c r="K380" s="513">
        <v>4</v>
      </c>
      <c r="L380" s="513">
        <v>0</v>
      </c>
      <c r="M380" s="513">
        <v>0</v>
      </c>
      <c r="N380" s="513">
        <v>339</v>
      </c>
      <c r="O380" s="513">
        <v>273</v>
      </c>
      <c r="P380" s="513">
        <v>16568</v>
      </c>
      <c r="Q380" s="513">
        <v>11291</v>
      </c>
      <c r="R380" s="513">
        <v>0</v>
      </c>
      <c r="S380" s="513">
        <v>0</v>
      </c>
      <c r="T380" s="513">
        <v>4075</v>
      </c>
      <c r="U380" s="513">
        <v>2818</v>
      </c>
      <c r="V380" s="513">
        <v>21</v>
      </c>
      <c r="W380" s="513">
        <v>10</v>
      </c>
      <c r="X380" s="513">
        <v>0</v>
      </c>
      <c r="Y380" s="513">
        <v>0</v>
      </c>
      <c r="Z380" s="513">
        <v>21009</v>
      </c>
      <c r="AA380" s="513">
        <v>14396</v>
      </c>
      <c r="AB380" s="510">
        <v>42.452830188679243</v>
      </c>
    </row>
    <row r="381" spans="1:28" ht="30" customHeight="1">
      <c r="A381" s="438" t="s">
        <v>35</v>
      </c>
      <c r="B381" s="438" t="s">
        <v>1151</v>
      </c>
      <c r="C381" s="509">
        <v>0</v>
      </c>
      <c r="D381" s="509">
        <v>0</v>
      </c>
      <c r="E381" s="509">
        <v>9</v>
      </c>
      <c r="F381" s="509">
        <v>6</v>
      </c>
      <c r="G381" s="509">
        <v>0</v>
      </c>
      <c r="H381" s="509">
        <v>0</v>
      </c>
      <c r="I381" s="513">
        <v>6804</v>
      </c>
      <c r="J381" s="513">
        <v>0</v>
      </c>
      <c r="K381" s="513">
        <v>0</v>
      </c>
      <c r="L381" s="513">
        <v>0</v>
      </c>
      <c r="M381" s="513">
        <v>0</v>
      </c>
      <c r="N381" s="513">
        <v>0</v>
      </c>
      <c r="O381" s="513">
        <v>0</v>
      </c>
      <c r="P381" s="513">
        <v>2878</v>
      </c>
      <c r="Q381" s="513">
        <v>3841</v>
      </c>
      <c r="R381" s="513">
        <v>0</v>
      </c>
      <c r="S381" s="513">
        <v>0</v>
      </c>
      <c r="T381" s="513">
        <v>0</v>
      </c>
      <c r="U381" s="513">
        <v>0</v>
      </c>
      <c r="V381" s="513">
        <v>0</v>
      </c>
      <c r="W381" s="513">
        <v>85</v>
      </c>
      <c r="X381" s="513">
        <v>0</v>
      </c>
      <c r="Y381" s="513">
        <v>0</v>
      </c>
      <c r="Z381" s="513">
        <v>2878</v>
      </c>
      <c r="AA381" s="513">
        <v>3926</v>
      </c>
      <c r="AB381" s="510">
        <v>66.666666666666671</v>
      </c>
    </row>
    <row r="382" spans="1:28" ht="30" customHeight="1">
      <c r="A382" s="438" t="s">
        <v>35</v>
      </c>
      <c r="B382" s="438" t="s">
        <v>1152</v>
      </c>
      <c r="C382" s="509">
        <v>0</v>
      </c>
      <c r="D382" s="509">
        <v>0</v>
      </c>
      <c r="E382" s="509">
        <v>3</v>
      </c>
      <c r="F382" s="509">
        <v>3</v>
      </c>
      <c r="G382" s="509">
        <v>0</v>
      </c>
      <c r="H382" s="509">
        <v>0</v>
      </c>
      <c r="I382" s="513">
        <v>7111</v>
      </c>
      <c r="J382" s="513">
        <v>0</v>
      </c>
      <c r="K382" s="513">
        <v>0</v>
      </c>
      <c r="L382" s="513">
        <v>0</v>
      </c>
      <c r="M382" s="513">
        <v>0</v>
      </c>
      <c r="N382" s="513">
        <v>0</v>
      </c>
      <c r="O382" s="513">
        <v>0</v>
      </c>
      <c r="P382" s="513">
        <v>3721</v>
      </c>
      <c r="Q382" s="513">
        <v>3390</v>
      </c>
      <c r="R382" s="513">
        <v>0</v>
      </c>
      <c r="S382" s="513">
        <v>0</v>
      </c>
      <c r="T382" s="513">
        <v>0</v>
      </c>
      <c r="U382" s="513">
        <v>0</v>
      </c>
      <c r="V382" s="513">
        <v>0</v>
      </c>
      <c r="W382" s="513">
        <v>0</v>
      </c>
      <c r="X382" s="513">
        <v>0</v>
      </c>
      <c r="Y382" s="513">
        <v>0</v>
      </c>
      <c r="Z382" s="513">
        <v>3721</v>
      </c>
      <c r="AA382" s="513">
        <v>3390</v>
      </c>
      <c r="AB382" s="510">
        <v>100</v>
      </c>
    </row>
    <row r="383" spans="1:28" ht="30" customHeight="1">
      <c r="A383" s="438" t="s">
        <v>35</v>
      </c>
      <c r="B383" s="438" t="s">
        <v>1153</v>
      </c>
      <c r="C383" s="509">
        <v>0</v>
      </c>
      <c r="D383" s="509">
        <v>0</v>
      </c>
      <c r="E383" s="509">
        <v>5</v>
      </c>
      <c r="F383" s="509">
        <v>4</v>
      </c>
      <c r="G383" s="509">
        <v>0</v>
      </c>
      <c r="H383" s="509">
        <v>0</v>
      </c>
      <c r="I383" s="513">
        <v>5692</v>
      </c>
      <c r="J383" s="513">
        <v>0</v>
      </c>
      <c r="K383" s="513">
        <v>0</v>
      </c>
      <c r="L383" s="513">
        <v>0</v>
      </c>
      <c r="M383" s="513">
        <v>0</v>
      </c>
      <c r="N383" s="513">
        <v>0</v>
      </c>
      <c r="O383" s="513">
        <v>0</v>
      </c>
      <c r="P383" s="513">
        <v>3044</v>
      </c>
      <c r="Q383" s="513">
        <v>2648</v>
      </c>
      <c r="R383" s="513">
        <v>0</v>
      </c>
      <c r="S383" s="513">
        <v>0</v>
      </c>
      <c r="T383" s="513">
        <v>0</v>
      </c>
      <c r="U383" s="513">
        <v>0</v>
      </c>
      <c r="V383" s="513">
        <v>0</v>
      </c>
      <c r="W383" s="513">
        <v>0</v>
      </c>
      <c r="X383" s="513">
        <v>0</v>
      </c>
      <c r="Y383" s="513">
        <v>0</v>
      </c>
      <c r="Z383" s="513">
        <v>3044</v>
      </c>
      <c r="AA383" s="513">
        <v>2648</v>
      </c>
      <c r="AB383" s="510">
        <v>80</v>
      </c>
    </row>
    <row r="384" spans="1:28" ht="30" customHeight="1">
      <c r="A384" s="438" t="s">
        <v>35</v>
      </c>
      <c r="B384" s="438" t="s">
        <v>1154</v>
      </c>
      <c r="C384" s="509">
        <v>0</v>
      </c>
      <c r="D384" s="509">
        <v>0</v>
      </c>
      <c r="E384" s="509">
        <v>20</v>
      </c>
      <c r="F384" s="509">
        <v>15</v>
      </c>
      <c r="G384" s="509">
        <v>0</v>
      </c>
      <c r="H384" s="509">
        <v>0</v>
      </c>
      <c r="I384" s="513">
        <v>12473</v>
      </c>
      <c r="J384" s="513">
        <v>0</v>
      </c>
      <c r="K384" s="513">
        <v>0</v>
      </c>
      <c r="L384" s="513">
        <v>0</v>
      </c>
      <c r="M384" s="513">
        <v>0</v>
      </c>
      <c r="N384" s="513">
        <v>44</v>
      </c>
      <c r="O384" s="513">
        <v>49</v>
      </c>
      <c r="P384" s="513">
        <v>6268</v>
      </c>
      <c r="Q384" s="513">
        <v>5893</v>
      </c>
      <c r="R384" s="513">
        <v>0</v>
      </c>
      <c r="S384" s="513">
        <v>0</v>
      </c>
      <c r="T384" s="513">
        <v>51</v>
      </c>
      <c r="U384" s="513">
        <v>40</v>
      </c>
      <c r="V384" s="513">
        <v>51</v>
      </c>
      <c r="W384" s="513">
        <v>77</v>
      </c>
      <c r="X384" s="513">
        <v>0</v>
      </c>
      <c r="Y384" s="513">
        <v>0</v>
      </c>
      <c r="Z384" s="513">
        <v>6414</v>
      </c>
      <c r="AA384" s="513">
        <v>6059</v>
      </c>
      <c r="AB384" s="510">
        <v>75</v>
      </c>
    </row>
    <row r="385" spans="1:28" ht="30" customHeight="1">
      <c r="A385" s="438" t="s">
        <v>35</v>
      </c>
      <c r="B385" s="438" t="s">
        <v>1155</v>
      </c>
      <c r="C385" s="509">
        <v>3</v>
      </c>
      <c r="D385" s="509">
        <v>1</v>
      </c>
      <c r="E385" s="509">
        <v>22</v>
      </c>
      <c r="F385" s="509">
        <v>18</v>
      </c>
      <c r="G385" s="509">
        <v>0</v>
      </c>
      <c r="H385" s="509">
        <v>0</v>
      </c>
      <c r="I385" s="513">
        <v>31987</v>
      </c>
      <c r="J385" s="513">
        <v>429</v>
      </c>
      <c r="K385" s="513">
        <v>375</v>
      </c>
      <c r="L385" s="513">
        <v>0</v>
      </c>
      <c r="M385" s="513">
        <v>5</v>
      </c>
      <c r="N385" s="513">
        <v>1888</v>
      </c>
      <c r="O385" s="513">
        <v>1907</v>
      </c>
      <c r="P385" s="513">
        <v>14159</v>
      </c>
      <c r="Q385" s="513">
        <v>12723</v>
      </c>
      <c r="R385" s="513">
        <v>48</v>
      </c>
      <c r="S385" s="513">
        <v>19</v>
      </c>
      <c r="T385" s="513">
        <v>309</v>
      </c>
      <c r="U385" s="513">
        <v>94</v>
      </c>
      <c r="V385" s="513">
        <v>0</v>
      </c>
      <c r="W385" s="513">
        <v>0</v>
      </c>
      <c r="X385" s="513">
        <v>10</v>
      </c>
      <c r="Y385" s="513">
        <v>21</v>
      </c>
      <c r="Z385" s="513">
        <v>16843</v>
      </c>
      <c r="AA385" s="513">
        <v>15144</v>
      </c>
      <c r="AB385" s="510">
        <v>81.818181818181813</v>
      </c>
    </row>
    <row r="386" spans="1:28" ht="30" customHeight="1">
      <c r="A386" s="438" t="s">
        <v>35</v>
      </c>
      <c r="B386" s="438" t="s">
        <v>1156</v>
      </c>
      <c r="C386" s="509">
        <v>0</v>
      </c>
      <c r="D386" s="509">
        <v>0</v>
      </c>
      <c r="E386" s="509">
        <v>8</v>
      </c>
      <c r="F386" s="509">
        <v>8</v>
      </c>
      <c r="G386" s="509">
        <v>0</v>
      </c>
      <c r="H386" s="509">
        <v>0</v>
      </c>
      <c r="I386" s="513">
        <v>5564</v>
      </c>
      <c r="J386" s="513">
        <v>0</v>
      </c>
      <c r="K386" s="513">
        <v>0</v>
      </c>
      <c r="L386" s="513">
        <v>0</v>
      </c>
      <c r="M386" s="513">
        <v>0</v>
      </c>
      <c r="N386" s="513">
        <v>0</v>
      </c>
      <c r="O386" s="513">
        <v>0</v>
      </c>
      <c r="P386" s="513">
        <v>2837</v>
      </c>
      <c r="Q386" s="513">
        <v>2727</v>
      </c>
      <c r="R386" s="513">
        <v>0</v>
      </c>
      <c r="S386" s="513">
        <v>0</v>
      </c>
      <c r="T386" s="513">
        <v>0</v>
      </c>
      <c r="U386" s="513">
        <v>0</v>
      </c>
      <c r="V386" s="513">
        <v>0</v>
      </c>
      <c r="W386" s="513">
        <v>0</v>
      </c>
      <c r="X386" s="513">
        <v>0</v>
      </c>
      <c r="Y386" s="513">
        <v>0</v>
      </c>
      <c r="Z386" s="513">
        <v>2837</v>
      </c>
      <c r="AA386" s="513">
        <v>2727</v>
      </c>
      <c r="AB386" s="510">
        <v>100</v>
      </c>
    </row>
    <row r="387" spans="1:28" ht="30" customHeight="1">
      <c r="A387" s="438" t="s">
        <v>35</v>
      </c>
      <c r="B387" s="438" t="s">
        <v>1157</v>
      </c>
      <c r="C387" s="509">
        <v>0</v>
      </c>
      <c r="D387" s="509">
        <v>0</v>
      </c>
      <c r="E387" s="509">
        <v>1</v>
      </c>
      <c r="F387" s="509">
        <v>1</v>
      </c>
      <c r="G387" s="509">
        <v>0</v>
      </c>
      <c r="H387" s="509">
        <v>0</v>
      </c>
      <c r="I387" s="513">
        <v>375</v>
      </c>
      <c r="J387" s="513">
        <v>0</v>
      </c>
      <c r="K387" s="513">
        <v>0</v>
      </c>
      <c r="L387" s="513">
        <v>0</v>
      </c>
      <c r="M387" s="513">
        <v>0</v>
      </c>
      <c r="N387" s="513">
        <v>0</v>
      </c>
      <c r="O387" s="513">
        <v>0</v>
      </c>
      <c r="P387" s="513">
        <v>245</v>
      </c>
      <c r="Q387" s="513">
        <v>130</v>
      </c>
      <c r="R387" s="513">
        <v>0</v>
      </c>
      <c r="S387" s="513">
        <v>0</v>
      </c>
      <c r="T387" s="513">
        <v>0</v>
      </c>
      <c r="U387" s="513">
        <v>0</v>
      </c>
      <c r="V387" s="513">
        <v>0</v>
      </c>
      <c r="W387" s="513">
        <v>0</v>
      </c>
      <c r="X387" s="513">
        <v>0</v>
      </c>
      <c r="Y387" s="513">
        <v>0</v>
      </c>
      <c r="Z387" s="513">
        <v>245</v>
      </c>
      <c r="AA387" s="513">
        <v>130</v>
      </c>
      <c r="AB387" s="510">
        <v>100</v>
      </c>
    </row>
    <row r="388" spans="1:28" ht="30" customHeight="1">
      <c r="A388" s="438" t="s">
        <v>35</v>
      </c>
      <c r="B388" s="438" t="s">
        <v>1158</v>
      </c>
      <c r="C388" s="509">
        <v>0</v>
      </c>
      <c r="D388" s="509">
        <v>0</v>
      </c>
      <c r="E388" s="509">
        <v>10</v>
      </c>
      <c r="F388" s="509">
        <v>8</v>
      </c>
      <c r="G388" s="509">
        <v>0</v>
      </c>
      <c r="H388" s="509">
        <v>0</v>
      </c>
      <c r="I388" s="513">
        <v>9131</v>
      </c>
      <c r="J388" s="513">
        <v>0</v>
      </c>
      <c r="K388" s="513">
        <v>0</v>
      </c>
      <c r="L388" s="513">
        <v>0</v>
      </c>
      <c r="M388" s="513">
        <v>0</v>
      </c>
      <c r="N388" s="513">
        <v>0</v>
      </c>
      <c r="O388" s="513">
        <v>0</v>
      </c>
      <c r="P388" s="513">
        <v>3553</v>
      </c>
      <c r="Q388" s="513">
        <v>5578</v>
      </c>
      <c r="R388" s="513">
        <v>0</v>
      </c>
      <c r="S388" s="513">
        <v>0</v>
      </c>
      <c r="T388" s="513">
        <v>0</v>
      </c>
      <c r="U388" s="513">
        <v>0</v>
      </c>
      <c r="V388" s="513">
        <v>0</v>
      </c>
      <c r="W388" s="513">
        <v>0</v>
      </c>
      <c r="X388" s="513">
        <v>0</v>
      </c>
      <c r="Y388" s="513">
        <v>0</v>
      </c>
      <c r="Z388" s="513">
        <v>3553</v>
      </c>
      <c r="AA388" s="513">
        <v>5578</v>
      </c>
      <c r="AB388" s="510">
        <v>80</v>
      </c>
    </row>
    <row r="389" spans="1:28" ht="30" customHeight="1">
      <c r="A389" s="438" t="s">
        <v>35</v>
      </c>
      <c r="B389" s="438" t="s">
        <v>1159</v>
      </c>
      <c r="C389" s="509">
        <v>0</v>
      </c>
      <c r="D389" s="509">
        <v>0</v>
      </c>
      <c r="E389" s="509">
        <v>1</v>
      </c>
      <c r="F389" s="509">
        <v>1</v>
      </c>
      <c r="G389" s="509">
        <v>0</v>
      </c>
      <c r="H389" s="509">
        <v>0</v>
      </c>
      <c r="I389" s="513">
        <v>391</v>
      </c>
      <c r="J389" s="513">
        <v>0</v>
      </c>
      <c r="K389" s="513">
        <v>0</v>
      </c>
      <c r="L389" s="513">
        <v>0</v>
      </c>
      <c r="M389" s="513">
        <v>0</v>
      </c>
      <c r="N389" s="513">
        <v>0</v>
      </c>
      <c r="O389" s="513">
        <v>0</v>
      </c>
      <c r="P389" s="513">
        <v>227</v>
      </c>
      <c r="Q389" s="513">
        <v>164</v>
      </c>
      <c r="R389" s="513">
        <v>0</v>
      </c>
      <c r="S389" s="513">
        <v>0</v>
      </c>
      <c r="T389" s="513">
        <v>0</v>
      </c>
      <c r="U389" s="513">
        <v>0</v>
      </c>
      <c r="V389" s="513">
        <v>0</v>
      </c>
      <c r="W389" s="513">
        <v>0</v>
      </c>
      <c r="X389" s="513">
        <v>0</v>
      </c>
      <c r="Y389" s="513">
        <v>0</v>
      </c>
      <c r="Z389" s="513">
        <v>227</v>
      </c>
      <c r="AA389" s="513">
        <v>164</v>
      </c>
      <c r="AB389" s="510">
        <v>100</v>
      </c>
    </row>
    <row r="390" spans="1:28" ht="30" customHeight="1">
      <c r="A390" s="438" t="s">
        <v>36</v>
      </c>
      <c r="B390" s="438" t="s">
        <v>1160</v>
      </c>
      <c r="C390" s="509">
        <v>0</v>
      </c>
      <c r="D390" s="509">
        <v>0</v>
      </c>
      <c r="E390" s="509">
        <v>2</v>
      </c>
      <c r="F390" s="509">
        <v>2</v>
      </c>
      <c r="G390" s="509">
        <v>0</v>
      </c>
      <c r="H390" s="509">
        <v>0</v>
      </c>
      <c r="I390" s="513">
        <v>1061</v>
      </c>
      <c r="J390" s="513">
        <v>0</v>
      </c>
      <c r="K390" s="513">
        <v>0</v>
      </c>
      <c r="L390" s="513">
        <v>0</v>
      </c>
      <c r="M390" s="513">
        <v>0</v>
      </c>
      <c r="N390" s="513">
        <v>0</v>
      </c>
      <c r="O390" s="513">
        <v>0</v>
      </c>
      <c r="P390" s="513">
        <v>490</v>
      </c>
      <c r="Q390" s="513">
        <v>571</v>
      </c>
      <c r="R390" s="513">
        <v>0</v>
      </c>
      <c r="S390" s="513">
        <v>0</v>
      </c>
      <c r="T390" s="513">
        <v>0</v>
      </c>
      <c r="U390" s="513">
        <v>0</v>
      </c>
      <c r="V390" s="513">
        <v>0</v>
      </c>
      <c r="W390" s="513">
        <v>0</v>
      </c>
      <c r="X390" s="513">
        <v>0</v>
      </c>
      <c r="Y390" s="513">
        <v>0</v>
      </c>
      <c r="Z390" s="513">
        <v>490</v>
      </c>
      <c r="AA390" s="513">
        <v>571</v>
      </c>
      <c r="AB390" s="510">
        <v>100</v>
      </c>
    </row>
    <row r="391" spans="1:28" ht="30" customHeight="1">
      <c r="A391" s="438" t="s">
        <v>36</v>
      </c>
      <c r="B391" s="438" t="s">
        <v>1161</v>
      </c>
      <c r="C391" s="509">
        <v>5</v>
      </c>
      <c r="D391" s="509">
        <v>5</v>
      </c>
      <c r="E391" s="509">
        <v>31</v>
      </c>
      <c r="F391" s="509">
        <v>20</v>
      </c>
      <c r="G391" s="509">
        <v>1</v>
      </c>
      <c r="H391" s="509">
        <v>7</v>
      </c>
      <c r="I391" s="513">
        <v>32853</v>
      </c>
      <c r="J391" s="513">
        <v>171</v>
      </c>
      <c r="K391" s="513">
        <v>131</v>
      </c>
      <c r="L391" s="513">
        <v>25</v>
      </c>
      <c r="M391" s="513">
        <v>34</v>
      </c>
      <c r="N391" s="513">
        <v>2156</v>
      </c>
      <c r="O391" s="513">
        <v>2733</v>
      </c>
      <c r="P391" s="513">
        <v>12204</v>
      </c>
      <c r="Q391" s="513">
        <v>13782</v>
      </c>
      <c r="R391" s="513">
        <v>107</v>
      </c>
      <c r="S391" s="513">
        <v>81</v>
      </c>
      <c r="T391" s="513">
        <v>434</v>
      </c>
      <c r="U391" s="513">
        <v>989</v>
      </c>
      <c r="V391" s="513">
        <v>4</v>
      </c>
      <c r="W391" s="513">
        <v>2</v>
      </c>
      <c r="X391" s="513">
        <v>0</v>
      </c>
      <c r="Y391" s="513">
        <v>0</v>
      </c>
      <c r="Z391" s="513">
        <v>15101</v>
      </c>
      <c r="AA391" s="513">
        <v>17752</v>
      </c>
      <c r="AB391" s="510">
        <v>64.516129032258064</v>
      </c>
    </row>
    <row r="392" spans="1:28" ht="30" customHeight="1">
      <c r="A392" s="438" t="s">
        <v>36</v>
      </c>
      <c r="B392" s="438" t="s">
        <v>1162</v>
      </c>
      <c r="C392" s="509">
        <v>0</v>
      </c>
      <c r="D392" s="509">
        <v>0</v>
      </c>
      <c r="E392" s="509">
        <v>6</v>
      </c>
      <c r="F392" s="509">
        <v>5</v>
      </c>
      <c r="G392" s="509">
        <v>0</v>
      </c>
      <c r="H392" s="509">
        <v>1</v>
      </c>
      <c r="I392" s="513">
        <v>3214</v>
      </c>
      <c r="J392" s="513">
        <v>0</v>
      </c>
      <c r="K392" s="513">
        <v>0</v>
      </c>
      <c r="L392" s="513">
        <v>0</v>
      </c>
      <c r="M392" s="513">
        <v>0</v>
      </c>
      <c r="N392" s="513">
        <v>0</v>
      </c>
      <c r="O392" s="513">
        <v>0</v>
      </c>
      <c r="P392" s="513">
        <v>1402</v>
      </c>
      <c r="Q392" s="513">
        <v>1732</v>
      </c>
      <c r="R392" s="513">
        <v>0</v>
      </c>
      <c r="S392" s="513">
        <v>0</v>
      </c>
      <c r="T392" s="513">
        <v>0</v>
      </c>
      <c r="U392" s="513">
        <v>80</v>
      </c>
      <c r="V392" s="513">
        <v>0</v>
      </c>
      <c r="W392" s="513">
        <v>0</v>
      </c>
      <c r="X392" s="513">
        <v>0</v>
      </c>
      <c r="Y392" s="513">
        <v>0</v>
      </c>
      <c r="Z392" s="513">
        <v>1402</v>
      </c>
      <c r="AA392" s="513">
        <v>1812</v>
      </c>
      <c r="AB392" s="510">
        <v>83.333333333333343</v>
      </c>
    </row>
    <row r="393" spans="1:28" ht="30" customHeight="1">
      <c r="A393" s="438" t="s">
        <v>36</v>
      </c>
      <c r="B393" s="438" t="s">
        <v>1163</v>
      </c>
      <c r="C393" s="509">
        <v>2</v>
      </c>
      <c r="D393" s="509">
        <v>4</v>
      </c>
      <c r="E393" s="509">
        <v>4</v>
      </c>
      <c r="F393" s="509">
        <v>2</v>
      </c>
      <c r="G393" s="509">
        <v>0</v>
      </c>
      <c r="H393" s="509">
        <v>0</v>
      </c>
      <c r="I393" s="513">
        <v>1832</v>
      </c>
      <c r="J393" s="513">
        <v>0</v>
      </c>
      <c r="K393" s="513">
        <v>0</v>
      </c>
      <c r="L393" s="513">
        <v>0</v>
      </c>
      <c r="M393" s="513">
        <v>0</v>
      </c>
      <c r="N393" s="513">
        <v>281</v>
      </c>
      <c r="O393" s="513">
        <v>71</v>
      </c>
      <c r="P393" s="513">
        <v>864</v>
      </c>
      <c r="Q393" s="513">
        <v>538</v>
      </c>
      <c r="R393" s="513">
        <v>9</v>
      </c>
      <c r="S393" s="513">
        <v>1</v>
      </c>
      <c r="T393" s="513">
        <v>13</v>
      </c>
      <c r="U393" s="513">
        <v>0</v>
      </c>
      <c r="V393" s="513">
        <v>55</v>
      </c>
      <c r="W393" s="513">
        <v>0</v>
      </c>
      <c r="X393" s="513">
        <v>0</v>
      </c>
      <c r="Y393" s="513">
        <v>0</v>
      </c>
      <c r="Z393" s="513">
        <v>1222</v>
      </c>
      <c r="AA393" s="513">
        <v>610</v>
      </c>
      <c r="AB393" s="510">
        <v>50</v>
      </c>
    </row>
    <row r="394" spans="1:28" ht="30" customHeight="1">
      <c r="A394" s="438" t="s">
        <v>36</v>
      </c>
      <c r="B394" s="438" t="s">
        <v>1164</v>
      </c>
      <c r="C394" s="509">
        <v>0</v>
      </c>
      <c r="D394" s="509">
        <v>0</v>
      </c>
      <c r="E394" s="509">
        <v>1</v>
      </c>
      <c r="F394" s="509">
        <v>0</v>
      </c>
      <c r="G394" s="509">
        <v>0</v>
      </c>
      <c r="H394" s="509">
        <v>0</v>
      </c>
      <c r="I394" s="513">
        <v>0</v>
      </c>
      <c r="J394" s="513">
        <v>0</v>
      </c>
      <c r="K394" s="513">
        <v>0</v>
      </c>
      <c r="L394" s="513">
        <v>0</v>
      </c>
      <c r="M394" s="513">
        <v>0</v>
      </c>
      <c r="N394" s="513">
        <v>0</v>
      </c>
      <c r="O394" s="513">
        <v>0</v>
      </c>
      <c r="P394" s="513">
        <v>0</v>
      </c>
      <c r="Q394" s="513">
        <v>0</v>
      </c>
      <c r="R394" s="513">
        <v>0</v>
      </c>
      <c r="S394" s="513">
        <v>0</v>
      </c>
      <c r="T394" s="513">
        <v>0</v>
      </c>
      <c r="U394" s="513">
        <v>0</v>
      </c>
      <c r="V394" s="513">
        <v>0</v>
      </c>
      <c r="W394" s="513">
        <v>0</v>
      </c>
      <c r="X394" s="513">
        <v>0</v>
      </c>
      <c r="Y394" s="513">
        <v>0</v>
      </c>
      <c r="Z394" s="513">
        <v>0</v>
      </c>
      <c r="AA394" s="513">
        <v>0</v>
      </c>
      <c r="AB394" s="510">
        <v>0</v>
      </c>
    </row>
    <row r="395" spans="1:28" ht="30" customHeight="1">
      <c r="A395" s="438" t="s">
        <v>36</v>
      </c>
      <c r="B395" s="438" t="s">
        <v>1165</v>
      </c>
      <c r="C395" s="509">
        <v>0</v>
      </c>
      <c r="D395" s="509">
        <v>0</v>
      </c>
      <c r="E395" s="509">
        <v>13</v>
      </c>
      <c r="F395" s="509">
        <v>5</v>
      </c>
      <c r="G395" s="509">
        <v>0</v>
      </c>
      <c r="H395" s="509">
        <v>2</v>
      </c>
      <c r="I395" s="513">
        <v>4763</v>
      </c>
      <c r="J395" s="513">
        <v>0</v>
      </c>
      <c r="K395" s="513">
        <v>0</v>
      </c>
      <c r="L395" s="513">
        <v>0</v>
      </c>
      <c r="M395" s="513">
        <v>0</v>
      </c>
      <c r="N395" s="513">
        <v>0</v>
      </c>
      <c r="O395" s="513">
        <v>0</v>
      </c>
      <c r="P395" s="513">
        <v>2164</v>
      </c>
      <c r="Q395" s="513">
        <v>2297</v>
      </c>
      <c r="R395" s="513">
        <v>0</v>
      </c>
      <c r="S395" s="513">
        <v>0</v>
      </c>
      <c r="T395" s="513">
        <v>156</v>
      </c>
      <c r="U395" s="513">
        <v>146</v>
      </c>
      <c r="V395" s="513">
        <v>0</v>
      </c>
      <c r="W395" s="513">
        <v>0</v>
      </c>
      <c r="X395" s="513">
        <v>0</v>
      </c>
      <c r="Y395" s="513">
        <v>0</v>
      </c>
      <c r="Z395" s="513">
        <v>2320</v>
      </c>
      <c r="AA395" s="513">
        <v>2443</v>
      </c>
      <c r="AB395" s="510">
        <v>38.46153846153846</v>
      </c>
    </row>
    <row r="396" spans="1:28" ht="30" customHeight="1">
      <c r="A396" s="438" t="s">
        <v>36</v>
      </c>
      <c r="B396" s="438" t="s">
        <v>1166</v>
      </c>
      <c r="C396" s="509">
        <v>0</v>
      </c>
      <c r="D396" s="509">
        <v>0</v>
      </c>
      <c r="E396" s="509">
        <v>4</v>
      </c>
      <c r="F396" s="509">
        <v>1</v>
      </c>
      <c r="G396" s="509">
        <v>0</v>
      </c>
      <c r="H396" s="509">
        <v>0</v>
      </c>
      <c r="I396" s="513">
        <v>367</v>
      </c>
      <c r="J396" s="513">
        <v>0</v>
      </c>
      <c r="K396" s="513">
        <v>0</v>
      </c>
      <c r="L396" s="513">
        <v>0</v>
      </c>
      <c r="M396" s="513">
        <v>0</v>
      </c>
      <c r="N396" s="513">
        <v>0</v>
      </c>
      <c r="O396" s="513">
        <v>0</v>
      </c>
      <c r="P396" s="513">
        <v>135</v>
      </c>
      <c r="Q396" s="513">
        <v>232</v>
      </c>
      <c r="R396" s="513">
        <v>0</v>
      </c>
      <c r="S396" s="513">
        <v>0</v>
      </c>
      <c r="T396" s="513">
        <v>0</v>
      </c>
      <c r="U396" s="513">
        <v>0</v>
      </c>
      <c r="V396" s="513">
        <v>0</v>
      </c>
      <c r="W396" s="513">
        <v>0</v>
      </c>
      <c r="X396" s="513">
        <v>0</v>
      </c>
      <c r="Y396" s="513">
        <v>0</v>
      </c>
      <c r="Z396" s="513">
        <v>135</v>
      </c>
      <c r="AA396" s="513">
        <v>232</v>
      </c>
      <c r="AB396" s="510">
        <v>25</v>
      </c>
    </row>
    <row r="397" spans="1:28" ht="30" customHeight="1">
      <c r="A397" s="438" t="s">
        <v>37</v>
      </c>
      <c r="B397" s="438" t="s">
        <v>1167</v>
      </c>
      <c r="C397" s="509">
        <v>3</v>
      </c>
      <c r="D397" s="509">
        <v>3</v>
      </c>
      <c r="E397" s="509">
        <v>16</v>
      </c>
      <c r="F397" s="509">
        <v>16</v>
      </c>
      <c r="G397" s="509">
        <v>0</v>
      </c>
      <c r="H397" s="509">
        <v>5</v>
      </c>
      <c r="I397" s="513">
        <v>18369</v>
      </c>
      <c r="J397" s="513">
        <v>57</v>
      </c>
      <c r="K397" s="513">
        <v>71</v>
      </c>
      <c r="L397" s="513">
        <v>8</v>
      </c>
      <c r="M397" s="513">
        <v>23</v>
      </c>
      <c r="N397" s="513">
        <v>1321</v>
      </c>
      <c r="O397" s="513">
        <v>1248</v>
      </c>
      <c r="P397" s="513">
        <v>7507</v>
      </c>
      <c r="Q397" s="513">
        <v>6952</v>
      </c>
      <c r="R397" s="513">
        <v>23</v>
      </c>
      <c r="S397" s="513">
        <v>8</v>
      </c>
      <c r="T397" s="513">
        <v>335</v>
      </c>
      <c r="U397" s="513">
        <v>808</v>
      </c>
      <c r="V397" s="513">
        <v>2</v>
      </c>
      <c r="W397" s="513">
        <v>6</v>
      </c>
      <c r="X397" s="513">
        <v>0</v>
      </c>
      <c r="Y397" s="513">
        <v>0</v>
      </c>
      <c r="Z397" s="513">
        <v>9253</v>
      </c>
      <c r="AA397" s="513">
        <v>9116</v>
      </c>
      <c r="AB397" s="510">
        <v>100</v>
      </c>
    </row>
    <row r="398" spans="1:28" ht="30" customHeight="1">
      <c r="A398" s="438" t="s">
        <v>37</v>
      </c>
      <c r="B398" s="438" t="s">
        <v>1168</v>
      </c>
      <c r="C398" s="509">
        <v>0</v>
      </c>
      <c r="D398" s="509">
        <v>0</v>
      </c>
      <c r="E398" s="509">
        <v>2</v>
      </c>
      <c r="F398" s="509">
        <v>2</v>
      </c>
      <c r="G398" s="509">
        <v>0</v>
      </c>
      <c r="H398" s="509">
        <v>0</v>
      </c>
      <c r="I398" s="513">
        <v>544</v>
      </c>
      <c r="J398" s="513">
        <v>0</v>
      </c>
      <c r="K398" s="513">
        <v>0</v>
      </c>
      <c r="L398" s="513">
        <v>0</v>
      </c>
      <c r="M398" s="513">
        <v>0</v>
      </c>
      <c r="N398" s="513">
        <v>0</v>
      </c>
      <c r="O398" s="513">
        <v>0</v>
      </c>
      <c r="P398" s="513">
        <v>306</v>
      </c>
      <c r="Q398" s="513">
        <v>238</v>
      </c>
      <c r="R398" s="513">
        <v>0</v>
      </c>
      <c r="S398" s="513">
        <v>0</v>
      </c>
      <c r="T398" s="513">
        <v>0</v>
      </c>
      <c r="U398" s="513">
        <v>0</v>
      </c>
      <c r="V398" s="513">
        <v>0</v>
      </c>
      <c r="W398" s="513">
        <v>0</v>
      </c>
      <c r="X398" s="513">
        <v>0</v>
      </c>
      <c r="Y398" s="513">
        <v>0</v>
      </c>
      <c r="Z398" s="513">
        <v>306</v>
      </c>
      <c r="AA398" s="513">
        <v>238</v>
      </c>
      <c r="AB398" s="510">
        <v>100</v>
      </c>
    </row>
    <row r="399" spans="1:28" ht="30" customHeight="1">
      <c r="A399" s="438" t="s">
        <v>37</v>
      </c>
      <c r="B399" s="438" t="s">
        <v>1169</v>
      </c>
      <c r="C399" s="509">
        <v>0</v>
      </c>
      <c r="D399" s="509">
        <v>0</v>
      </c>
      <c r="E399" s="509">
        <v>1</v>
      </c>
      <c r="F399" s="509">
        <v>1</v>
      </c>
      <c r="G399" s="509">
        <v>0</v>
      </c>
      <c r="H399" s="509">
        <v>0</v>
      </c>
      <c r="I399" s="513">
        <v>925</v>
      </c>
      <c r="J399" s="513">
        <v>0</v>
      </c>
      <c r="K399" s="513">
        <v>0</v>
      </c>
      <c r="L399" s="513">
        <v>0</v>
      </c>
      <c r="M399" s="513">
        <v>0</v>
      </c>
      <c r="N399" s="513">
        <v>0</v>
      </c>
      <c r="O399" s="513">
        <v>0</v>
      </c>
      <c r="P399" s="513">
        <v>506</v>
      </c>
      <c r="Q399" s="513">
        <v>419</v>
      </c>
      <c r="R399" s="513">
        <v>0</v>
      </c>
      <c r="S399" s="513">
        <v>0</v>
      </c>
      <c r="T399" s="513">
        <v>0</v>
      </c>
      <c r="U399" s="513">
        <v>0</v>
      </c>
      <c r="V399" s="513">
        <v>0</v>
      </c>
      <c r="W399" s="513">
        <v>0</v>
      </c>
      <c r="X399" s="513">
        <v>0</v>
      </c>
      <c r="Y399" s="513">
        <v>0</v>
      </c>
      <c r="Z399" s="513">
        <v>506</v>
      </c>
      <c r="AA399" s="513">
        <v>419</v>
      </c>
      <c r="AB399" s="510">
        <v>100</v>
      </c>
    </row>
    <row r="400" spans="1:28" ht="30" customHeight="1">
      <c r="A400" s="438" t="s">
        <v>37</v>
      </c>
      <c r="B400" s="438" t="s">
        <v>1170</v>
      </c>
      <c r="C400" s="509">
        <v>0</v>
      </c>
      <c r="D400" s="509">
        <v>0</v>
      </c>
      <c r="E400" s="509">
        <v>2</v>
      </c>
      <c r="F400" s="509">
        <v>2</v>
      </c>
      <c r="G400" s="509">
        <v>0</v>
      </c>
      <c r="H400" s="509">
        <v>0</v>
      </c>
      <c r="I400" s="513">
        <v>423</v>
      </c>
      <c r="J400" s="513">
        <v>0</v>
      </c>
      <c r="K400" s="513">
        <v>0</v>
      </c>
      <c r="L400" s="513">
        <v>0</v>
      </c>
      <c r="M400" s="513">
        <v>0</v>
      </c>
      <c r="N400" s="513">
        <v>0</v>
      </c>
      <c r="O400" s="513">
        <v>0</v>
      </c>
      <c r="P400" s="513">
        <v>262</v>
      </c>
      <c r="Q400" s="513">
        <v>161</v>
      </c>
      <c r="R400" s="513">
        <v>0</v>
      </c>
      <c r="S400" s="513">
        <v>0</v>
      </c>
      <c r="T400" s="513">
        <v>0</v>
      </c>
      <c r="U400" s="513">
        <v>0</v>
      </c>
      <c r="V400" s="513">
        <v>0</v>
      </c>
      <c r="W400" s="513">
        <v>0</v>
      </c>
      <c r="X400" s="513">
        <v>0</v>
      </c>
      <c r="Y400" s="513">
        <v>0</v>
      </c>
      <c r="Z400" s="513">
        <v>262</v>
      </c>
      <c r="AA400" s="513">
        <v>161</v>
      </c>
      <c r="AB400" s="510">
        <v>100</v>
      </c>
    </row>
    <row r="401" spans="1:28" ht="30" customHeight="1">
      <c r="A401" s="438" t="s">
        <v>37</v>
      </c>
      <c r="B401" s="438" t="s">
        <v>1171</v>
      </c>
      <c r="C401" s="509">
        <v>0</v>
      </c>
      <c r="D401" s="509">
        <v>0</v>
      </c>
      <c r="E401" s="509">
        <v>4</v>
      </c>
      <c r="F401" s="509">
        <v>4</v>
      </c>
      <c r="G401" s="509">
        <v>0</v>
      </c>
      <c r="H401" s="509">
        <v>4</v>
      </c>
      <c r="I401" s="513">
        <v>4280</v>
      </c>
      <c r="J401" s="513">
        <v>0</v>
      </c>
      <c r="K401" s="513">
        <v>0</v>
      </c>
      <c r="L401" s="513">
        <v>0</v>
      </c>
      <c r="M401" s="513">
        <v>0</v>
      </c>
      <c r="N401" s="513">
        <v>0</v>
      </c>
      <c r="O401" s="513">
        <v>0</v>
      </c>
      <c r="P401" s="513">
        <v>2050</v>
      </c>
      <c r="Q401" s="513">
        <v>1671</v>
      </c>
      <c r="R401" s="513">
        <v>0</v>
      </c>
      <c r="S401" s="513">
        <v>0</v>
      </c>
      <c r="T401" s="513">
        <v>294</v>
      </c>
      <c r="U401" s="513">
        <v>265</v>
      </c>
      <c r="V401" s="513">
        <v>0</v>
      </c>
      <c r="W401" s="513">
        <v>0</v>
      </c>
      <c r="X401" s="513">
        <v>0</v>
      </c>
      <c r="Y401" s="513">
        <v>0</v>
      </c>
      <c r="Z401" s="513">
        <v>2344</v>
      </c>
      <c r="AA401" s="513">
        <v>1936</v>
      </c>
      <c r="AB401" s="510">
        <v>100</v>
      </c>
    </row>
    <row r="402" spans="1:28" ht="30" customHeight="1">
      <c r="A402" s="438" t="s">
        <v>37</v>
      </c>
      <c r="B402" s="438" t="s">
        <v>1172</v>
      </c>
      <c r="C402" s="509">
        <v>0</v>
      </c>
      <c r="D402" s="509">
        <v>0</v>
      </c>
      <c r="E402" s="509">
        <v>2</v>
      </c>
      <c r="F402" s="509">
        <v>2</v>
      </c>
      <c r="G402" s="509">
        <v>0</v>
      </c>
      <c r="H402" s="509">
        <v>0</v>
      </c>
      <c r="I402" s="513">
        <v>176</v>
      </c>
      <c r="J402" s="513">
        <v>0</v>
      </c>
      <c r="K402" s="513">
        <v>0</v>
      </c>
      <c r="L402" s="513">
        <v>0</v>
      </c>
      <c r="M402" s="513">
        <v>0</v>
      </c>
      <c r="N402" s="513">
        <v>0</v>
      </c>
      <c r="O402" s="513">
        <v>0</v>
      </c>
      <c r="P402" s="513">
        <v>89</v>
      </c>
      <c r="Q402" s="513">
        <v>87</v>
      </c>
      <c r="R402" s="513">
        <v>0</v>
      </c>
      <c r="S402" s="513">
        <v>0</v>
      </c>
      <c r="T402" s="513">
        <v>0</v>
      </c>
      <c r="U402" s="513">
        <v>0</v>
      </c>
      <c r="V402" s="513">
        <v>0</v>
      </c>
      <c r="W402" s="513">
        <v>0</v>
      </c>
      <c r="X402" s="513">
        <v>0</v>
      </c>
      <c r="Y402" s="513">
        <v>0</v>
      </c>
      <c r="Z402" s="513">
        <v>89</v>
      </c>
      <c r="AA402" s="513">
        <v>87</v>
      </c>
      <c r="AB402" s="510">
        <v>100</v>
      </c>
    </row>
    <row r="403" spans="1:28" ht="30" customHeight="1">
      <c r="A403" s="438" t="s">
        <v>37</v>
      </c>
      <c r="B403" s="438" t="s">
        <v>1173</v>
      </c>
      <c r="C403" s="509">
        <v>0</v>
      </c>
      <c r="D403" s="509">
        <v>0</v>
      </c>
      <c r="E403" s="509">
        <v>1</v>
      </c>
      <c r="F403" s="509">
        <v>1</v>
      </c>
      <c r="G403" s="509">
        <v>0</v>
      </c>
      <c r="H403" s="509">
        <v>0</v>
      </c>
      <c r="I403" s="513">
        <v>426</v>
      </c>
      <c r="J403" s="513">
        <v>0</v>
      </c>
      <c r="K403" s="513">
        <v>0</v>
      </c>
      <c r="L403" s="513">
        <v>0</v>
      </c>
      <c r="M403" s="513">
        <v>0</v>
      </c>
      <c r="N403" s="513">
        <v>0</v>
      </c>
      <c r="O403" s="513">
        <v>0</v>
      </c>
      <c r="P403" s="513">
        <v>202</v>
      </c>
      <c r="Q403" s="513">
        <v>224</v>
      </c>
      <c r="R403" s="513">
        <v>0</v>
      </c>
      <c r="S403" s="513">
        <v>0</v>
      </c>
      <c r="T403" s="513">
        <v>0</v>
      </c>
      <c r="U403" s="513">
        <v>0</v>
      </c>
      <c r="V403" s="513">
        <v>0</v>
      </c>
      <c r="W403" s="513">
        <v>0</v>
      </c>
      <c r="X403" s="513">
        <v>0</v>
      </c>
      <c r="Y403" s="513">
        <v>0</v>
      </c>
      <c r="Z403" s="513">
        <v>202</v>
      </c>
      <c r="AA403" s="513">
        <v>224</v>
      </c>
      <c r="AB403" s="510">
        <v>100</v>
      </c>
    </row>
    <row r="404" spans="1:28" ht="30" customHeight="1">
      <c r="A404" s="438" t="s">
        <v>37</v>
      </c>
      <c r="B404" s="438" t="s">
        <v>1174</v>
      </c>
      <c r="C404" s="509">
        <v>0</v>
      </c>
      <c r="D404" s="509">
        <v>0</v>
      </c>
      <c r="E404" s="509">
        <v>1</v>
      </c>
      <c r="F404" s="509">
        <v>1</v>
      </c>
      <c r="G404" s="509">
        <v>0</v>
      </c>
      <c r="H404" s="509">
        <v>0</v>
      </c>
      <c r="I404" s="513">
        <v>258</v>
      </c>
      <c r="J404" s="513">
        <v>0</v>
      </c>
      <c r="K404" s="513">
        <v>0</v>
      </c>
      <c r="L404" s="513">
        <v>0</v>
      </c>
      <c r="M404" s="513">
        <v>0</v>
      </c>
      <c r="N404" s="513">
        <v>0</v>
      </c>
      <c r="O404" s="513">
        <v>0</v>
      </c>
      <c r="P404" s="513">
        <v>124</v>
      </c>
      <c r="Q404" s="513">
        <v>134</v>
      </c>
      <c r="R404" s="513">
        <v>0</v>
      </c>
      <c r="S404" s="513">
        <v>0</v>
      </c>
      <c r="T404" s="513">
        <v>0</v>
      </c>
      <c r="U404" s="513">
        <v>0</v>
      </c>
      <c r="V404" s="513">
        <v>0</v>
      </c>
      <c r="W404" s="513">
        <v>0</v>
      </c>
      <c r="X404" s="513">
        <v>0</v>
      </c>
      <c r="Y404" s="513">
        <v>0</v>
      </c>
      <c r="Z404" s="513">
        <v>124</v>
      </c>
      <c r="AA404" s="513">
        <v>134</v>
      </c>
      <c r="AB404" s="510">
        <v>100</v>
      </c>
    </row>
    <row r="405" spans="1:28" ht="30" customHeight="1">
      <c r="A405" s="438" t="s">
        <v>38</v>
      </c>
      <c r="B405" s="438" t="s">
        <v>1175</v>
      </c>
      <c r="C405" s="509">
        <v>3</v>
      </c>
      <c r="D405" s="509">
        <v>1</v>
      </c>
      <c r="E405" s="509">
        <v>23</v>
      </c>
      <c r="F405" s="509">
        <v>23</v>
      </c>
      <c r="G405" s="509">
        <v>0</v>
      </c>
      <c r="H405" s="509">
        <v>0</v>
      </c>
      <c r="I405" s="513">
        <v>19487</v>
      </c>
      <c r="J405" s="513">
        <v>0</v>
      </c>
      <c r="K405" s="513">
        <v>0</v>
      </c>
      <c r="L405" s="513">
        <v>0</v>
      </c>
      <c r="M405" s="513">
        <v>0</v>
      </c>
      <c r="N405" s="513">
        <v>6656</v>
      </c>
      <c r="O405" s="513">
        <v>4</v>
      </c>
      <c r="P405" s="513">
        <v>6464</v>
      </c>
      <c r="Q405" s="513">
        <v>6363</v>
      </c>
      <c r="R405" s="513">
        <v>0</v>
      </c>
      <c r="S405" s="513">
        <v>0</v>
      </c>
      <c r="T405" s="513">
        <v>0</v>
      </c>
      <c r="U405" s="513">
        <v>0</v>
      </c>
      <c r="V405" s="513">
        <v>0</v>
      </c>
      <c r="W405" s="513">
        <v>0</v>
      </c>
      <c r="X405" s="513">
        <v>0</v>
      </c>
      <c r="Y405" s="513">
        <v>0</v>
      </c>
      <c r="Z405" s="513">
        <v>13120</v>
      </c>
      <c r="AA405" s="513">
        <v>6367</v>
      </c>
      <c r="AB405" s="510">
        <v>100</v>
      </c>
    </row>
    <row r="406" spans="1:28" ht="30" customHeight="1">
      <c r="A406" s="438" t="s">
        <v>38</v>
      </c>
      <c r="B406" s="438" t="s">
        <v>1176</v>
      </c>
      <c r="C406" s="509">
        <v>0</v>
      </c>
      <c r="D406" s="509">
        <v>0</v>
      </c>
      <c r="E406" s="509">
        <v>1</v>
      </c>
      <c r="F406" s="509">
        <v>1</v>
      </c>
      <c r="G406" s="509">
        <v>0</v>
      </c>
      <c r="H406" s="509">
        <v>0</v>
      </c>
      <c r="I406" s="513">
        <v>298</v>
      </c>
      <c r="J406" s="513">
        <v>0</v>
      </c>
      <c r="K406" s="513">
        <v>0</v>
      </c>
      <c r="L406" s="513">
        <v>0</v>
      </c>
      <c r="M406" s="513">
        <v>0</v>
      </c>
      <c r="N406" s="513">
        <v>0</v>
      </c>
      <c r="O406" s="513">
        <v>0</v>
      </c>
      <c r="P406" s="513">
        <v>188</v>
      </c>
      <c r="Q406" s="513">
        <v>110</v>
      </c>
      <c r="R406" s="513">
        <v>0</v>
      </c>
      <c r="S406" s="513">
        <v>0</v>
      </c>
      <c r="T406" s="513">
        <v>0</v>
      </c>
      <c r="U406" s="513">
        <v>0</v>
      </c>
      <c r="V406" s="513">
        <v>0</v>
      </c>
      <c r="W406" s="513">
        <v>0</v>
      </c>
      <c r="X406" s="513">
        <v>0</v>
      </c>
      <c r="Y406" s="513">
        <v>0</v>
      </c>
      <c r="Z406" s="513">
        <v>188</v>
      </c>
      <c r="AA406" s="513">
        <v>110</v>
      </c>
      <c r="AB406" s="510">
        <v>100</v>
      </c>
    </row>
    <row r="407" spans="1:28" ht="30" customHeight="1">
      <c r="A407" s="438" t="s">
        <v>38</v>
      </c>
      <c r="B407" s="438" t="s">
        <v>1177</v>
      </c>
      <c r="C407" s="509">
        <v>0</v>
      </c>
      <c r="D407" s="509">
        <v>1</v>
      </c>
      <c r="E407" s="509">
        <v>18</v>
      </c>
      <c r="F407" s="509">
        <v>18</v>
      </c>
      <c r="G407" s="509">
        <v>0</v>
      </c>
      <c r="H407" s="509">
        <v>1</v>
      </c>
      <c r="I407" s="513">
        <v>13830</v>
      </c>
      <c r="J407" s="513">
        <v>0</v>
      </c>
      <c r="K407" s="513">
        <v>0</v>
      </c>
      <c r="L407" s="513">
        <v>0</v>
      </c>
      <c r="M407" s="513">
        <v>0</v>
      </c>
      <c r="N407" s="513">
        <v>607</v>
      </c>
      <c r="O407" s="513">
        <v>750</v>
      </c>
      <c r="P407" s="513">
        <v>6191</v>
      </c>
      <c r="Q407" s="513">
        <v>6105</v>
      </c>
      <c r="R407" s="513">
        <v>10</v>
      </c>
      <c r="S407" s="513">
        <v>10</v>
      </c>
      <c r="T407" s="513">
        <v>10</v>
      </c>
      <c r="U407" s="513">
        <v>147</v>
      </c>
      <c r="V407" s="513">
        <v>0</v>
      </c>
      <c r="W407" s="513">
        <v>0</v>
      </c>
      <c r="X407" s="513">
        <v>0</v>
      </c>
      <c r="Y407" s="513">
        <v>0</v>
      </c>
      <c r="Z407" s="513">
        <v>6818</v>
      </c>
      <c r="AA407" s="513">
        <v>7012</v>
      </c>
      <c r="AB407" s="510">
        <v>100</v>
      </c>
    </row>
    <row r="408" spans="1:28" ht="30" customHeight="1">
      <c r="A408" s="438" t="s">
        <v>38</v>
      </c>
      <c r="B408" s="438" t="s">
        <v>1178</v>
      </c>
      <c r="C408" s="509">
        <v>0</v>
      </c>
      <c r="D408" s="509">
        <v>0</v>
      </c>
      <c r="E408" s="509">
        <v>1</v>
      </c>
      <c r="F408" s="509">
        <v>1</v>
      </c>
      <c r="G408" s="509">
        <v>0</v>
      </c>
      <c r="H408" s="509">
        <v>0</v>
      </c>
      <c r="I408" s="513">
        <v>1576</v>
      </c>
      <c r="J408" s="513">
        <v>0</v>
      </c>
      <c r="K408" s="513">
        <v>0</v>
      </c>
      <c r="L408" s="513">
        <v>0</v>
      </c>
      <c r="M408" s="513">
        <v>0</v>
      </c>
      <c r="N408" s="513">
        <v>0</v>
      </c>
      <c r="O408" s="513">
        <v>0</v>
      </c>
      <c r="P408" s="513">
        <v>802</v>
      </c>
      <c r="Q408" s="513">
        <v>774</v>
      </c>
      <c r="R408" s="513">
        <v>0</v>
      </c>
      <c r="S408" s="513">
        <v>0</v>
      </c>
      <c r="T408" s="513">
        <v>0</v>
      </c>
      <c r="U408" s="513">
        <v>0</v>
      </c>
      <c r="V408" s="513">
        <v>0</v>
      </c>
      <c r="W408" s="513">
        <v>0</v>
      </c>
      <c r="X408" s="513">
        <v>0</v>
      </c>
      <c r="Y408" s="513">
        <v>0</v>
      </c>
      <c r="Z408" s="513">
        <v>802</v>
      </c>
      <c r="AA408" s="513">
        <v>774</v>
      </c>
      <c r="AB408" s="510">
        <v>100</v>
      </c>
    </row>
    <row r="409" spans="1:28" ht="30" customHeight="1">
      <c r="A409" s="438" t="s">
        <v>38</v>
      </c>
      <c r="B409" s="438" t="s">
        <v>1179</v>
      </c>
      <c r="C409" s="509">
        <v>0</v>
      </c>
      <c r="D409" s="509">
        <v>0</v>
      </c>
      <c r="E409" s="509">
        <v>4</v>
      </c>
      <c r="F409" s="509">
        <v>4</v>
      </c>
      <c r="G409" s="509">
        <v>0</v>
      </c>
      <c r="H409" s="509">
        <v>1</v>
      </c>
      <c r="I409" s="513">
        <v>1319</v>
      </c>
      <c r="J409" s="513">
        <v>0</v>
      </c>
      <c r="K409" s="513">
        <v>0</v>
      </c>
      <c r="L409" s="513">
        <v>0</v>
      </c>
      <c r="M409" s="513">
        <v>0</v>
      </c>
      <c r="N409" s="513">
        <v>0</v>
      </c>
      <c r="O409" s="513">
        <v>0</v>
      </c>
      <c r="P409" s="513">
        <v>539</v>
      </c>
      <c r="Q409" s="513">
        <v>613</v>
      </c>
      <c r="R409" s="513">
        <v>0</v>
      </c>
      <c r="S409" s="513">
        <v>0</v>
      </c>
      <c r="T409" s="513">
        <v>128</v>
      </c>
      <c r="U409" s="513">
        <v>39</v>
      </c>
      <c r="V409" s="513">
        <v>0</v>
      </c>
      <c r="W409" s="513">
        <v>0</v>
      </c>
      <c r="X409" s="513">
        <v>0</v>
      </c>
      <c r="Y409" s="513">
        <v>0</v>
      </c>
      <c r="Z409" s="513">
        <v>667</v>
      </c>
      <c r="AA409" s="513">
        <v>652</v>
      </c>
      <c r="AB409" s="510">
        <v>100</v>
      </c>
    </row>
    <row r="410" spans="1:28" ht="30" customHeight="1">
      <c r="A410" s="438" t="s">
        <v>38</v>
      </c>
      <c r="B410" s="438" t="s">
        <v>1180</v>
      </c>
      <c r="C410" s="509">
        <v>0</v>
      </c>
      <c r="D410" s="509">
        <v>0</v>
      </c>
      <c r="E410" s="509">
        <v>1</v>
      </c>
      <c r="F410" s="509">
        <v>1</v>
      </c>
      <c r="G410" s="509">
        <v>0</v>
      </c>
      <c r="H410" s="509">
        <v>0</v>
      </c>
      <c r="I410" s="513">
        <v>415</v>
      </c>
      <c r="J410" s="513">
        <v>0</v>
      </c>
      <c r="K410" s="513">
        <v>0</v>
      </c>
      <c r="L410" s="513">
        <v>0</v>
      </c>
      <c r="M410" s="513">
        <v>0</v>
      </c>
      <c r="N410" s="513">
        <v>0</v>
      </c>
      <c r="O410" s="513">
        <v>0</v>
      </c>
      <c r="P410" s="513">
        <v>213</v>
      </c>
      <c r="Q410" s="513">
        <v>202</v>
      </c>
      <c r="R410" s="513">
        <v>0</v>
      </c>
      <c r="S410" s="513">
        <v>0</v>
      </c>
      <c r="T410" s="513">
        <v>0</v>
      </c>
      <c r="U410" s="513">
        <v>0</v>
      </c>
      <c r="V410" s="513">
        <v>0</v>
      </c>
      <c r="W410" s="513">
        <v>0</v>
      </c>
      <c r="X410" s="513">
        <v>0</v>
      </c>
      <c r="Y410" s="513">
        <v>0</v>
      </c>
      <c r="Z410" s="513">
        <v>213</v>
      </c>
      <c r="AA410" s="513">
        <v>202</v>
      </c>
      <c r="AB410" s="510">
        <v>100</v>
      </c>
    </row>
    <row r="411" spans="1:28" ht="30" customHeight="1">
      <c r="A411" s="438" t="s">
        <v>38</v>
      </c>
      <c r="B411" s="438" t="s">
        <v>1181</v>
      </c>
      <c r="C411" s="509">
        <v>0</v>
      </c>
      <c r="D411" s="509">
        <v>0</v>
      </c>
      <c r="E411" s="509">
        <v>2</v>
      </c>
      <c r="F411" s="509">
        <v>2</v>
      </c>
      <c r="G411" s="509">
        <v>0</v>
      </c>
      <c r="H411" s="509">
        <v>0</v>
      </c>
      <c r="I411" s="513">
        <v>303</v>
      </c>
      <c r="J411" s="513">
        <v>0</v>
      </c>
      <c r="K411" s="513">
        <v>0</v>
      </c>
      <c r="L411" s="513">
        <v>0</v>
      </c>
      <c r="M411" s="513">
        <v>0</v>
      </c>
      <c r="N411" s="513">
        <v>0</v>
      </c>
      <c r="O411" s="513">
        <v>0</v>
      </c>
      <c r="P411" s="513">
        <v>167</v>
      </c>
      <c r="Q411" s="513">
        <v>136</v>
      </c>
      <c r="R411" s="513">
        <v>0</v>
      </c>
      <c r="S411" s="513">
        <v>0</v>
      </c>
      <c r="T411" s="513">
        <v>0</v>
      </c>
      <c r="U411" s="513">
        <v>0</v>
      </c>
      <c r="V411" s="513">
        <v>0</v>
      </c>
      <c r="W411" s="513">
        <v>0</v>
      </c>
      <c r="X411" s="513">
        <v>0</v>
      </c>
      <c r="Y411" s="513">
        <v>0</v>
      </c>
      <c r="Z411" s="513">
        <v>167</v>
      </c>
      <c r="AA411" s="513">
        <v>136</v>
      </c>
      <c r="AB411" s="510">
        <v>100</v>
      </c>
    </row>
    <row r="412" spans="1:28" ht="30" customHeight="1">
      <c r="A412" s="438" t="s">
        <v>38</v>
      </c>
      <c r="B412" s="438" t="s">
        <v>1182</v>
      </c>
      <c r="C412" s="509">
        <v>0</v>
      </c>
      <c r="D412" s="509">
        <v>0</v>
      </c>
      <c r="E412" s="509">
        <v>2</v>
      </c>
      <c r="F412" s="509">
        <v>2</v>
      </c>
      <c r="G412" s="509">
        <v>0</v>
      </c>
      <c r="H412" s="509">
        <v>0</v>
      </c>
      <c r="I412" s="513">
        <v>542</v>
      </c>
      <c r="J412" s="513">
        <v>0</v>
      </c>
      <c r="K412" s="513">
        <v>0</v>
      </c>
      <c r="L412" s="513">
        <v>0</v>
      </c>
      <c r="M412" s="513">
        <v>0</v>
      </c>
      <c r="N412" s="513">
        <v>0</v>
      </c>
      <c r="O412" s="513">
        <v>0</v>
      </c>
      <c r="P412" s="513">
        <v>266</v>
      </c>
      <c r="Q412" s="513">
        <v>276</v>
      </c>
      <c r="R412" s="513">
        <v>0</v>
      </c>
      <c r="S412" s="513">
        <v>0</v>
      </c>
      <c r="T412" s="513">
        <v>0</v>
      </c>
      <c r="U412" s="513">
        <v>0</v>
      </c>
      <c r="V412" s="513">
        <v>0</v>
      </c>
      <c r="W412" s="513">
        <v>0</v>
      </c>
      <c r="X412" s="513">
        <v>0</v>
      </c>
      <c r="Y412" s="513">
        <v>0</v>
      </c>
      <c r="Z412" s="513">
        <v>266</v>
      </c>
      <c r="AA412" s="513">
        <v>276</v>
      </c>
      <c r="AB412" s="510">
        <v>100</v>
      </c>
    </row>
    <row r="413" spans="1:28" ht="30" customHeight="1">
      <c r="A413" s="438" t="s">
        <v>38</v>
      </c>
      <c r="B413" s="438" t="s">
        <v>1183</v>
      </c>
      <c r="C413" s="509">
        <v>0</v>
      </c>
      <c r="D413" s="509">
        <v>0</v>
      </c>
      <c r="E413" s="509">
        <v>2</v>
      </c>
      <c r="F413" s="509">
        <v>2</v>
      </c>
      <c r="G413" s="509">
        <v>0</v>
      </c>
      <c r="H413" s="509">
        <v>0</v>
      </c>
      <c r="I413" s="513">
        <v>393</v>
      </c>
      <c r="J413" s="513">
        <v>0</v>
      </c>
      <c r="K413" s="513">
        <v>0</v>
      </c>
      <c r="L413" s="513">
        <v>0</v>
      </c>
      <c r="M413" s="513">
        <v>0</v>
      </c>
      <c r="N413" s="513">
        <v>0</v>
      </c>
      <c r="O413" s="513">
        <v>0</v>
      </c>
      <c r="P413" s="513">
        <v>202</v>
      </c>
      <c r="Q413" s="513">
        <v>191</v>
      </c>
      <c r="R413" s="513">
        <v>0</v>
      </c>
      <c r="S413" s="513">
        <v>0</v>
      </c>
      <c r="T413" s="513">
        <v>0</v>
      </c>
      <c r="U413" s="513">
        <v>0</v>
      </c>
      <c r="V413" s="513">
        <v>0</v>
      </c>
      <c r="W413" s="513">
        <v>0</v>
      </c>
      <c r="X413" s="513">
        <v>0</v>
      </c>
      <c r="Y413" s="513">
        <v>0</v>
      </c>
      <c r="Z413" s="513">
        <v>202</v>
      </c>
      <c r="AA413" s="513">
        <v>191</v>
      </c>
      <c r="AB413" s="510">
        <v>100</v>
      </c>
    </row>
    <row r="414" spans="1:28" ht="30" customHeight="1">
      <c r="A414" s="438" t="s">
        <v>38</v>
      </c>
      <c r="B414" s="438" t="s">
        <v>1184</v>
      </c>
      <c r="C414" s="509">
        <v>0</v>
      </c>
      <c r="D414" s="509">
        <v>0</v>
      </c>
      <c r="E414" s="509">
        <v>2</v>
      </c>
      <c r="F414" s="509">
        <v>2</v>
      </c>
      <c r="G414" s="509">
        <v>0</v>
      </c>
      <c r="H414" s="509">
        <v>0</v>
      </c>
      <c r="I414" s="513">
        <v>243</v>
      </c>
      <c r="J414" s="513">
        <v>0</v>
      </c>
      <c r="K414" s="513">
        <v>0</v>
      </c>
      <c r="L414" s="513">
        <v>0</v>
      </c>
      <c r="M414" s="513">
        <v>0</v>
      </c>
      <c r="N414" s="513">
        <v>0</v>
      </c>
      <c r="O414" s="513">
        <v>0</v>
      </c>
      <c r="P414" s="513">
        <v>110</v>
      </c>
      <c r="Q414" s="513">
        <v>133</v>
      </c>
      <c r="R414" s="513">
        <v>0</v>
      </c>
      <c r="S414" s="513">
        <v>0</v>
      </c>
      <c r="T414" s="513">
        <v>0</v>
      </c>
      <c r="U414" s="513">
        <v>0</v>
      </c>
      <c r="V414" s="513">
        <v>0</v>
      </c>
      <c r="W414" s="513">
        <v>0</v>
      </c>
      <c r="X414" s="513">
        <v>0</v>
      </c>
      <c r="Y414" s="513">
        <v>0</v>
      </c>
      <c r="Z414" s="513">
        <v>110</v>
      </c>
      <c r="AA414" s="513">
        <v>133</v>
      </c>
      <c r="AB414" s="510">
        <v>100</v>
      </c>
    </row>
    <row r="415" spans="1:28" ht="30" customHeight="1">
      <c r="A415" s="438" t="s">
        <v>38</v>
      </c>
      <c r="B415" s="438" t="s">
        <v>1185</v>
      </c>
      <c r="C415" s="509">
        <v>1</v>
      </c>
      <c r="D415" s="509">
        <v>0</v>
      </c>
      <c r="E415" s="509">
        <v>1</v>
      </c>
      <c r="F415" s="509">
        <v>1</v>
      </c>
      <c r="G415" s="509">
        <v>0</v>
      </c>
      <c r="H415" s="509">
        <v>0</v>
      </c>
      <c r="I415" s="513">
        <v>1744</v>
      </c>
      <c r="J415" s="513">
        <v>49</v>
      </c>
      <c r="K415" s="513">
        <v>58</v>
      </c>
      <c r="L415" s="513">
        <v>3</v>
      </c>
      <c r="M415" s="513">
        <v>5</v>
      </c>
      <c r="N415" s="513">
        <v>477</v>
      </c>
      <c r="O415" s="513">
        <v>476</v>
      </c>
      <c r="P415" s="513">
        <v>415</v>
      </c>
      <c r="Q415" s="513">
        <v>261</v>
      </c>
      <c r="R415" s="513">
        <v>0</v>
      </c>
      <c r="S415" s="513">
        <v>0</v>
      </c>
      <c r="T415" s="513">
        <v>0</v>
      </c>
      <c r="U415" s="513">
        <v>0</v>
      </c>
      <c r="V415" s="513">
        <v>0</v>
      </c>
      <c r="W415" s="513">
        <v>0</v>
      </c>
      <c r="X415" s="513">
        <v>0</v>
      </c>
      <c r="Y415" s="513">
        <v>0</v>
      </c>
      <c r="Z415" s="513">
        <v>944</v>
      </c>
      <c r="AA415" s="513">
        <v>800</v>
      </c>
      <c r="AB415" s="510">
        <v>100</v>
      </c>
    </row>
    <row r="416" spans="1:28" ht="30" customHeight="1">
      <c r="A416" s="438" t="s">
        <v>39</v>
      </c>
      <c r="B416" s="438" t="s">
        <v>1186</v>
      </c>
      <c r="C416" s="509">
        <v>0</v>
      </c>
      <c r="D416" s="509">
        <v>1</v>
      </c>
      <c r="E416" s="509">
        <v>24</v>
      </c>
      <c r="F416" s="509">
        <v>10</v>
      </c>
      <c r="G416" s="509">
        <v>0</v>
      </c>
      <c r="H416" s="509">
        <v>7</v>
      </c>
      <c r="I416" s="513">
        <v>9890</v>
      </c>
      <c r="J416" s="513">
        <v>0</v>
      </c>
      <c r="K416" s="513">
        <v>0</v>
      </c>
      <c r="L416" s="513">
        <v>0</v>
      </c>
      <c r="M416" s="513">
        <v>0</v>
      </c>
      <c r="N416" s="513">
        <v>8</v>
      </c>
      <c r="O416" s="513">
        <v>13</v>
      </c>
      <c r="P416" s="513">
        <v>2993</v>
      </c>
      <c r="Q416" s="513">
        <v>2507</v>
      </c>
      <c r="R416" s="513">
        <v>0</v>
      </c>
      <c r="S416" s="513">
        <v>0</v>
      </c>
      <c r="T416" s="513">
        <v>3544</v>
      </c>
      <c r="U416" s="513">
        <v>430</v>
      </c>
      <c r="V416" s="513">
        <v>217</v>
      </c>
      <c r="W416" s="513">
        <v>178</v>
      </c>
      <c r="X416" s="513">
        <v>0</v>
      </c>
      <c r="Y416" s="513">
        <v>0</v>
      </c>
      <c r="Z416" s="513">
        <v>6762</v>
      </c>
      <c r="AA416" s="513">
        <v>3128</v>
      </c>
      <c r="AB416" s="510">
        <v>41.666666666666671</v>
      </c>
    </row>
    <row r="417" spans="1:28" ht="30" customHeight="1">
      <c r="A417" s="438" t="s">
        <v>39</v>
      </c>
      <c r="B417" s="438" t="s">
        <v>1187</v>
      </c>
      <c r="C417" s="509">
        <v>0</v>
      </c>
      <c r="D417" s="509">
        <v>0</v>
      </c>
      <c r="E417" s="509">
        <v>30</v>
      </c>
      <c r="F417" s="509">
        <v>10</v>
      </c>
      <c r="G417" s="509">
        <v>0</v>
      </c>
      <c r="H417" s="509">
        <v>6</v>
      </c>
      <c r="I417" s="513">
        <v>4737</v>
      </c>
      <c r="J417" s="513">
        <v>0</v>
      </c>
      <c r="K417" s="513">
        <v>0</v>
      </c>
      <c r="L417" s="513">
        <v>0</v>
      </c>
      <c r="M417" s="513">
        <v>0</v>
      </c>
      <c r="N417" s="513">
        <v>0</v>
      </c>
      <c r="O417" s="513">
        <v>0</v>
      </c>
      <c r="P417" s="513">
        <v>1751</v>
      </c>
      <c r="Q417" s="513">
        <v>1333</v>
      </c>
      <c r="R417" s="513">
        <v>0</v>
      </c>
      <c r="S417" s="513">
        <v>0</v>
      </c>
      <c r="T417" s="513">
        <v>584</v>
      </c>
      <c r="U417" s="513">
        <v>62</v>
      </c>
      <c r="V417" s="513">
        <v>652</v>
      </c>
      <c r="W417" s="513">
        <v>355</v>
      </c>
      <c r="X417" s="513">
        <v>0</v>
      </c>
      <c r="Y417" s="513">
        <v>0</v>
      </c>
      <c r="Z417" s="513">
        <v>2987</v>
      </c>
      <c r="AA417" s="513">
        <v>1750</v>
      </c>
      <c r="AB417" s="510">
        <v>33.333333333333336</v>
      </c>
    </row>
    <row r="418" spans="1:28" ht="30" customHeight="1">
      <c r="A418" s="438" t="s">
        <v>39</v>
      </c>
      <c r="B418" s="438" t="s">
        <v>1188</v>
      </c>
      <c r="C418" s="509">
        <v>1</v>
      </c>
      <c r="D418" s="509">
        <v>3</v>
      </c>
      <c r="E418" s="509">
        <v>65</v>
      </c>
      <c r="F418" s="509">
        <v>52</v>
      </c>
      <c r="G418" s="509">
        <v>0</v>
      </c>
      <c r="H418" s="509">
        <v>10</v>
      </c>
      <c r="I418" s="513">
        <v>44721</v>
      </c>
      <c r="J418" s="513">
        <v>77</v>
      </c>
      <c r="K418" s="513">
        <v>28</v>
      </c>
      <c r="L418" s="513">
        <v>18</v>
      </c>
      <c r="M418" s="513">
        <v>37</v>
      </c>
      <c r="N418" s="513">
        <v>3973</v>
      </c>
      <c r="O418" s="513">
        <v>931</v>
      </c>
      <c r="P418" s="513">
        <v>16598</v>
      </c>
      <c r="Q418" s="513">
        <v>17769</v>
      </c>
      <c r="R418" s="513">
        <v>60</v>
      </c>
      <c r="S418" s="513">
        <v>54</v>
      </c>
      <c r="T418" s="513">
        <v>3827</v>
      </c>
      <c r="U418" s="513">
        <v>635</v>
      </c>
      <c r="V418" s="513">
        <v>361</v>
      </c>
      <c r="W418" s="513">
        <v>353</v>
      </c>
      <c r="X418" s="513">
        <v>0</v>
      </c>
      <c r="Y418" s="513">
        <v>0</v>
      </c>
      <c r="Z418" s="513">
        <v>24914</v>
      </c>
      <c r="AA418" s="513">
        <v>19807</v>
      </c>
      <c r="AB418" s="510">
        <v>80</v>
      </c>
    </row>
    <row r="419" spans="1:28" ht="30" customHeight="1">
      <c r="A419" s="438" t="s">
        <v>39</v>
      </c>
      <c r="B419" s="438" t="s">
        <v>1189</v>
      </c>
      <c r="C419" s="509">
        <v>0</v>
      </c>
      <c r="D419" s="509">
        <v>0</v>
      </c>
      <c r="E419" s="509">
        <v>34</v>
      </c>
      <c r="F419" s="509">
        <v>15</v>
      </c>
      <c r="G419" s="509">
        <v>0</v>
      </c>
      <c r="H419" s="509">
        <v>2</v>
      </c>
      <c r="I419" s="513">
        <v>6843</v>
      </c>
      <c r="J419" s="513">
        <v>0</v>
      </c>
      <c r="K419" s="513">
        <v>0</v>
      </c>
      <c r="L419" s="513">
        <v>0</v>
      </c>
      <c r="M419" s="513">
        <v>0</v>
      </c>
      <c r="N419" s="513">
        <v>42</v>
      </c>
      <c r="O419" s="513">
        <v>7</v>
      </c>
      <c r="P419" s="513">
        <v>3242</v>
      </c>
      <c r="Q419" s="513">
        <v>2402</v>
      </c>
      <c r="R419" s="513">
        <v>0</v>
      </c>
      <c r="S419" s="513">
        <v>0</v>
      </c>
      <c r="T419" s="513">
        <v>850</v>
      </c>
      <c r="U419" s="513">
        <v>139</v>
      </c>
      <c r="V419" s="513">
        <v>49</v>
      </c>
      <c r="W419" s="513">
        <v>48</v>
      </c>
      <c r="X419" s="513">
        <v>39</v>
      </c>
      <c r="Y419" s="513">
        <v>25</v>
      </c>
      <c r="Z419" s="513">
        <v>4222</v>
      </c>
      <c r="AA419" s="513">
        <v>2621</v>
      </c>
      <c r="AB419" s="510">
        <v>44.117647058823529</v>
      </c>
    </row>
    <row r="420" spans="1:28" ht="30" customHeight="1">
      <c r="A420" s="438" t="s">
        <v>39</v>
      </c>
      <c r="B420" s="438" t="s">
        <v>1190</v>
      </c>
      <c r="C420" s="509">
        <v>0</v>
      </c>
      <c r="D420" s="509">
        <v>0</v>
      </c>
      <c r="E420" s="509">
        <v>4</v>
      </c>
      <c r="F420" s="509">
        <v>1</v>
      </c>
      <c r="G420" s="509">
        <v>0</v>
      </c>
      <c r="H420" s="509">
        <v>1</v>
      </c>
      <c r="I420" s="513">
        <v>1664</v>
      </c>
      <c r="J420" s="513">
        <v>0</v>
      </c>
      <c r="K420" s="513">
        <v>0</v>
      </c>
      <c r="L420" s="513">
        <v>0</v>
      </c>
      <c r="M420" s="513">
        <v>0</v>
      </c>
      <c r="N420" s="513">
        <v>0</v>
      </c>
      <c r="O420" s="513">
        <v>0</v>
      </c>
      <c r="P420" s="513">
        <v>793</v>
      </c>
      <c r="Q420" s="513">
        <v>661</v>
      </c>
      <c r="R420" s="513">
        <v>0</v>
      </c>
      <c r="S420" s="513">
        <v>0</v>
      </c>
      <c r="T420" s="513">
        <v>0</v>
      </c>
      <c r="U420" s="513">
        <v>0</v>
      </c>
      <c r="V420" s="513">
        <v>121</v>
      </c>
      <c r="W420" s="513">
        <v>89</v>
      </c>
      <c r="X420" s="513">
        <v>0</v>
      </c>
      <c r="Y420" s="513">
        <v>0</v>
      </c>
      <c r="Z420" s="513">
        <v>914</v>
      </c>
      <c r="AA420" s="513">
        <v>750</v>
      </c>
      <c r="AB420" s="510">
        <v>25</v>
      </c>
    </row>
    <row r="421" spans="1:28" ht="30" customHeight="1">
      <c r="A421" s="438" t="s">
        <v>39</v>
      </c>
      <c r="B421" s="438" t="s">
        <v>1191</v>
      </c>
      <c r="C421" s="509">
        <v>0</v>
      </c>
      <c r="D421" s="509">
        <v>0</v>
      </c>
      <c r="E421" s="509">
        <v>32</v>
      </c>
      <c r="F421" s="509">
        <v>20</v>
      </c>
      <c r="G421" s="509">
        <v>0</v>
      </c>
      <c r="H421" s="509">
        <v>5</v>
      </c>
      <c r="I421" s="513">
        <v>13566</v>
      </c>
      <c r="J421" s="513">
        <v>0</v>
      </c>
      <c r="K421" s="513">
        <v>0</v>
      </c>
      <c r="L421" s="513">
        <v>0</v>
      </c>
      <c r="M421" s="513">
        <v>0</v>
      </c>
      <c r="N421" s="513">
        <v>383</v>
      </c>
      <c r="O421" s="513">
        <v>72</v>
      </c>
      <c r="P421" s="513">
        <v>5750</v>
      </c>
      <c r="Q421" s="513">
        <v>5603</v>
      </c>
      <c r="R421" s="513">
        <v>0</v>
      </c>
      <c r="S421" s="513">
        <v>0</v>
      </c>
      <c r="T421" s="513">
        <v>1361</v>
      </c>
      <c r="U421" s="513">
        <v>246</v>
      </c>
      <c r="V421" s="513">
        <v>66</v>
      </c>
      <c r="W421" s="513">
        <v>85</v>
      </c>
      <c r="X421" s="513">
        <v>0</v>
      </c>
      <c r="Y421" s="513">
        <v>0</v>
      </c>
      <c r="Z421" s="513">
        <v>7560</v>
      </c>
      <c r="AA421" s="513">
        <v>6006</v>
      </c>
      <c r="AB421" s="510">
        <v>62.5</v>
      </c>
    </row>
    <row r="422" spans="1:28" ht="30" customHeight="1">
      <c r="A422" s="438" t="s">
        <v>39</v>
      </c>
      <c r="B422" s="438" t="s">
        <v>1192</v>
      </c>
      <c r="C422" s="509">
        <v>3</v>
      </c>
      <c r="D422" s="509">
        <v>1</v>
      </c>
      <c r="E422" s="509">
        <v>84</v>
      </c>
      <c r="F422" s="509">
        <v>40</v>
      </c>
      <c r="G422" s="509">
        <v>0</v>
      </c>
      <c r="H422" s="509">
        <v>15</v>
      </c>
      <c r="I422" s="513">
        <v>44682</v>
      </c>
      <c r="J422" s="513">
        <v>74</v>
      </c>
      <c r="K422" s="513">
        <v>48</v>
      </c>
      <c r="L422" s="513">
        <v>48</v>
      </c>
      <c r="M422" s="513">
        <v>80</v>
      </c>
      <c r="N422" s="513">
        <v>1665</v>
      </c>
      <c r="O422" s="513">
        <v>2097</v>
      </c>
      <c r="P422" s="513">
        <v>17403</v>
      </c>
      <c r="Q422" s="513">
        <v>16394</v>
      </c>
      <c r="R422" s="513">
        <v>7</v>
      </c>
      <c r="S422" s="513">
        <v>5</v>
      </c>
      <c r="T422" s="513">
        <v>4775</v>
      </c>
      <c r="U422" s="513">
        <v>1064</v>
      </c>
      <c r="V422" s="513">
        <v>286</v>
      </c>
      <c r="W422" s="513">
        <v>391</v>
      </c>
      <c r="X422" s="513">
        <v>231</v>
      </c>
      <c r="Y422" s="513">
        <v>114</v>
      </c>
      <c r="Z422" s="513">
        <v>24489</v>
      </c>
      <c r="AA422" s="513">
        <v>20193</v>
      </c>
      <c r="AB422" s="510">
        <v>47.61904761904762</v>
      </c>
    </row>
    <row r="423" spans="1:28" ht="30" customHeight="1">
      <c r="A423" s="438" t="s">
        <v>39</v>
      </c>
      <c r="B423" s="438" t="s">
        <v>1193</v>
      </c>
      <c r="C423" s="509">
        <v>0</v>
      </c>
      <c r="D423" s="509">
        <v>0</v>
      </c>
      <c r="E423" s="509">
        <v>9</v>
      </c>
      <c r="F423" s="509">
        <v>3</v>
      </c>
      <c r="G423" s="509">
        <v>0</v>
      </c>
      <c r="H423" s="509">
        <v>1</v>
      </c>
      <c r="I423" s="513">
        <v>1362</v>
      </c>
      <c r="J423" s="513">
        <v>0</v>
      </c>
      <c r="K423" s="513">
        <v>0</v>
      </c>
      <c r="L423" s="513">
        <v>0</v>
      </c>
      <c r="M423" s="513">
        <v>0</v>
      </c>
      <c r="N423" s="513">
        <v>0</v>
      </c>
      <c r="O423" s="513">
        <v>0</v>
      </c>
      <c r="P423" s="513">
        <v>536</v>
      </c>
      <c r="Q423" s="513">
        <v>345</v>
      </c>
      <c r="R423" s="513">
        <v>0</v>
      </c>
      <c r="S423" s="513">
        <v>0</v>
      </c>
      <c r="T423" s="513">
        <v>0</v>
      </c>
      <c r="U423" s="513">
        <v>0</v>
      </c>
      <c r="V423" s="513">
        <v>298</v>
      </c>
      <c r="W423" s="513">
        <v>183</v>
      </c>
      <c r="X423" s="513">
        <v>0</v>
      </c>
      <c r="Y423" s="513">
        <v>0</v>
      </c>
      <c r="Z423" s="513">
        <v>834</v>
      </c>
      <c r="AA423" s="513">
        <v>528</v>
      </c>
      <c r="AB423" s="510">
        <v>33.333333333333336</v>
      </c>
    </row>
    <row r="424" spans="1:28" ht="30" customHeight="1">
      <c r="A424" s="438" t="s">
        <v>39</v>
      </c>
      <c r="B424" s="438" t="s">
        <v>1194</v>
      </c>
      <c r="C424" s="509">
        <v>0</v>
      </c>
      <c r="D424" s="509">
        <v>0</v>
      </c>
      <c r="E424" s="509">
        <v>29</v>
      </c>
      <c r="F424" s="509">
        <v>12</v>
      </c>
      <c r="G424" s="509">
        <v>0</v>
      </c>
      <c r="H424" s="509">
        <v>3</v>
      </c>
      <c r="I424" s="513">
        <v>12828</v>
      </c>
      <c r="J424" s="513">
        <v>0</v>
      </c>
      <c r="K424" s="513">
        <v>0</v>
      </c>
      <c r="L424" s="513">
        <v>0</v>
      </c>
      <c r="M424" s="513">
        <v>0</v>
      </c>
      <c r="N424" s="513">
        <v>107</v>
      </c>
      <c r="O424" s="513">
        <v>61</v>
      </c>
      <c r="P424" s="513">
        <v>5728</v>
      </c>
      <c r="Q424" s="513">
        <v>5141</v>
      </c>
      <c r="R424" s="513">
        <v>0</v>
      </c>
      <c r="S424" s="513">
        <v>0</v>
      </c>
      <c r="T424" s="513">
        <v>543</v>
      </c>
      <c r="U424" s="513">
        <v>420</v>
      </c>
      <c r="V424" s="513">
        <v>369</v>
      </c>
      <c r="W424" s="513">
        <v>459</v>
      </c>
      <c r="X424" s="513">
        <v>0</v>
      </c>
      <c r="Y424" s="513">
        <v>0</v>
      </c>
      <c r="Z424" s="513">
        <v>6747</v>
      </c>
      <c r="AA424" s="513">
        <v>6081</v>
      </c>
      <c r="AB424" s="510">
        <v>41.379310344827587</v>
      </c>
    </row>
    <row r="425" spans="1:28" ht="30" customHeight="1">
      <c r="A425" s="438" t="s">
        <v>39</v>
      </c>
      <c r="B425" s="438" t="s">
        <v>1195</v>
      </c>
      <c r="C425" s="509">
        <v>1</v>
      </c>
      <c r="D425" s="509">
        <v>0</v>
      </c>
      <c r="E425" s="509">
        <v>12</v>
      </c>
      <c r="F425" s="509">
        <v>4</v>
      </c>
      <c r="G425" s="509">
        <v>0</v>
      </c>
      <c r="H425" s="509">
        <v>1</v>
      </c>
      <c r="I425" s="513">
        <v>1860</v>
      </c>
      <c r="J425" s="513">
        <v>0</v>
      </c>
      <c r="K425" s="513">
        <v>0</v>
      </c>
      <c r="L425" s="513">
        <v>0</v>
      </c>
      <c r="M425" s="513">
        <v>0</v>
      </c>
      <c r="N425" s="513">
        <v>61</v>
      </c>
      <c r="O425" s="513">
        <v>20</v>
      </c>
      <c r="P425" s="513">
        <v>1231</v>
      </c>
      <c r="Q425" s="513">
        <v>467</v>
      </c>
      <c r="R425" s="513">
        <v>0</v>
      </c>
      <c r="S425" s="513">
        <v>0</v>
      </c>
      <c r="T425" s="513">
        <v>0</v>
      </c>
      <c r="U425" s="513">
        <v>0</v>
      </c>
      <c r="V425" s="513">
        <v>33</v>
      </c>
      <c r="W425" s="513">
        <v>48</v>
      </c>
      <c r="X425" s="513">
        <v>0</v>
      </c>
      <c r="Y425" s="513">
        <v>0</v>
      </c>
      <c r="Z425" s="513">
        <v>1325</v>
      </c>
      <c r="AA425" s="513">
        <v>535</v>
      </c>
      <c r="AB425" s="510">
        <v>33.333333333333336</v>
      </c>
    </row>
    <row r="426" spans="1:28" ht="30" customHeight="1">
      <c r="A426" s="438" t="s">
        <v>39</v>
      </c>
      <c r="B426" s="438" t="s">
        <v>1196</v>
      </c>
      <c r="C426" s="509">
        <v>1</v>
      </c>
      <c r="D426" s="509">
        <v>0</v>
      </c>
      <c r="E426" s="509">
        <v>92</v>
      </c>
      <c r="F426" s="509">
        <v>46</v>
      </c>
      <c r="G426" s="509">
        <v>0</v>
      </c>
      <c r="H426" s="509">
        <v>11</v>
      </c>
      <c r="I426" s="513">
        <v>35227</v>
      </c>
      <c r="J426" s="513">
        <v>0</v>
      </c>
      <c r="K426" s="513">
        <v>0</v>
      </c>
      <c r="L426" s="513">
        <v>44</v>
      </c>
      <c r="M426" s="513">
        <v>85</v>
      </c>
      <c r="N426" s="513">
        <v>1390</v>
      </c>
      <c r="O426" s="513">
        <v>1403</v>
      </c>
      <c r="P426" s="513">
        <v>14508</v>
      </c>
      <c r="Q426" s="513">
        <v>13489</v>
      </c>
      <c r="R426" s="513">
        <v>18</v>
      </c>
      <c r="S426" s="513">
        <v>8</v>
      </c>
      <c r="T426" s="513">
        <v>2638</v>
      </c>
      <c r="U426" s="513">
        <v>731</v>
      </c>
      <c r="V426" s="513">
        <v>526</v>
      </c>
      <c r="W426" s="513">
        <v>387</v>
      </c>
      <c r="X426" s="513">
        <v>0</v>
      </c>
      <c r="Y426" s="513">
        <v>0</v>
      </c>
      <c r="Z426" s="513">
        <v>19124</v>
      </c>
      <c r="AA426" s="513">
        <v>16103</v>
      </c>
      <c r="AB426" s="510">
        <v>50</v>
      </c>
    </row>
    <row r="427" spans="1:28" ht="30" customHeight="1">
      <c r="A427" s="438" t="s">
        <v>39</v>
      </c>
      <c r="B427" s="438" t="s">
        <v>1197</v>
      </c>
      <c r="C427" s="509">
        <v>0</v>
      </c>
      <c r="D427" s="509">
        <v>0</v>
      </c>
      <c r="E427" s="509">
        <v>23</v>
      </c>
      <c r="F427" s="509">
        <v>4</v>
      </c>
      <c r="G427" s="509">
        <v>0</v>
      </c>
      <c r="H427" s="509">
        <v>1</v>
      </c>
      <c r="I427" s="513">
        <v>3520</v>
      </c>
      <c r="J427" s="513">
        <v>0</v>
      </c>
      <c r="K427" s="513">
        <v>0</v>
      </c>
      <c r="L427" s="513">
        <v>0</v>
      </c>
      <c r="M427" s="513">
        <v>0</v>
      </c>
      <c r="N427" s="513">
        <v>0</v>
      </c>
      <c r="O427" s="513">
        <v>0</v>
      </c>
      <c r="P427" s="513">
        <v>1557</v>
      </c>
      <c r="Q427" s="513">
        <v>1762</v>
      </c>
      <c r="R427" s="513">
        <v>0</v>
      </c>
      <c r="S427" s="513">
        <v>0</v>
      </c>
      <c r="T427" s="513">
        <v>74</v>
      </c>
      <c r="U427" s="513">
        <v>127</v>
      </c>
      <c r="V427" s="513">
        <v>0</v>
      </c>
      <c r="W427" s="513">
        <v>0</v>
      </c>
      <c r="X427" s="513">
        <v>0</v>
      </c>
      <c r="Y427" s="513">
        <v>0</v>
      </c>
      <c r="Z427" s="513">
        <v>1631</v>
      </c>
      <c r="AA427" s="513">
        <v>1889</v>
      </c>
      <c r="AB427" s="510">
        <v>17.391304347826086</v>
      </c>
    </row>
    <row r="428" spans="1:28" ht="30" customHeight="1">
      <c r="A428" s="438" t="s">
        <v>39</v>
      </c>
      <c r="B428" s="438" t="s">
        <v>1198</v>
      </c>
      <c r="C428" s="509">
        <v>0</v>
      </c>
      <c r="D428" s="509">
        <v>0</v>
      </c>
      <c r="E428" s="509">
        <v>39</v>
      </c>
      <c r="F428" s="509">
        <v>6</v>
      </c>
      <c r="G428" s="509">
        <v>0</v>
      </c>
      <c r="H428" s="509">
        <v>3</v>
      </c>
      <c r="I428" s="513">
        <v>8111</v>
      </c>
      <c r="J428" s="513">
        <v>0</v>
      </c>
      <c r="K428" s="513">
        <v>0</v>
      </c>
      <c r="L428" s="513">
        <v>0</v>
      </c>
      <c r="M428" s="513">
        <v>0</v>
      </c>
      <c r="N428" s="513">
        <v>0</v>
      </c>
      <c r="O428" s="513">
        <v>0</v>
      </c>
      <c r="P428" s="513">
        <v>2535</v>
      </c>
      <c r="Q428" s="513">
        <v>2568</v>
      </c>
      <c r="R428" s="513">
        <v>0</v>
      </c>
      <c r="S428" s="513">
        <v>0</v>
      </c>
      <c r="T428" s="513">
        <v>1265</v>
      </c>
      <c r="U428" s="513">
        <v>78</v>
      </c>
      <c r="V428" s="513">
        <v>909</v>
      </c>
      <c r="W428" s="513">
        <v>756</v>
      </c>
      <c r="X428" s="513">
        <v>0</v>
      </c>
      <c r="Y428" s="513">
        <v>0</v>
      </c>
      <c r="Z428" s="513">
        <v>4709</v>
      </c>
      <c r="AA428" s="513">
        <v>3402</v>
      </c>
      <c r="AB428" s="510">
        <v>15.384615384615383</v>
      </c>
    </row>
    <row r="429" spans="1:28" ht="30" customHeight="1">
      <c r="A429" s="438" t="s">
        <v>39</v>
      </c>
      <c r="B429" s="438" t="s">
        <v>1199</v>
      </c>
      <c r="C429" s="509">
        <v>0</v>
      </c>
      <c r="D429" s="509">
        <v>0</v>
      </c>
      <c r="E429" s="509">
        <v>13</v>
      </c>
      <c r="F429" s="509">
        <v>7</v>
      </c>
      <c r="G429" s="509">
        <v>0</v>
      </c>
      <c r="H429" s="509">
        <v>3</v>
      </c>
      <c r="I429" s="513">
        <v>6468</v>
      </c>
      <c r="J429" s="513">
        <v>0</v>
      </c>
      <c r="K429" s="513">
        <v>0</v>
      </c>
      <c r="L429" s="513">
        <v>0</v>
      </c>
      <c r="M429" s="513">
        <v>0</v>
      </c>
      <c r="N429" s="513">
        <v>0</v>
      </c>
      <c r="O429" s="513">
        <v>0</v>
      </c>
      <c r="P429" s="513">
        <v>2233</v>
      </c>
      <c r="Q429" s="513">
        <v>2129</v>
      </c>
      <c r="R429" s="513">
        <v>0</v>
      </c>
      <c r="S429" s="513">
        <v>0</v>
      </c>
      <c r="T429" s="513">
        <v>1728</v>
      </c>
      <c r="U429" s="513">
        <v>378</v>
      </c>
      <c r="V429" s="513">
        <v>0</v>
      </c>
      <c r="W429" s="513">
        <v>0</v>
      </c>
      <c r="X429" s="513">
        <v>0</v>
      </c>
      <c r="Y429" s="513">
        <v>0</v>
      </c>
      <c r="Z429" s="513">
        <v>3961</v>
      </c>
      <c r="AA429" s="513">
        <v>2507</v>
      </c>
      <c r="AB429" s="510">
        <v>53.846153846153847</v>
      </c>
    </row>
    <row r="430" spans="1:28" ht="30" customHeight="1">
      <c r="A430" s="438" t="s">
        <v>39</v>
      </c>
      <c r="B430" s="438" t="s">
        <v>1200</v>
      </c>
      <c r="C430" s="509">
        <v>0</v>
      </c>
      <c r="D430" s="509">
        <v>0</v>
      </c>
      <c r="E430" s="509">
        <v>24</v>
      </c>
      <c r="F430" s="509">
        <v>11</v>
      </c>
      <c r="G430" s="509">
        <v>0</v>
      </c>
      <c r="H430" s="509">
        <v>3</v>
      </c>
      <c r="I430" s="513">
        <v>6788</v>
      </c>
      <c r="J430" s="513">
        <v>0</v>
      </c>
      <c r="K430" s="513">
        <v>0</v>
      </c>
      <c r="L430" s="513">
        <v>0</v>
      </c>
      <c r="M430" s="513">
        <v>0</v>
      </c>
      <c r="N430" s="513">
        <v>0</v>
      </c>
      <c r="O430" s="513">
        <v>0</v>
      </c>
      <c r="P430" s="513">
        <v>3793</v>
      </c>
      <c r="Q430" s="513">
        <v>2359</v>
      </c>
      <c r="R430" s="513">
        <v>0</v>
      </c>
      <c r="S430" s="513">
        <v>0</v>
      </c>
      <c r="T430" s="513">
        <v>487</v>
      </c>
      <c r="U430" s="513">
        <v>33</v>
      </c>
      <c r="V430" s="513">
        <v>71</v>
      </c>
      <c r="W430" s="513">
        <v>45</v>
      </c>
      <c r="X430" s="513">
        <v>0</v>
      </c>
      <c r="Y430" s="513">
        <v>0</v>
      </c>
      <c r="Z430" s="513">
        <v>4351</v>
      </c>
      <c r="AA430" s="513">
        <v>2437</v>
      </c>
      <c r="AB430" s="510">
        <v>45.833333333333336</v>
      </c>
    </row>
    <row r="431" spans="1:28" ht="30" customHeight="1">
      <c r="A431" s="438" t="s">
        <v>39</v>
      </c>
      <c r="B431" s="438" t="s">
        <v>1201</v>
      </c>
      <c r="C431" s="509">
        <v>0</v>
      </c>
      <c r="D431" s="509">
        <v>0</v>
      </c>
      <c r="E431" s="509">
        <v>13</v>
      </c>
      <c r="F431" s="509">
        <v>5</v>
      </c>
      <c r="G431" s="509">
        <v>0</v>
      </c>
      <c r="H431" s="509">
        <v>2</v>
      </c>
      <c r="I431" s="513">
        <v>3976</v>
      </c>
      <c r="J431" s="513">
        <v>0</v>
      </c>
      <c r="K431" s="513">
        <v>0</v>
      </c>
      <c r="L431" s="513">
        <v>390</v>
      </c>
      <c r="M431" s="513">
        <v>199</v>
      </c>
      <c r="N431" s="513">
        <v>0</v>
      </c>
      <c r="O431" s="513">
        <v>0</v>
      </c>
      <c r="P431" s="513">
        <v>1105</v>
      </c>
      <c r="Q431" s="513">
        <v>956</v>
      </c>
      <c r="R431" s="513">
        <v>0</v>
      </c>
      <c r="S431" s="513">
        <v>0</v>
      </c>
      <c r="T431" s="513">
        <v>475</v>
      </c>
      <c r="U431" s="513">
        <v>67</v>
      </c>
      <c r="V431" s="513">
        <v>435</v>
      </c>
      <c r="W431" s="513">
        <v>349</v>
      </c>
      <c r="X431" s="513">
        <v>0</v>
      </c>
      <c r="Y431" s="513">
        <v>0</v>
      </c>
      <c r="Z431" s="513">
        <v>2405</v>
      </c>
      <c r="AA431" s="513">
        <v>1571</v>
      </c>
      <c r="AB431" s="510">
        <v>38.46153846153846</v>
      </c>
    </row>
    <row r="432" spans="1:28" ht="30" customHeight="1">
      <c r="A432" s="438" t="s">
        <v>39</v>
      </c>
      <c r="B432" s="438" t="s">
        <v>1202</v>
      </c>
      <c r="C432" s="509">
        <v>0</v>
      </c>
      <c r="D432" s="509">
        <v>0</v>
      </c>
      <c r="E432" s="509">
        <v>37</v>
      </c>
      <c r="F432" s="509">
        <v>11</v>
      </c>
      <c r="G432" s="509">
        <v>0</v>
      </c>
      <c r="H432" s="509">
        <v>4</v>
      </c>
      <c r="I432" s="513">
        <v>5906</v>
      </c>
      <c r="J432" s="513">
        <v>0</v>
      </c>
      <c r="K432" s="513">
        <v>0</v>
      </c>
      <c r="L432" s="513">
        <v>0</v>
      </c>
      <c r="M432" s="513">
        <v>0</v>
      </c>
      <c r="N432" s="513">
        <v>0</v>
      </c>
      <c r="O432" s="513">
        <v>0</v>
      </c>
      <c r="P432" s="513">
        <v>1652</v>
      </c>
      <c r="Q432" s="513">
        <v>3078</v>
      </c>
      <c r="R432" s="513">
        <v>0</v>
      </c>
      <c r="S432" s="513">
        <v>0</v>
      </c>
      <c r="T432" s="513">
        <v>714</v>
      </c>
      <c r="U432" s="513">
        <v>90</v>
      </c>
      <c r="V432" s="513">
        <v>126</v>
      </c>
      <c r="W432" s="513">
        <v>246</v>
      </c>
      <c r="X432" s="513">
        <v>0</v>
      </c>
      <c r="Y432" s="513">
        <v>0</v>
      </c>
      <c r="Z432" s="513">
        <v>2492</v>
      </c>
      <c r="AA432" s="513">
        <v>3414</v>
      </c>
      <c r="AB432" s="510">
        <v>29.72972972972973</v>
      </c>
    </row>
    <row r="433" spans="1:28" ht="30" customHeight="1">
      <c r="A433" s="438" t="s">
        <v>39</v>
      </c>
      <c r="B433" s="438" t="s">
        <v>1203</v>
      </c>
      <c r="C433" s="509">
        <v>0</v>
      </c>
      <c r="D433" s="509">
        <v>0</v>
      </c>
      <c r="E433" s="509">
        <v>31</v>
      </c>
      <c r="F433" s="509">
        <v>26</v>
      </c>
      <c r="G433" s="509">
        <v>0</v>
      </c>
      <c r="H433" s="509">
        <v>5</v>
      </c>
      <c r="I433" s="513">
        <v>13391</v>
      </c>
      <c r="J433" s="513">
        <v>0</v>
      </c>
      <c r="K433" s="513">
        <v>0</v>
      </c>
      <c r="L433" s="513">
        <v>0</v>
      </c>
      <c r="M433" s="513">
        <v>0</v>
      </c>
      <c r="N433" s="513">
        <v>0</v>
      </c>
      <c r="O433" s="513">
        <v>0</v>
      </c>
      <c r="P433" s="513">
        <v>5595</v>
      </c>
      <c r="Q433" s="513">
        <v>6674</v>
      </c>
      <c r="R433" s="513">
        <v>0</v>
      </c>
      <c r="S433" s="513">
        <v>0</v>
      </c>
      <c r="T433" s="513">
        <v>692</v>
      </c>
      <c r="U433" s="513">
        <v>66</v>
      </c>
      <c r="V433" s="513">
        <v>174</v>
      </c>
      <c r="W433" s="513">
        <v>190</v>
      </c>
      <c r="X433" s="513">
        <v>0</v>
      </c>
      <c r="Y433" s="513">
        <v>0</v>
      </c>
      <c r="Z433" s="513">
        <v>6461</v>
      </c>
      <c r="AA433" s="513">
        <v>6930</v>
      </c>
      <c r="AB433" s="510">
        <v>83.870967741935488</v>
      </c>
    </row>
    <row r="434" spans="1:28" ht="30" customHeight="1">
      <c r="A434" s="438" t="s">
        <v>39</v>
      </c>
      <c r="B434" s="438" t="s">
        <v>1204</v>
      </c>
      <c r="C434" s="509">
        <v>6</v>
      </c>
      <c r="D434" s="509">
        <v>1</v>
      </c>
      <c r="E434" s="509">
        <v>221</v>
      </c>
      <c r="F434" s="509">
        <v>84</v>
      </c>
      <c r="G434" s="509">
        <v>0</v>
      </c>
      <c r="H434" s="509">
        <v>28</v>
      </c>
      <c r="I434" s="513">
        <v>119323</v>
      </c>
      <c r="J434" s="513">
        <v>359</v>
      </c>
      <c r="K434" s="513">
        <v>209</v>
      </c>
      <c r="L434" s="513">
        <v>93</v>
      </c>
      <c r="M434" s="513">
        <v>166</v>
      </c>
      <c r="N434" s="513">
        <v>10611</v>
      </c>
      <c r="O434" s="513">
        <v>9134</v>
      </c>
      <c r="P434" s="513">
        <v>46606</v>
      </c>
      <c r="Q434" s="513">
        <v>26597</v>
      </c>
      <c r="R434" s="513">
        <v>999</v>
      </c>
      <c r="S434" s="513">
        <v>384</v>
      </c>
      <c r="T434" s="513">
        <v>19924</v>
      </c>
      <c r="U434" s="513">
        <v>3249</v>
      </c>
      <c r="V434" s="513">
        <v>490</v>
      </c>
      <c r="W434" s="513">
        <v>502</v>
      </c>
      <c r="X434" s="513">
        <v>0</v>
      </c>
      <c r="Y434" s="513">
        <v>0</v>
      </c>
      <c r="Z434" s="513">
        <v>79082</v>
      </c>
      <c r="AA434" s="513">
        <v>40241</v>
      </c>
      <c r="AB434" s="510">
        <v>38.009049773755656</v>
      </c>
    </row>
    <row r="435" spans="1:28" ht="30" customHeight="1">
      <c r="A435" s="438" t="s">
        <v>39</v>
      </c>
      <c r="B435" s="438" t="s">
        <v>1205</v>
      </c>
      <c r="C435" s="509">
        <v>1</v>
      </c>
      <c r="D435" s="509">
        <v>1</v>
      </c>
      <c r="E435" s="509">
        <v>17</v>
      </c>
      <c r="F435" s="509">
        <v>9</v>
      </c>
      <c r="G435" s="509">
        <v>0</v>
      </c>
      <c r="H435" s="509">
        <v>5</v>
      </c>
      <c r="I435" s="513">
        <v>13458</v>
      </c>
      <c r="J435" s="513">
        <v>4</v>
      </c>
      <c r="K435" s="513">
        <v>1</v>
      </c>
      <c r="L435" s="513">
        <v>8</v>
      </c>
      <c r="M435" s="513">
        <v>8</v>
      </c>
      <c r="N435" s="513">
        <v>1164</v>
      </c>
      <c r="O435" s="513">
        <v>961</v>
      </c>
      <c r="P435" s="513">
        <v>5117</v>
      </c>
      <c r="Q435" s="513">
        <v>4220</v>
      </c>
      <c r="R435" s="513">
        <v>119</v>
      </c>
      <c r="S435" s="513">
        <v>48</v>
      </c>
      <c r="T435" s="513">
        <v>1472</v>
      </c>
      <c r="U435" s="513">
        <v>229</v>
      </c>
      <c r="V435" s="513">
        <v>41</v>
      </c>
      <c r="W435" s="513">
        <v>57</v>
      </c>
      <c r="X435" s="513">
        <v>7</v>
      </c>
      <c r="Y435" s="513">
        <v>2</v>
      </c>
      <c r="Z435" s="513">
        <v>7932</v>
      </c>
      <c r="AA435" s="513">
        <v>5526</v>
      </c>
      <c r="AB435" s="510">
        <v>52.941176470588232</v>
      </c>
    </row>
    <row r="436" spans="1:28" ht="30" customHeight="1">
      <c r="A436" s="438" t="s">
        <v>39</v>
      </c>
      <c r="B436" s="438" t="s">
        <v>1206</v>
      </c>
      <c r="C436" s="509">
        <v>0</v>
      </c>
      <c r="D436" s="509">
        <v>0</v>
      </c>
      <c r="E436" s="509">
        <v>4</v>
      </c>
      <c r="F436" s="509">
        <v>2</v>
      </c>
      <c r="G436" s="509">
        <v>0</v>
      </c>
      <c r="H436" s="509">
        <v>1</v>
      </c>
      <c r="I436" s="513">
        <v>957</v>
      </c>
      <c r="J436" s="513">
        <v>0</v>
      </c>
      <c r="K436" s="513">
        <v>0</v>
      </c>
      <c r="L436" s="513">
        <v>0</v>
      </c>
      <c r="M436" s="513">
        <v>0</v>
      </c>
      <c r="N436" s="513">
        <v>0</v>
      </c>
      <c r="O436" s="513">
        <v>0</v>
      </c>
      <c r="P436" s="513">
        <v>237</v>
      </c>
      <c r="Q436" s="513">
        <v>273</v>
      </c>
      <c r="R436" s="513">
        <v>0</v>
      </c>
      <c r="S436" s="513">
        <v>0</v>
      </c>
      <c r="T436" s="513">
        <v>0</v>
      </c>
      <c r="U436" s="513">
        <v>0</v>
      </c>
      <c r="V436" s="513">
        <v>302</v>
      </c>
      <c r="W436" s="513">
        <v>145</v>
      </c>
      <c r="X436" s="513">
        <v>0</v>
      </c>
      <c r="Y436" s="513">
        <v>0</v>
      </c>
      <c r="Z436" s="513">
        <v>539</v>
      </c>
      <c r="AA436" s="513">
        <v>418</v>
      </c>
      <c r="AB436" s="510">
        <v>50</v>
      </c>
    </row>
    <row r="437" spans="1:28" ht="30" customHeight="1">
      <c r="A437" s="438" t="s">
        <v>39</v>
      </c>
      <c r="B437" s="438" t="s">
        <v>1207</v>
      </c>
      <c r="C437" s="509">
        <v>1</v>
      </c>
      <c r="D437" s="509">
        <v>2</v>
      </c>
      <c r="E437" s="509">
        <v>55</v>
      </c>
      <c r="F437" s="509">
        <v>42</v>
      </c>
      <c r="G437" s="509">
        <v>0</v>
      </c>
      <c r="H437" s="509">
        <v>7</v>
      </c>
      <c r="I437" s="513">
        <v>28800</v>
      </c>
      <c r="J437" s="513">
        <v>1</v>
      </c>
      <c r="K437" s="513">
        <v>0</v>
      </c>
      <c r="L437" s="513">
        <v>47</v>
      </c>
      <c r="M437" s="513">
        <v>52</v>
      </c>
      <c r="N437" s="513">
        <v>2063</v>
      </c>
      <c r="O437" s="513">
        <v>1328</v>
      </c>
      <c r="P437" s="513">
        <v>10781</v>
      </c>
      <c r="Q437" s="513">
        <v>12048</v>
      </c>
      <c r="R437" s="513">
        <v>41</v>
      </c>
      <c r="S437" s="513">
        <v>20</v>
      </c>
      <c r="T437" s="513">
        <v>1822</v>
      </c>
      <c r="U437" s="513">
        <v>317</v>
      </c>
      <c r="V437" s="513">
        <v>130</v>
      </c>
      <c r="W437" s="513">
        <v>150</v>
      </c>
      <c r="X437" s="513">
        <v>0</v>
      </c>
      <c r="Y437" s="513">
        <v>0</v>
      </c>
      <c r="Z437" s="513">
        <v>14885</v>
      </c>
      <c r="AA437" s="513">
        <v>13915</v>
      </c>
      <c r="AB437" s="510">
        <v>76.36363636363636</v>
      </c>
    </row>
    <row r="438" spans="1:28" ht="30" customHeight="1">
      <c r="A438" s="438" t="s">
        <v>39</v>
      </c>
      <c r="B438" s="438" t="s">
        <v>1208</v>
      </c>
      <c r="C438" s="509">
        <v>0</v>
      </c>
      <c r="D438" s="509">
        <v>0</v>
      </c>
      <c r="E438" s="509">
        <v>6</v>
      </c>
      <c r="F438" s="509">
        <v>4</v>
      </c>
      <c r="G438" s="509">
        <v>0</v>
      </c>
      <c r="H438" s="509">
        <v>2</v>
      </c>
      <c r="I438" s="513">
        <v>2465</v>
      </c>
      <c r="J438" s="513">
        <v>0</v>
      </c>
      <c r="K438" s="513">
        <v>0</v>
      </c>
      <c r="L438" s="513">
        <v>0</v>
      </c>
      <c r="M438" s="513">
        <v>0</v>
      </c>
      <c r="N438" s="513">
        <v>0</v>
      </c>
      <c r="O438" s="513">
        <v>0</v>
      </c>
      <c r="P438" s="513">
        <v>1429</v>
      </c>
      <c r="Q438" s="513">
        <v>839</v>
      </c>
      <c r="R438" s="513">
        <v>0</v>
      </c>
      <c r="S438" s="513">
        <v>0</v>
      </c>
      <c r="T438" s="513">
        <v>0</v>
      </c>
      <c r="U438" s="513">
        <v>0</v>
      </c>
      <c r="V438" s="513">
        <v>124</v>
      </c>
      <c r="W438" s="513">
        <v>73</v>
      </c>
      <c r="X438" s="513">
        <v>0</v>
      </c>
      <c r="Y438" s="513">
        <v>0</v>
      </c>
      <c r="Z438" s="513">
        <v>1553</v>
      </c>
      <c r="AA438" s="513">
        <v>912</v>
      </c>
      <c r="AB438" s="510">
        <v>66.666666666666671</v>
      </c>
    </row>
    <row r="439" spans="1:28" ht="30" customHeight="1">
      <c r="A439" s="438" t="s">
        <v>39</v>
      </c>
      <c r="B439" s="438" t="s">
        <v>1209</v>
      </c>
      <c r="C439" s="509">
        <v>0</v>
      </c>
      <c r="D439" s="509">
        <v>0</v>
      </c>
      <c r="E439" s="509">
        <v>22</v>
      </c>
      <c r="F439" s="509">
        <v>7</v>
      </c>
      <c r="G439" s="509">
        <v>0</v>
      </c>
      <c r="H439" s="509">
        <v>3</v>
      </c>
      <c r="I439" s="513">
        <v>4711</v>
      </c>
      <c r="J439" s="513">
        <v>0</v>
      </c>
      <c r="K439" s="513">
        <v>0</v>
      </c>
      <c r="L439" s="513">
        <v>0</v>
      </c>
      <c r="M439" s="513">
        <v>0</v>
      </c>
      <c r="N439" s="513">
        <v>0</v>
      </c>
      <c r="O439" s="513">
        <v>0</v>
      </c>
      <c r="P439" s="513">
        <v>1647</v>
      </c>
      <c r="Q439" s="513">
        <v>1890</v>
      </c>
      <c r="R439" s="513">
        <v>0</v>
      </c>
      <c r="S439" s="513">
        <v>0</v>
      </c>
      <c r="T439" s="513">
        <v>941</v>
      </c>
      <c r="U439" s="513">
        <v>233</v>
      </c>
      <c r="V439" s="513">
        <v>0</v>
      </c>
      <c r="W439" s="513">
        <v>0</v>
      </c>
      <c r="X439" s="513">
        <v>0</v>
      </c>
      <c r="Y439" s="513">
        <v>0</v>
      </c>
      <c r="Z439" s="513">
        <v>2588</v>
      </c>
      <c r="AA439" s="513">
        <v>2123</v>
      </c>
      <c r="AB439" s="510">
        <v>31.818181818181817</v>
      </c>
    </row>
    <row r="440" spans="1:28" ht="30" customHeight="1">
      <c r="A440" s="438" t="s">
        <v>39</v>
      </c>
      <c r="B440" s="438" t="s">
        <v>1210</v>
      </c>
      <c r="C440" s="509">
        <v>0</v>
      </c>
      <c r="D440" s="509">
        <v>0</v>
      </c>
      <c r="E440" s="509">
        <v>7</v>
      </c>
      <c r="F440" s="509">
        <v>3</v>
      </c>
      <c r="G440" s="509">
        <v>0</v>
      </c>
      <c r="H440" s="509">
        <v>2</v>
      </c>
      <c r="I440" s="513">
        <v>1289</v>
      </c>
      <c r="J440" s="513">
        <v>0</v>
      </c>
      <c r="K440" s="513">
        <v>0</v>
      </c>
      <c r="L440" s="513">
        <v>0</v>
      </c>
      <c r="M440" s="513">
        <v>0</v>
      </c>
      <c r="N440" s="513">
        <v>0</v>
      </c>
      <c r="O440" s="513">
        <v>0</v>
      </c>
      <c r="P440" s="513">
        <v>624</v>
      </c>
      <c r="Q440" s="513">
        <v>295</v>
      </c>
      <c r="R440" s="513">
        <v>0</v>
      </c>
      <c r="S440" s="513">
        <v>0</v>
      </c>
      <c r="T440" s="513">
        <v>281</v>
      </c>
      <c r="U440" s="513">
        <v>41</v>
      </c>
      <c r="V440" s="513">
        <v>17</v>
      </c>
      <c r="W440" s="513">
        <v>31</v>
      </c>
      <c r="X440" s="513">
        <v>0</v>
      </c>
      <c r="Y440" s="513">
        <v>0</v>
      </c>
      <c r="Z440" s="513">
        <v>922</v>
      </c>
      <c r="AA440" s="513">
        <v>367</v>
      </c>
      <c r="AB440" s="510">
        <v>42.857142857142854</v>
      </c>
    </row>
    <row r="441" spans="1:28" ht="30" customHeight="1">
      <c r="A441" s="438" t="s">
        <v>39</v>
      </c>
      <c r="B441" s="438" t="s">
        <v>1211</v>
      </c>
      <c r="C441" s="509">
        <v>1</v>
      </c>
      <c r="D441" s="509">
        <v>1</v>
      </c>
      <c r="E441" s="509">
        <v>45</v>
      </c>
      <c r="F441" s="509">
        <v>10</v>
      </c>
      <c r="G441" s="509">
        <v>1</v>
      </c>
      <c r="H441" s="509">
        <v>5</v>
      </c>
      <c r="I441" s="513">
        <v>6807</v>
      </c>
      <c r="J441" s="513">
        <v>20</v>
      </c>
      <c r="K441" s="513">
        <v>3</v>
      </c>
      <c r="L441" s="513">
        <v>36</v>
      </c>
      <c r="M441" s="513">
        <v>29</v>
      </c>
      <c r="N441" s="513">
        <v>276</v>
      </c>
      <c r="O441" s="513">
        <v>643</v>
      </c>
      <c r="P441" s="513">
        <v>2350</v>
      </c>
      <c r="Q441" s="513">
        <v>2226</v>
      </c>
      <c r="R441" s="513">
        <v>0</v>
      </c>
      <c r="S441" s="513">
        <v>0</v>
      </c>
      <c r="T441" s="513">
        <v>576</v>
      </c>
      <c r="U441" s="513">
        <v>69</v>
      </c>
      <c r="V441" s="513">
        <v>277</v>
      </c>
      <c r="W441" s="513">
        <v>302</v>
      </c>
      <c r="X441" s="513">
        <v>0</v>
      </c>
      <c r="Y441" s="513">
        <v>0</v>
      </c>
      <c r="Z441" s="513">
        <v>3535</v>
      </c>
      <c r="AA441" s="513">
        <v>3272</v>
      </c>
      <c r="AB441" s="510">
        <v>22.222222222222221</v>
      </c>
    </row>
    <row r="442" spans="1:28" ht="30" customHeight="1">
      <c r="A442" s="438" t="s">
        <v>39</v>
      </c>
      <c r="B442" s="438" t="s">
        <v>1212</v>
      </c>
      <c r="C442" s="509">
        <v>0</v>
      </c>
      <c r="D442" s="509">
        <v>0</v>
      </c>
      <c r="E442" s="509">
        <v>22</v>
      </c>
      <c r="F442" s="509">
        <v>11</v>
      </c>
      <c r="G442" s="509">
        <v>0</v>
      </c>
      <c r="H442" s="509">
        <v>5</v>
      </c>
      <c r="I442" s="513">
        <v>7169</v>
      </c>
      <c r="J442" s="513">
        <v>0</v>
      </c>
      <c r="K442" s="513">
        <v>0</v>
      </c>
      <c r="L442" s="513">
        <v>0</v>
      </c>
      <c r="M442" s="513">
        <v>0</v>
      </c>
      <c r="N442" s="513">
        <v>331</v>
      </c>
      <c r="O442" s="513">
        <v>150</v>
      </c>
      <c r="P442" s="513">
        <v>2760</v>
      </c>
      <c r="Q442" s="513">
        <v>2039</v>
      </c>
      <c r="R442" s="513">
        <v>0</v>
      </c>
      <c r="S442" s="513">
        <v>0</v>
      </c>
      <c r="T442" s="513">
        <v>1498</v>
      </c>
      <c r="U442" s="513">
        <v>167</v>
      </c>
      <c r="V442" s="513">
        <v>215</v>
      </c>
      <c r="W442" s="513">
        <v>9</v>
      </c>
      <c r="X442" s="513">
        <v>0</v>
      </c>
      <c r="Y442" s="513">
        <v>0</v>
      </c>
      <c r="Z442" s="513">
        <v>4804</v>
      </c>
      <c r="AA442" s="513">
        <v>2365</v>
      </c>
      <c r="AB442" s="510">
        <v>50</v>
      </c>
    </row>
    <row r="443" spans="1:28" ht="30" customHeight="1">
      <c r="A443" s="438" t="s">
        <v>39</v>
      </c>
      <c r="B443" s="438" t="s">
        <v>1213</v>
      </c>
      <c r="C443" s="509">
        <v>2</v>
      </c>
      <c r="D443" s="509">
        <v>0</v>
      </c>
      <c r="E443" s="509">
        <v>31</v>
      </c>
      <c r="F443" s="509">
        <v>17</v>
      </c>
      <c r="G443" s="509">
        <v>0</v>
      </c>
      <c r="H443" s="509">
        <v>2</v>
      </c>
      <c r="I443" s="513">
        <v>11391</v>
      </c>
      <c r="J443" s="513">
        <v>187</v>
      </c>
      <c r="K443" s="513">
        <v>18</v>
      </c>
      <c r="L443" s="513">
        <v>77</v>
      </c>
      <c r="M443" s="513">
        <v>113</v>
      </c>
      <c r="N443" s="513">
        <v>1148</v>
      </c>
      <c r="O443" s="513">
        <v>990</v>
      </c>
      <c r="P443" s="513">
        <v>4415</v>
      </c>
      <c r="Q443" s="513">
        <v>3771</v>
      </c>
      <c r="R443" s="513">
        <v>0</v>
      </c>
      <c r="S443" s="513">
        <v>0</v>
      </c>
      <c r="T443" s="513">
        <v>529</v>
      </c>
      <c r="U443" s="513">
        <v>143</v>
      </c>
      <c r="V443" s="513">
        <v>0</v>
      </c>
      <c r="W443" s="513">
        <v>0</v>
      </c>
      <c r="X443" s="513">
        <v>0</v>
      </c>
      <c r="Y443" s="513">
        <v>0</v>
      </c>
      <c r="Z443" s="513">
        <v>6356</v>
      </c>
      <c r="AA443" s="513">
        <v>5035</v>
      </c>
      <c r="AB443" s="510">
        <v>54.838709677419352</v>
      </c>
    </row>
    <row r="444" spans="1:28" ht="30" customHeight="1">
      <c r="A444" s="438" t="s">
        <v>39</v>
      </c>
      <c r="B444" s="438" t="s">
        <v>1214</v>
      </c>
      <c r="C444" s="509">
        <v>0</v>
      </c>
      <c r="D444" s="509">
        <v>0</v>
      </c>
      <c r="E444" s="509">
        <v>11</v>
      </c>
      <c r="F444" s="509">
        <v>3</v>
      </c>
      <c r="G444" s="509">
        <v>0</v>
      </c>
      <c r="H444" s="509">
        <v>1</v>
      </c>
      <c r="I444" s="513">
        <v>2089</v>
      </c>
      <c r="J444" s="513">
        <v>0</v>
      </c>
      <c r="K444" s="513">
        <v>0</v>
      </c>
      <c r="L444" s="513">
        <v>0</v>
      </c>
      <c r="M444" s="513">
        <v>0</v>
      </c>
      <c r="N444" s="513">
        <v>0</v>
      </c>
      <c r="O444" s="513">
        <v>0</v>
      </c>
      <c r="P444" s="513">
        <v>1058</v>
      </c>
      <c r="Q444" s="513">
        <v>686</v>
      </c>
      <c r="R444" s="513">
        <v>0</v>
      </c>
      <c r="S444" s="513">
        <v>0</v>
      </c>
      <c r="T444" s="513">
        <v>0</v>
      </c>
      <c r="U444" s="513">
        <v>0</v>
      </c>
      <c r="V444" s="513">
        <v>182</v>
      </c>
      <c r="W444" s="513">
        <v>163</v>
      </c>
      <c r="X444" s="513">
        <v>0</v>
      </c>
      <c r="Y444" s="513">
        <v>0</v>
      </c>
      <c r="Z444" s="513">
        <v>1240</v>
      </c>
      <c r="AA444" s="513">
        <v>849</v>
      </c>
      <c r="AB444" s="510">
        <v>27.272727272727273</v>
      </c>
    </row>
    <row r="445" spans="1:28" ht="30" customHeight="1">
      <c r="A445" s="438" t="s">
        <v>39</v>
      </c>
      <c r="B445" s="438" t="s">
        <v>1215</v>
      </c>
      <c r="C445" s="509">
        <v>2</v>
      </c>
      <c r="D445" s="509">
        <v>0</v>
      </c>
      <c r="E445" s="509">
        <v>54</v>
      </c>
      <c r="F445" s="509">
        <v>27</v>
      </c>
      <c r="G445" s="509">
        <v>0</v>
      </c>
      <c r="H445" s="509">
        <v>10</v>
      </c>
      <c r="I445" s="513">
        <v>28075</v>
      </c>
      <c r="J445" s="513">
        <v>62</v>
      </c>
      <c r="K445" s="513">
        <v>26</v>
      </c>
      <c r="L445" s="513">
        <v>0</v>
      </c>
      <c r="M445" s="513">
        <v>0</v>
      </c>
      <c r="N445" s="513">
        <v>603</v>
      </c>
      <c r="O445" s="513">
        <v>561</v>
      </c>
      <c r="P445" s="513">
        <v>8145</v>
      </c>
      <c r="Q445" s="513">
        <v>11164</v>
      </c>
      <c r="R445" s="513">
        <v>137</v>
      </c>
      <c r="S445" s="513">
        <v>14</v>
      </c>
      <c r="T445" s="513">
        <v>4411</v>
      </c>
      <c r="U445" s="513">
        <v>1534</v>
      </c>
      <c r="V445" s="513">
        <v>545</v>
      </c>
      <c r="W445" s="513">
        <v>873</v>
      </c>
      <c r="X445" s="513">
        <v>0</v>
      </c>
      <c r="Y445" s="513">
        <v>0</v>
      </c>
      <c r="Z445" s="513">
        <v>13903</v>
      </c>
      <c r="AA445" s="513">
        <v>14172</v>
      </c>
      <c r="AB445" s="510">
        <v>50</v>
      </c>
    </row>
    <row r="446" spans="1:28" ht="30" customHeight="1">
      <c r="A446" s="438" t="s">
        <v>40</v>
      </c>
      <c r="B446" s="438" t="s">
        <v>1216</v>
      </c>
      <c r="C446" s="509">
        <v>1</v>
      </c>
      <c r="D446" s="509">
        <v>0</v>
      </c>
      <c r="E446" s="509">
        <v>14</v>
      </c>
      <c r="F446" s="509">
        <v>14</v>
      </c>
      <c r="G446" s="509">
        <v>2</v>
      </c>
      <c r="H446" s="509">
        <v>3</v>
      </c>
      <c r="I446" s="513">
        <v>10054</v>
      </c>
      <c r="J446" s="513">
        <v>0</v>
      </c>
      <c r="K446" s="513">
        <v>0</v>
      </c>
      <c r="L446" s="513">
        <v>0</v>
      </c>
      <c r="M446" s="513">
        <v>0</v>
      </c>
      <c r="N446" s="513">
        <v>328</v>
      </c>
      <c r="O446" s="513">
        <v>291</v>
      </c>
      <c r="P446" s="513">
        <v>3591</v>
      </c>
      <c r="Q446" s="513">
        <v>3071</v>
      </c>
      <c r="R446" s="513">
        <v>9</v>
      </c>
      <c r="S446" s="513">
        <v>11</v>
      </c>
      <c r="T446" s="513">
        <v>2100</v>
      </c>
      <c r="U446" s="513">
        <v>653</v>
      </c>
      <c r="V446" s="513">
        <v>0</v>
      </c>
      <c r="W446" s="513">
        <v>0</v>
      </c>
      <c r="X446" s="513">
        <v>0</v>
      </c>
      <c r="Y446" s="513">
        <v>0</v>
      </c>
      <c r="Z446" s="513">
        <v>6028</v>
      </c>
      <c r="AA446" s="513">
        <v>4026</v>
      </c>
      <c r="AB446" s="510">
        <v>99.999999999999986</v>
      </c>
    </row>
    <row r="447" spans="1:28" ht="30" customHeight="1">
      <c r="A447" s="438" t="s">
        <v>40</v>
      </c>
      <c r="B447" s="438" t="s">
        <v>1217</v>
      </c>
      <c r="C447" s="509">
        <v>0</v>
      </c>
      <c r="D447" s="509">
        <v>0</v>
      </c>
      <c r="E447" s="509">
        <v>6</v>
      </c>
      <c r="F447" s="509">
        <v>6</v>
      </c>
      <c r="G447" s="509">
        <v>0</v>
      </c>
      <c r="H447" s="509">
        <v>1</v>
      </c>
      <c r="I447" s="513">
        <v>1282</v>
      </c>
      <c r="J447" s="513">
        <v>0</v>
      </c>
      <c r="K447" s="513">
        <v>0</v>
      </c>
      <c r="L447" s="513">
        <v>0</v>
      </c>
      <c r="M447" s="513">
        <v>0</v>
      </c>
      <c r="N447" s="513">
        <v>0</v>
      </c>
      <c r="O447" s="513">
        <v>24</v>
      </c>
      <c r="P447" s="513">
        <v>189</v>
      </c>
      <c r="Q447" s="513">
        <v>777</v>
      </c>
      <c r="R447" s="513">
        <v>0</v>
      </c>
      <c r="S447" s="513">
        <v>0</v>
      </c>
      <c r="T447" s="513">
        <v>204</v>
      </c>
      <c r="U447" s="513">
        <v>88</v>
      </c>
      <c r="V447" s="513">
        <v>0</v>
      </c>
      <c r="W447" s="513">
        <v>0</v>
      </c>
      <c r="X447" s="513">
        <v>0</v>
      </c>
      <c r="Y447" s="513">
        <v>0</v>
      </c>
      <c r="Z447" s="513">
        <v>393</v>
      </c>
      <c r="AA447" s="513">
        <v>889</v>
      </c>
      <c r="AB447" s="510">
        <v>100</v>
      </c>
    </row>
    <row r="448" spans="1:28" ht="30" customHeight="1">
      <c r="A448" s="438" t="s">
        <v>40</v>
      </c>
      <c r="B448" s="438" t="s">
        <v>40</v>
      </c>
      <c r="C448" s="509">
        <v>3</v>
      </c>
      <c r="D448" s="509">
        <v>3</v>
      </c>
      <c r="E448" s="509">
        <v>61</v>
      </c>
      <c r="F448" s="509">
        <v>52</v>
      </c>
      <c r="G448" s="509">
        <v>5</v>
      </c>
      <c r="H448" s="509">
        <v>6</v>
      </c>
      <c r="I448" s="513">
        <v>36656</v>
      </c>
      <c r="J448" s="513">
        <v>257</v>
      </c>
      <c r="K448" s="513">
        <v>124</v>
      </c>
      <c r="L448" s="513">
        <v>205</v>
      </c>
      <c r="M448" s="513">
        <v>137</v>
      </c>
      <c r="N448" s="513">
        <v>4041</v>
      </c>
      <c r="O448" s="513">
        <v>2838</v>
      </c>
      <c r="P448" s="513">
        <v>11182</v>
      </c>
      <c r="Q448" s="513">
        <v>14579</v>
      </c>
      <c r="R448" s="513">
        <v>94</v>
      </c>
      <c r="S448" s="513">
        <v>34</v>
      </c>
      <c r="T448" s="513">
        <v>1351</v>
      </c>
      <c r="U448" s="513">
        <v>747</v>
      </c>
      <c r="V448" s="513">
        <v>24</v>
      </c>
      <c r="W448" s="513">
        <v>165</v>
      </c>
      <c r="X448" s="513">
        <v>511</v>
      </c>
      <c r="Y448" s="513">
        <v>367</v>
      </c>
      <c r="Z448" s="513">
        <v>17665</v>
      </c>
      <c r="AA448" s="513">
        <v>18991</v>
      </c>
      <c r="AB448" s="510">
        <v>85.245901639344268</v>
      </c>
    </row>
    <row r="449" spans="1:28" ht="30" customHeight="1">
      <c r="A449" s="438" t="s">
        <v>40</v>
      </c>
      <c r="B449" s="438" t="s">
        <v>1218</v>
      </c>
      <c r="C449" s="509">
        <v>0</v>
      </c>
      <c r="D449" s="509">
        <v>0</v>
      </c>
      <c r="E449" s="509">
        <v>2</v>
      </c>
      <c r="F449" s="509">
        <v>2</v>
      </c>
      <c r="G449" s="509">
        <v>0</v>
      </c>
      <c r="H449" s="509">
        <v>2</v>
      </c>
      <c r="I449" s="513">
        <v>1751</v>
      </c>
      <c r="J449" s="513">
        <v>0</v>
      </c>
      <c r="K449" s="513">
        <v>0</v>
      </c>
      <c r="L449" s="513">
        <v>0</v>
      </c>
      <c r="M449" s="513">
        <v>0</v>
      </c>
      <c r="N449" s="513">
        <v>19</v>
      </c>
      <c r="O449" s="513">
        <v>5</v>
      </c>
      <c r="P449" s="513">
        <v>1040</v>
      </c>
      <c r="Q449" s="513">
        <v>317</v>
      </c>
      <c r="R449" s="513">
        <v>0</v>
      </c>
      <c r="S449" s="513">
        <v>0</v>
      </c>
      <c r="T449" s="513">
        <v>231</v>
      </c>
      <c r="U449" s="513">
        <v>139</v>
      </c>
      <c r="V449" s="513">
        <v>0</v>
      </c>
      <c r="W449" s="513">
        <v>0</v>
      </c>
      <c r="X449" s="513">
        <v>0</v>
      </c>
      <c r="Y449" s="513">
        <v>0</v>
      </c>
      <c r="Z449" s="513">
        <v>1290</v>
      </c>
      <c r="AA449" s="513">
        <v>461</v>
      </c>
      <c r="AB449" s="510">
        <v>100</v>
      </c>
    </row>
    <row r="450" spans="1:28" ht="30" customHeight="1">
      <c r="A450" s="438" t="s">
        <v>41</v>
      </c>
      <c r="B450" s="438" t="s">
        <v>1219</v>
      </c>
      <c r="C450" s="509">
        <v>1</v>
      </c>
      <c r="D450" s="509">
        <v>1</v>
      </c>
      <c r="E450" s="509">
        <v>57</v>
      </c>
      <c r="F450" s="509">
        <v>24</v>
      </c>
      <c r="G450" s="509">
        <v>0</v>
      </c>
      <c r="H450" s="509">
        <v>7</v>
      </c>
      <c r="I450" s="513">
        <v>36198</v>
      </c>
      <c r="J450" s="513">
        <v>0</v>
      </c>
      <c r="K450" s="513">
        <v>0</v>
      </c>
      <c r="L450" s="513">
        <v>31</v>
      </c>
      <c r="M450" s="513">
        <v>102</v>
      </c>
      <c r="N450" s="513">
        <v>1496</v>
      </c>
      <c r="O450" s="513">
        <v>3637</v>
      </c>
      <c r="P450" s="513">
        <v>11217</v>
      </c>
      <c r="Q450" s="513">
        <v>14839</v>
      </c>
      <c r="R450" s="513">
        <v>23</v>
      </c>
      <c r="S450" s="513">
        <v>150</v>
      </c>
      <c r="T450" s="513">
        <v>3001</v>
      </c>
      <c r="U450" s="513">
        <v>1266</v>
      </c>
      <c r="V450" s="513">
        <v>115</v>
      </c>
      <c r="W450" s="513">
        <v>105</v>
      </c>
      <c r="X450" s="513">
        <v>112</v>
      </c>
      <c r="Y450" s="513">
        <v>104</v>
      </c>
      <c r="Z450" s="513">
        <v>15995</v>
      </c>
      <c r="AA450" s="513">
        <v>20203</v>
      </c>
      <c r="AB450" s="510">
        <v>42.10526315789474</v>
      </c>
    </row>
    <row r="451" spans="1:28" ht="30" customHeight="1">
      <c r="A451" s="438" t="s">
        <v>41</v>
      </c>
      <c r="B451" s="438" t="s">
        <v>1220</v>
      </c>
      <c r="C451" s="509">
        <v>0</v>
      </c>
      <c r="D451" s="509">
        <v>0</v>
      </c>
      <c r="E451" s="509">
        <v>20</v>
      </c>
      <c r="F451" s="509">
        <v>12</v>
      </c>
      <c r="G451" s="509">
        <v>0</v>
      </c>
      <c r="H451" s="509">
        <v>3</v>
      </c>
      <c r="I451" s="513">
        <v>7327</v>
      </c>
      <c r="J451" s="513">
        <v>0</v>
      </c>
      <c r="K451" s="513">
        <v>0</v>
      </c>
      <c r="L451" s="513">
        <v>0</v>
      </c>
      <c r="M451" s="513">
        <v>0</v>
      </c>
      <c r="N451" s="513">
        <v>165</v>
      </c>
      <c r="O451" s="513">
        <v>218</v>
      </c>
      <c r="P451" s="513">
        <v>3259</v>
      </c>
      <c r="Q451" s="513">
        <v>1700</v>
      </c>
      <c r="R451" s="513">
        <v>56</v>
      </c>
      <c r="S451" s="513">
        <v>51</v>
      </c>
      <c r="T451" s="513">
        <v>1450</v>
      </c>
      <c r="U451" s="513">
        <v>428</v>
      </c>
      <c r="V451" s="513">
        <v>0</v>
      </c>
      <c r="W451" s="513">
        <v>0</v>
      </c>
      <c r="X451" s="513">
        <v>0</v>
      </c>
      <c r="Y451" s="513">
        <v>0</v>
      </c>
      <c r="Z451" s="513">
        <v>4930</v>
      </c>
      <c r="AA451" s="513">
        <v>2397</v>
      </c>
      <c r="AB451" s="510">
        <v>60</v>
      </c>
    </row>
    <row r="452" spans="1:28" ht="30" customHeight="1">
      <c r="A452" s="438" t="s">
        <v>41</v>
      </c>
      <c r="B452" s="438" t="s">
        <v>1221</v>
      </c>
      <c r="C452" s="509">
        <v>2</v>
      </c>
      <c r="D452" s="509">
        <v>0</v>
      </c>
      <c r="E452" s="509">
        <v>57</v>
      </c>
      <c r="F452" s="509">
        <v>18</v>
      </c>
      <c r="G452" s="509">
        <v>0</v>
      </c>
      <c r="H452" s="509">
        <v>14</v>
      </c>
      <c r="I452" s="513">
        <v>22862</v>
      </c>
      <c r="J452" s="513">
        <v>0</v>
      </c>
      <c r="K452" s="513">
        <v>0</v>
      </c>
      <c r="L452" s="513">
        <v>0</v>
      </c>
      <c r="M452" s="513">
        <v>0</v>
      </c>
      <c r="N452" s="513">
        <v>304</v>
      </c>
      <c r="O452" s="513">
        <v>530</v>
      </c>
      <c r="P452" s="513">
        <v>7260</v>
      </c>
      <c r="Q452" s="513">
        <v>5277</v>
      </c>
      <c r="R452" s="513">
        <v>86</v>
      </c>
      <c r="S452" s="513">
        <v>115</v>
      </c>
      <c r="T452" s="513">
        <v>7729</v>
      </c>
      <c r="U452" s="513">
        <v>1489</v>
      </c>
      <c r="V452" s="513">
        <v>0</v>
      </c>
      <c r="W452" s="513">
        <v>0</v>
      </c>
      <c r="X452" s="513">
        <v>37</v>
      </c>
      <c r="Y452" s="513">
        <v>35</v>
      </c>
      <c r="Z452" s="513">
        <v>15416</v>
      </c>
      <c r="AA452" s="513">
        <v>7446</v>
      </c>
      <c r="AB452" s="510">
        <v>31.578947368421055</v>
      </c>
    </row>
    <row r="453" spans="1:28" ht="30" customHeight="1">
      <c r="A453" s="438" t="s">
        <v>41</v>
      </c>
      <c r="B453" s="438" t="s">
        <v>1222</v>
      </c>
      <c r="C453" s="509">
        <v>1</v>
      </c>
      <c r="D453" s="509">
        <v>1</v>
      </c>
      <c r="E453" s="509">
        <v>24</v>
      </c>
      <c r="F453" s="509">
        <v>7</v>
      </c>
      <c r="G453" s="509">
        <v>0</v>
      </c>
      <c r="H453" s="509">
        <v>2</v>
      </c>
      <c r="I453" s="513">
        <v>16014</v>
      </c>
      <c r="J453" s="513">
        <v>0</v>
      </c>
      <c r="K453" s="513">
        <v>0</v>
      </c>
      <c r="L453" s="513">
        <v>0</v>
      </c>
      <c r="M453" s="513">
        <v>0</v>
      </c>
      <c r="N453" s="513">
        <v>367</v>
      </c>
      <c r="O453" s="513">
        <v>822</v>
      </c>
      <c r="P453" s="513">
        <v>3592</v>
      </c>
      <c r="Q453" s="513">
        <v>7650</v>
      </c>
      <c r="R453" s="513">
        <v>4</v>
      </c>
      <c r="S453" s="513">
        <v>13</v>
      </c>
      <c r="T453" s="513">
        <v>3275</v>
      </c>
      <c r="U453" s="513">
        <v>291</v>
      </c>
      <c r="V453" s="513">
        <v>0</v>
      </c>
      <c r="W453" s="513">
        <v>0</v>
      </c>
      <c r="X453" s="513">
        <v>0</v>
      </c>
      <c r="Y453" s="513">
        <v>0</v>
      </c>
      <c r="Z453" s="513">
        <v>7238</v>
      </c>
      <c r="AA453" s="513">
        <v>8776</v>
      </c>
      <c r="AB453" s="510">
        <v>29.166666666666668</v>
      </c>
    </row>
    <row r="454" spans="1:28" ht="30" customHeight="1">
      <c r="A454" s="438" t="s">
        <v>41</v>
      </c>
      <c r="B454" s="438" t="s">
        <v>1223</v>
      </c>
      <c r="C454" s="509">
        <v>1</v>
      </c>
      <c r="D454" s="509">
        <v>0</v>
      </c>
      <c r="E454" s="509">
        <v>37</v>
      </c>
      <c r="F454" s="509">
        <v>19</v>
      </c>
      <c r="G454" s="509">
        <v>0</v>
      </c>
      <c r="H454" s="509">
        <v>4</v>
      </c>
      <c r="I454" s="513">
        <v>17639</v>
      </c>
      <c r="J454" s="513">
        <v>0</v>
      </c>
      <c r="K454" s="513">
        <v>0</v>
      </c>
      <c r="L454" s="513">
        <v>0</v>
      </c>
      <c r="M454" s="513">
        <v>0</v>
      </c>
      <c r="N454" s="513">
        <v>885</v>
      </c>
      <c r="O454" s="513">
        <v>1065</v>
      </c>
      <c r="P454" s="513">
        <v>6764</v>
      </c>
      <c r="Q454" s="513">
        <v>3460</v>
      </c>
      <c r="R454" s="513">
        <v>0</v>
      </c>
      <c r="S454" s="513">
        <v>18</v>
      </c>
      <c r="T454" s="513">
        <v>4489</v>
      </c>
      <c r="U454" s="513">
        <v>604</v>
      </c>
      <c r="V454" s="513">
        <v>0</v>
      </c>
      <c r="W454" s="513">
        <v>0</v>
      </c>
      <c r="X454" s="513">
        <v>170</v>
      </c>
      <c r="Y454" s="513">
        <v>184</v>
      </c>
      <c r="Z454" s="513">
        <v>12308</v>
      </c>
      <c r="AA454" s="513">
        <v>5331</v>
      </c>
      <c r="AB454" s="510">
        <v>51.351351351351354</v>
      </c>
    </row>
    <row r="455" spans="1:28" ht="30" customHeight="1">
      <c r="A455" s="438" t="s">
        <v>41</v>
      </c>
      <c r="B455" s="438" t="s">
        <v>1224</v>
      </c>
      <c r="C455" s="509">
        <v>0</v>
      </c>
      <c r="D455" s="509">
        <v>0</v>
      </c>
      <c r="E455" s="509">
        <v>39</v>
      </c>
      <c r="F455" s="509">
        <v>9</v>
      </c>
      <c r="G455" s="509">
        <v>0</v>
      </c>
      <c r="H455" s="509">
        <v>9</v>
      </c>
      <c r="I455" s="513">
        <v>9879</v>
      </c>
      <c r="J455" s="513">
        <v>0</v>
      </c>
      <c r="K455" s="513">
        <v>0</v>
      </c>
      <c r="L455" s="513">
        <v>0</v>
      </c>
      <c r="M455" s="513">
        <v>0</v>
      </c>
      <c r="N455" s="513">
        <v>50</v>
      </c>
      <c r="O455" s="513">
        <v>224</v>
      </c>
      <c r="P455" s="513">
        <v>2568</v>
      </c>
      <c r="Q455" s="513">
        <v>1913</v>
      </c>
      <c r="R455" s="513">
        <v>0</v>
      </c>
      <c r="S455" s="513">
        <v>15</v>
      </c>
      <c r="T455" s="513">
        <v>4538</v>
      </c>
      <c r="U455" s="513">
        <v>571</v>
      </c>
      <c r="V455" s="513">
        <v>0</v>
      </c>
      <c r="W455" s="513">
        <v>0</v>
      </c>
      <c r="X455" s="513">
        <v>0</v>
      </c>
      <c r="Y455" s="513">
        <v>0</v>
      </c>
      <c r="Z455" s="513">
        <v>7156</v>
      </c>
      <c r="AA455" s="513">
        <v>2723</v>
      </c>
      <c r="AB455" s="510">
        <v>23.076923076923077</v>
      </c>
    </row>
    <row r="456" spans="1:28" ht="30" customHeight="1">
      <c r="A456" s="438" t="s">
        <v>41</v>
      </c>
      <c r="B456" s="438" t="s">
        <v>1225</v>
      </c>
      <c r="C456" s="509">
        <v>0</v>
      </c>
      <c r="D456" s="509">
        <v>0</v>
      </c>
      <c r="E456" s="509">
        <v>59</v>
      </c>
      <c r="F456" s="509">
        <v>19</v>
      </c>
      <c r="G456" s="509">
        <v>0</v>
      </c>
      <c r="H456" s="509">
        <v>11</v>
      </c>
      <c r="I456" s="513">
        <v>22861</v>
      </c>
      <c r="J456" s="513">
        <v>0</v>
      </c>
      <c r="K456" s="513">
        <v>0</v>
      </c>
      <c r="L456" s="513">
        <v>0</v>
      </c>
      <c r="M456" s="513">
        <v>0</v>
      </c>
      <c r="N456" s="513">
        <v>289</v>
      </c>
      <c r="O456" s="513">
        <v>880</v>
      </c>
      <c r="P456" s="513">
        <v>5769</v>
      </c>
      <c r="Q456" s="513">
        <v>8584</v>
      </c>
      <c r="R456" s="513">
        <v>27</v>
      </c>
      <c r="S456" s="513">
        <v>69</v>
      </c>
      <c r="T456" s="513">
        <v>5919</v>
      </c>
      <c r="U456" s="513">
        <v>1120</v>
      </c>
      <c r="V456" s="513">
        <v>15</v>
      </c>
      <c r="W456" s="513">
        <v>89</v>
      </c>
      <c r="X456" s="513">
        <v>58</v>
      </c>
      <c r="Y456" s="513">
        <v>42</v>
      </c>
      <c r="Z456" s="513">
        <v>12077</v>
      </c>
      <c r="AA456" s="513">
        <v>10784</v>
      </c>
      <c r="AB456" s="510">
        <v>32.203389830508478</v>
      </c>
    </row>
    <row r="457" spans="1:28" ht="30" customHeight="1">
      <c r="A457" s="438" t="s">
        <v>41</v>
      </c>
      <c r="B457" s="438" t="s">
        <v>1226</v>
      </c>
      <c r="C457" s="509">
        <v>0</v>
      </c>
      <c r="D457" s="509">
        <v>1</v>
      </c>
      <c r="E457" s="509">
        <v>52</v>
      </c>
      <c r="F457" s="509">
        <v>15</v>
      </c>
      <c r="G457" s="509">
        <v>0</v>
      </c>
      <c r="H457" s="509">
        <v>6</v>
      </c>
      <c r="I457" s="513">
        <v>22811</v>
      </c>
      <c r="J457" s="513">
        <v>0</v>
      </c>
      <c r="K457" s="513">
        <v>0</v>
      </c>
      <c r="L457" s="513">
        <v>0</v>
      </c>
      <c r="M457" s="513">
        <v>0</v>
      </c>
      <c r="N457" s="513">
        <v>271</v>
      </c>
      <c r="O457" s="513">
        <v>1162</v>
      </c>
      <c r="P457" s="513">
        <v>6386</v>
      </c>
      <c r="Q457" s="513">
        <v>8698</v>
      </c>
      <c r="R457" s="513">
        <v>11</v>
      </c>
      <c r="S457" s="513">
        <v>46</v>
      </c>
      <c r="T457" s="513">
        <v>5139</v>
      </c>
      <c r="U457" s="513">
        <v>1098</v>
      </c>
      <c r="V457" s="513">
        <v>0</v>
      </c>
      <c r="W457" s="513">
        <v>0</v>
      </c>
      <c r="X457" s="513">
        <v>0</v>
      </c>
      <c r="Y457" s="513">
        <v>0</v>
      </c>
      <c r="Z457" s="513">
        <v>11807</v>
      </c>
      <c r="AA457" s="513">
        <v>11004</v>
      </c>
      <c r="AB457" s="510">
        <v>28.846153846153847</v>
      </c>
    </row>
    <row r="458" spans="1:28" ht="30" customHeight="1">
      <c r="A458" s="438" t="s">
        <v>41</v>
      </c>
      <c r="B458" s="438" t="s">
        <v>1227</v>
      </c>
      <c r="C458" s="509">
        <v>1</v>
      </c>
      <c r="D458" s="509">
        <v>3</v>
      </c>
      <c r="E458" s="509">
        <v>69</v>
      </c>
      <c r="F458" s="509">
        <v>29</v>
      </c>
      <c r="G458" s="509">
        <v>0</v>
      </c>
      <c r="H458" s="509">
        <v>8</v>
      </c>
      <c r="I458" s="513">
        <v>24802</v>
      </c>
      <c r="J458" s="513">
        <v>8</v>
      </c>
      <c r="K458" s="513">
        <v>5</v>
      </c>
      <c r="L458" s="513">
        <v>0</v>
      </c>
      <c r="M458" s="513">
        <v>0</v>
      </c>
      <c r="N458" s="513">
        <v>1763</v>
      </c>
      <c r="O458" s="513">
        <v>2280</v>
      </c>
      <c r="P458" s="513">
        <v>10202</v>
      </c>
      <c r="Q458" s="513">
        <v>5833</v>
      </c>
      <c r="R458" s="513">
        <v>52</v>
      </c>
      <c r="S458" s="513">
        <v>106</v>
      </c>
      <c r="T458" s="513">
        <v>2690</v>
      </c>
      <c r="U458" s="513">
        <v>1855</v>
      </c>
      <c r="V458" s="513">
        <v>2</v>
      </c>
      <c r="W458" s="513">
        <v>6</v>
      </c>
      <c r="X458" s="513">
        <v>0</v>
      </c>
      <c r="Y458" s="513">
        <v>0</v>
      </c>
      <c r="Z458" s="513">
        <v>14717</v>
      </c>
      <c r="AA458" s="513">
        <v>10085</v>
      </c>
      <c r="AB458" s="510">
        <v>42.028985507246382</v>
      </c>
    </row>
    <row r="459" spans="1:28" ht="30" customHeight="1">
      <c r="A459" s="438" t="s">
        <v>41</v>
      </c>
      <c r="B459" s="438" t="s">
        <v>1228</v>
      </c>
      <c r="C459" s="509">
        <v>2</v>
      </c>
      <c r="D459" s="509">
        <v>1</v>
      </c>
      <c r="E459" s="509">
        <v>30</v>
      </c>
      <c r="F459" s="509">
        <v>8</v>
      </c>
      <c r="G459" s="509">
        <v>0</v>
      </c>
      <c r="H459" s="509">
        <v>4</v>
      </c>
      <c r="I459" s="513">
        <v>44853</v>
      </c>
      <c r="J459" s="513">
        <v>29</v>
      </c>
      <c r="K459" s="513">
        <v>32</v>
      </c>
      <c r="L459" s="513">
        <v>20</v>
      </c>
      <c r="M459" s="513">
        <v>25</v>
      </c>
      <c r="N459" s="513">
        <v>3961</v>
      </c>
      <c r="O459" s="513">
        <v>3947</v>
      </c>
      <c r="P459" s="513">
        <v>22196</v>
      </c>
      <c r="Q459" s="513">
        <v>7854</v>
      </c>
      <c r="R459" s="513">
        <v>193</v>
      </c>
      <c r="S459" s="513">
        <v>316</v>
      </c>
      <c r="T459" s="513">
        <v>5360</v>
      </c>
      <c r="U459" s="513">
        <v>871</v>
      </c>
      <c r="V459" s="513">
        <v>27</v>
      </c>
      <c r="W459" s="513">
        <v>22</v>
      </c>
      <c r="X459" s="513">
        <v>0</v>
      </c>
      <c r="Y459" s="513">
        <v>0</v>
      </c>
      <c r="Z459" s="513">
        <v>31786</v>
      </c>
      <c r="AA459" s="513">
        <v>13067</v>
      </c>
      <c r="AB459" s="510">
        <v>26.666666666666668</v>
      </c>
    </row>
    <row r="460" spans="1:28" ht="30" customHeight="1">
      <c r="A460" s="438" t="s">
        <v>41</v>
      </c>
      <c r="B460" s="438" t="s">
        <v>1229</v>
      </c>
      <c r="C460" s="509">
        <v>2</v>
      </c>
      <c r="D460" s="509">
        <v>3</v>
      </c>
      <c r="E460" s="509">
        <v>103</v>
      </c>
      <c r="F460" s="509">
        <v>32</v>
      </c>
      <c r="G460" s="509">
        <v>0</v>
      </c>
      <c r="H460" s="509">
        <v>8</v>
      </c>
      <c r="I460" s="513">
        <v>42128</v>
      </c>
      <c r="J460" s="513">
        <v>77</v>
      </c>
      <c r="K460" s="513">
        <v>73</v>
      </c>
      <c r="L460" s="513">
        <v>0</v>
      </c>
      <c r="M460" s="513">
        <v>0</v>
      </c>
      <c r="N460" s="513">
        <v>2629</v>
      </c>
      <c r="O460" s="513">
        <v>3816</v>
      </c>
      <c r="P460" s="513">
        <v>17105</v>
      </c>
      <c r="Q460" s="513">
        <v>12974</v>
      </c>
      <c r="R460" s="513">
        <v>341</v>
      </c>
      <c r="S460" s="513">
        <v>367</v>
      </c>
      <c r="T460" s="513">
        <v>3070</v>
      </c>
      <c r="U460" s="513">
        <v>1616</v>
      </c>
      <c r="V460" s="513">
        <v>1</v>
      </c>
      <c r="W460" s="513">
        <v>0</v>
      </c>
      <c r="X460" s="513">
        <v>18</v>
      </c>
      <c r="Y460" s="513">
        <v>41</v>
      </c>
      <c r="Z460" s="513">
        <v>23241</v>
      </c>
      <c r="AA460" s="513">
        <v>18887</v>
      </c>
      <c r="AB460" s="510">
        <v>31.067961165048544</v>
      </c>
    </row>
    <row r="461" spans="1:28" ht="30" customHeight="1">
      <c r="A461" s="438" t="s">
        <v>41</v>
      </c>
      <c r="B461" s="438" t="s">
        <v>1230</v>
      </c>
      <c r="C461" s="509">
        <v>0</v>
      </c>
      <c r="D461" s="509">
        <v>0</v>
      </c>
      <c r="E461" s="509">
        <v>28</v>
      </c>
      <c r="F461" s="509">
        <v>8</v>
      </c>
      <c r="G461" s="509">
        <v>0</v>
      </c>
      <c r="H461" s="509">
        <v>2</v>
      </c>
      <c r="I461" s="513">
        <v>5998</v>
      </c>
      <c r="J461" s="513">
        <v>0</v>
      </c>
      <c r="K461" s="513">
        <v>0</v>
      </c>
      <c r="L461" s="513">
        <v>0</v>
      </c>
      <c r="M461" s="513">
        <v>0</v>
      </c>
      <c r="N461" s="513">
        <v>203</v>
      </c>
      <c r="O461" s="513">
        <v>208</v>
      </c>
      <c r="P461" s="513">
        <v>3300</v>
      </c>
      <c r="Q461" s="513">
        <v>1699</v>
      </c>
      <c r="R461" s="513">
        <v>42</v>
      </c>
      <c r="S461" s="513">
        <v>21</v>
      </c>
      <c r="T461" s="513">
        <v>321</v>
      </c>
      <c r="U461" s="513">
        <v>204</v>
      </c>
      <c r="V461" s="513">
        <v>0</v>
      </c>
      <c r="W461" s="513">
        <v>0</v>
      </c>
      <c r="X461" s="513">
        <v>0</v>
      </c>
      <c r="Y461" s="513">
        <v>0</v>
      </c>
      <c r="Z461" s="513">
        <v>3866</v>
      </c>
      <c r="AA461" s="513">
        <v>2132</v>
      </c>
      <c r="AB461" s="510">
        <v>28.571428571428569</v>
      </c>
    </row>
    <row r="462" spans="1:28" ht="30" customHeight="1">
      <c r="A462" s="438" t="s">
        <v>41</v>
      </c>
      <c r="B462" s="438" t="s">
        <v>1231</v>
      </c>
      <c r="C462" s="509">
        <v>0</v>
      </c>
      <c r="D462" s="509">
        <v>0</v>
      </c>
      <c r="E462" s="509">
        <v>41</v>
      </c>
      <c r="F462" s="509">
        <v>10</v>
      </c>
      <c r="G462" s="509">
        <v>0</v>
      </c>
      <c r="H462" s="509">
        <v>7</v>
      </c>
      <c r="I462" s="513">
        <v>14569</v>
      </c>
      <c r="J462" s="513">
        <v>0</v>
      </c>
      <c r="K462" s="513">
        <v>0</v>
      </c>
      <c r="L462" s="513">
        <v>0</v>
      </c>
      <c r="M462" s="513">
        <v>0</v>
      </c>
      <c r="N462" s="513">
        <v>175</v>
      </c>
      <c r="O462" s="513">
        <v>208</v>
      </c>
      <c r="P462" s="513">
        <v>3115</v>
      </c>
      <c r="Q462" s="513">
        <v>1324</v>
      </c>
      <c r="R462" s="513">
        <v>21</v>
      </c>
      <c r="S462" s="513">
        <v>0</v>
      </c>
      <c r="T462" s="513">
        <v>8912</v>
      </c>
      <c r="U462" s="513">
        <v>814</v>
      </c>
      <c r="V462" s="513">
        <v>0</v>
      </c>
      <c r="W462" s="513">
        <v>0</v>
      </c>
      <c r="X462" s="513">
        <v>0</v>
      </c>
      <c r="Y462" s="513">
        <v>0</v>
      </c>
      <c r="Z462" s="513">
        <v>12223</v>
      </c>
      <c r="AA462" s="513">
        <v>2346</v>
      </c>
      <c r="AB462" s="510">
        <v>24.390243902439025</v>
      </c>
    </row>
    <row r="463" spans="1:28" ht="30" customHeight="1">
      <c r="A463" s="438" t="s">
        <v>41</v>
      </c>
      <c r="B463" s="438" t="s">
        <v>1232</v>
      </c>
      <c r="C463" s="509">
        <v>0</v>
      </c>
      <c r="D463" s="509">
        <v>0</v>
      </c>
      <c r="E463" s="509">
        <v>33</v>
      </c>
      <c r="F463" s="509">
        <v>5</v>
      </c>
      <c r="G463" s="509">
        <v>0</v>
      </c>
      <c r="H463" s="509">
        <v>2</v>
      </c>
      <c r="I463" s="513">
        <v>8560</v>
      </c>
      <c r="J463" s="513">
        <v>0</v>
      </c>
      <c r="K463" s="513">
        <v>0</v>
      </c>
      <c r="L463" s="513">
        <v>0</v>
      </c>
      <c r="M463" s="513">
        <v>0</v>
      </c>
      <c r="N463" s="513">
        <v>167</v>
      </c>
      <c r="O463" s="513">
        <v>399</v>
      </c>
      <c r="P463" s="513">
        <v>2965</v>
      </c>
      <c r="Q463" s="513">
        <v>1772</v>
      </c>
      <c r="R463" s="513">
        <v>0</v>
      </c>
      <c r="S463" s="513">
        <v>7</v>
      </c>
      <c r="T463" s="513">
        <v>3022</v>
      </c>
      <c r="U463" s="513">
        <v>228</v>
      </c>
      <c r="V463" s="513">
        <v>0</v>
      </c>
      <c r="W463" s="513">
        <v>0</v>
      </c>
      <c r="X463" s="513">
        <v>0</v>
      </c>
      <c r="Y463" s="513">
        <v>0</v>
      </c>
      <c r="Z463" s="513">
        <v>6154</v>
      </c>
      <c r="AA463" s="513">
        <v>2406</v>
      </c>
      <c r="AB463" s="510">
        <v>15.15151515151515</v>
      </c>
    </row>
    <row r="464" spans="1:28" ht="30" customHeight="1">
      <c r="A464" s="438" t="s">
        <v>41</v>
      </c>
      <c r="B464" s="438" t="s">
        <v>1233</v>
      </c>
      <c r="C464" s="509">
        <v>4</v>
      </c>
      <c r="D464" s="509">
        <v>2</v>
      </c>
      <c r="E464" s="509">
        <v>98</v>
      </c>
      <c r="F464" s="509">
        <v>50</v>
      </c>
      <c r="G464" s="509">
        <v>0</v>
      </c>
      <c r="H464" s="509">
        <v>8</v>
      </c>
      <c r="I464" s="513">
        <v>64828</v>
      </c>
      <c r="J464" s="513">
        <v>676</v>
      </c>
      <c r="K464" s="513">
        <v>809</v>
      </c>
      <c r="L464" s="513">
        <v>149</v>
      </c>
      <c r="M464" s="513">
        <v>289</v>
      </c>
      <c r="N464" s="513">
        <v>6515</v>
      </c>
      <c r="O464" s="513">
        <v>9202</v>
      </c>
      <c r="P464" s="513">
        <v>25008</v>
      </c>
      <c r="Q464" s="513">
        <v>15637</v>
      </c>
      <c r="R464" s="513">
        <v>208</v>
      </c>
      <c r="S464" s="513">
        <v>234</v>
      </c>
      <c r="T464" s="513">
        <v>3281</v>
      </c>
      <c r="U464" s="513">
        <v>1917</v>
      </c>
      <c r="V464" s="513">
        <v>74</v>
      </c>
      <c r="W464" s="513">
        <v>89</v>
      </c>
      <c r="X464" s="513">
        <v>532</v>
      </c>
      <c r="Y464" s="513">
        <v>208</v>
      </c>
      <c r="Z464" s="513">
        <v>36443</v>
      </c>
      <c r="AA464" s="513">
        <v>28385</v>
      </c>
      <c r="AB464" s="510">
        <v>51.020408163265309</v>
      </c>
    </row>
    <row r="465" spans="1:28" ht="30" customHeight="1">
      <c r="A465" s="438" t="s">
        <v>41</v>
      </c>
      <c r="B465" s="438" t="s">
        <v>1234</v>
      </c>
      <c r="C465" s="509">
        <v>1</v>
      </c>
      <c r="D465" s="509">
        <v>2</v>
      </c>
      <c r="E465" s="509">
        <v>25</v>
      </c>
      <c r="F465" s="509">
        <v>12</v>
      </c>
      <c r="G465" s="509">
        <v>0</v>
      </c>
      <c r="H465" s="509">
        <v>2</v>
      </c>
      <c r="I465" s="513">
        <v>11756</v>
      </c>
      <c r="J465" s="513">
        <v>24</v>
      </c>
      <c r="K465" s="513">
        <v>13</v>
      </c>
      <c r="L465" s="513">
        <v>0</v>
      </c>
      <c r="M465" s="513">
        <v>0</v>
      </c>
      <c r="N465" s="513">
        <v>249</v>
      </c>
      <c r="O465" s="513">
        <v>467</v>
      </c>
      <c r="P465" s="513">
        <v>5804</v>
      </c>
      <c r="Q465" s="513">
        <v>4223</v>
      </c>
      <c r="R465" s="513">
        <v>37</v>
      </c>
      <c r="S465" s="513">
        <v>65</v>
      </c>
      <c r="T465" s="513">
        <v>562</v>
      </c>
      <c r="U465" s="513">
        <v>212</v>
      </c>
      <c r="V465" s="513">
        <v>25</v>
      </c>
      <c r="W465" s="513">
        <v>75</v>
      </c>
      <c r="X465" s="513">
        <v>0</v>
      </c>
      <c r="Y465" s="513">
        <v>0</v>
      </c>
      <c r="Z465" s="513">
        <v>6701</v>
      </c>
      <c r="AA465" s="513">
        <v>5055</v>
      </c>
      <c r="AB465" s="510">
        <v>48</v>
      </c>
    </row>
    <row r="466" spans="1:28" ht="30" customHeight="1">
      <c r="A466" s="438" t="s">
        <v>41</v>
      </c>
      <c r="B466" s="438" t="s">
        <v>1235</v>
      </c>
      <c r="C466" s="509">
        <v>2</v>
      </c>
      <c r="D466" s="509">
        <v>1</v>
      </c>
      <c r="E466" s="509">
        <v>84</v>
      </c>
      <c r="F466" s="509">
        <v>34</v>
      </c>
      <c r="G466" s="509">
        <v>0</v>
      </c>
      <c r="H466" s="509">
        <v>10</v>
      </c>
      <c r="I466" s="513">
        <v>36911</v>
      </c>
      <c r="J466" s="513">
        <v>147</v>
      </c>
      <c r="K466" s="513">
        <v>61</v>
      </c>
      <c r="L466" s="513">
        <v>0</v>
      </c>
      <c r="M466" s="513">
        <v>0</v>
      </c>
      <c r="N466" s="513">
        <v>2325</v>
      </c>
      <c r="O466" s="513">
        <v>1970</v>
      </c>
      <c r="P466" s="513">
        <v>14135</v>
      </c>
      <c r="Q466" s="513">
        <v>6899</v>
      </c>
      <c r="R466" s="513">
        <v>19</v>
      </c>
      <c r="S466" s="513">
        <v>19</v>
      </c>
      <c r="T466" s="513">
        <v>10180</v>
      </c>
      <c r="U466" s="513">
        <v>1156</v>
      </c>
      <c r="V466" s="513">
        <v>0</v>
      </c>
      <c r="W466" s="513">
        <v>0</v>
      </c>
      <c r="X466" s="513">
        <v>0</v>
      </c>
      <c r="Y466" s="513">
        <v>0</v>
      </c>
      <c r="Z466" s="513">
        <v>26806</v>
      </c>
      <c r="AA466" s="513">
        <v>10105</v>
      </c>
      <c r="AB466" s="510">
        <v>40.476190476190474</v>
      </c>
    </row>
    <row r="467" spans="1:28" ht="30" customHeight="1">
      <c r="A467" s="438" t="s">
        <v>41</v>
      </c>
      <c r="B467" s="438" t="s">
        <v>1236</v>
      </c>
      <c r="C467" s="509">
        <v>1</v>
      </c>
      <c r="D467" s="509">
        <v>0</v>
      </c>
      <c r="E467" s="509">
        <v>57</v>
      </c>
      <c r="F467" s="509">
        <v>17</v>
      </c>
      <c r="G467" s="509">
        <v>0</v>
      </c>
      <c r="H467" s="509">
        <v>6</v>
      </c>
      <c r="I467" s="513">
        <v>22861</v>
      </c>
      <c r="J467" s="513">
        <v>0</v>
      </c>
      <c r="K467" s="513">
        <v>0</v>
      </c>
      <c r="L467" s="513">
        <v>0</v>
      </c>
      <c r="M467" s="513">
        <v>0</v>
      </c>
      <c r="N467" s="513">
        <v>535</v>
      </c>
      <c r="O467" s="513">
        <v>661</v>
      </c>
      <c r="P467" s="513">
        <v>8460</v>
      </c>
      <c r="Q467" s="513">
        <v>6800</v>
      </c>
      <c r="R467" s="513">
        <v>51</v>
      </c>
      <c r="S467" s="513">
        <v>96</v>
      </c>
      <c r="T467" s="513">
        <v>4598</v>
      </c>
      <c r="U467" s="513">
        <v>611</v>
      </c>
      <c r="V467" s="513">
        <v>834</v>
      </c>
      <c r="W467" s="513">
        <v>215</v>
      </c>
      <c r="X467" s="513">
        <v>0</v>
      </c>
      <c r="Y467" s="513">
        <v>0</v>
      </c>
      <c r="Z467" s="513">
        <v>14478</v>
      </c>
      <c r="AA467" s="513">
        <v>8383</v>
      </c>
      <c r="AB467" s="510">
        <v>29.824561403508774</v>
      </c>
    </row>
    <row r="468" spans="1:28" ht="30" customHeight="1">
      <c r="A468" s="438" t="s">
        <v>41</v>
      </c>
      <c r="B468" s="438" t="s">
        <v>1237</v>
      </c>
      <c r="C468" s="509">
        <v>0</v>
      </c>
      <c r="D468" s="509">
        <v>0</v>
      </c>
      <c r="E468" s="509">
        <v>26</v>
      </c>
      <c r="F468" s="509">
        <v>10</v>
      </c>
      <c r="G468" s="509">
        <v>0</v>
      </c>
      <c r="H468" s="509">
        <v>4</v>
      </c>
      <c r="I468" s="513">
        <v>10856</v>
      </c>
      <c r="J468" s="513">
        <v>0</v>
      </c>
      <c r="K468" s="513">
        <v>0</v>
      </c>
      <c r="L468" s="513">
        <v>0</v>
      </c>
      <c r="M468" s="513">
        <v>0</v>
      </c>
      <c r="N468" s="513">
        <v>241</v>
      </c>
      <c r="O468" s="513">
        <v>323</v>
      </c>
      <c r="P468" s="513">
        <v>3011</v>
      </c>
      <c r="Q468" s="513">
        <v>1804</v>
      </c>
      <c r="R468" s="513">
        <v>14</v>
      </c>
      <c r="S468" s="513">
        <v>67</v>
      </c>
      <c r="T468" s="513">
        <v>4443</v>
      </c>
      <c r="U468" s="513">
        <v>953</v>
      </c>
      <c r="V468" s="513">
        <v>0</v>
      </c>
      <c r="W468" s="513">
        <v>0</v>
      </c>
      <c r="X468" s="513">
        <v>0</v>
      </c>
      <c r="Y468" s="513">
        <v>0</v>
      </c>
      <c r="Z468" s="513">
        <v>7709</v>
      </c>
      <c r="AA468" s="513">
        <v>3147</v>
      </c>
      <c r="AB468" s="510">
        <v>38.46153846153846</v>
      </c>
    </row>
    <row r="469" spans="1:28" ht="30" customHeight="1">
      <c r="A469" s="438" t="s">
        <v>41</v>
      </c>
      <c r="B469" s="438" t="s">
        <v>1238</v>
      </c>
      <c r="C469" s="509">
        <v>0</v>
      </c>
      <c r="D469" s="509">
        <v>0</v>
      </c>
      <c r="E469" s="509">
        <v>19</v>
      </c>
      <c r="F469" s="509">
        <v>3</v>
      </c>
      <c r="G469" s="509">
        <v>0</v>
      </c>
      <c r="H469" s="509">
        <v>3</v>
      </c>
      <c r="I469" s="513">
        <v>4163</v>
      </c>
      <c r="J469" s="513">
        <v>0</v>
      </c>
      <c r="K469" s="513">
        <v>0</v>
      </c>
      <c r="L469" s="513">
        <v>0</v>
      </c>
      <c r="M469" s="513">
        <v>0</v>
      </c>
      <c r="N469" s="513">
        <v>6</v>
      </c>
      <c r="O469" s="513">
        <v>44</v>
      </c>
      <c r="P469" s="513">
        <v>958</v>
      </c>
      <c r="Q469" s="513">
        <v>803</v>
      </c>
      <c r="R469" s="513">
        <v>17</v>
      </c>
      <c r="S469" s="513">
        <v>8</v>
      </c>
      <c r="T469" s="513">
        <v>2121</v>
      </c>
      <c r="U469" s="513">
        <v>206</v>
      </c>
      <c r="V469" s="513">
        <v>0</v>
      </c>
      <c r="W469" s="513">
        <v>0</v>
      </c>
      <c r="X469" s="513">
        <v>0</v>
      </c>
      <c r="Y469" s="513">
        <v>0</v>
      </c>
      <c r="Z469" s="513">
        <v>3102</v>
      </c>
      <c r="AA469" s="513">
        <v>1061</v>
      </c>
      <c r="AB469" s="510">
        <v>15.789473684210526</v>
      </c>
    </row>
    <row r="470" spans="1:28" ht="30" customHeight="1">
      <c r="A470" s="438" t="s">
        <v>42</v>
      </c>
      <c r="B470" s="438" t="s">
        <v>1239</v>
      </c>
      <c r="C470" s="509">
        <v>3</v>
      </c>
      <c r="D470" s="509">
        <v>1</v>
      </c>
      <c r="E470" s="509">
        <v>80</v>
      </c>
      <c r="F470" s="509">
        <v>41</v>
      </c>
      <c r="G470" s="509">
        <v>0</v>
      </c>
      <c r="H470" s="509">
        <v>6</v>
      </c>
      <c r="I470" s="513">
        <v>39322</v>
      </c>
      <c r="J470" s="513">
        <v>8</v>
      </c>
      <c r="K470" s="513">
        <v>17</v>
      </c>
      <c r="L470" s="513">
        <v>3</v>
      </c>
      <c r="M470" s="513">
        <v>13</v>
      </c>
      <c r="N470" s="513">
        <v>3296</v>
      </c>
      <c r="O470" s="513">
        <v>2825</v>
      </c>
      <c r="P470" s="513">
        <v>19635</v>
      </c>
      <c r="Q470" s="513">
        <v>10729</v>
      </c>
      <c r="R470" s="513">
        <v>75</v>
      </c>
      <c r="S470" s="513">
        <v>41</v>
      </c>
      <c r="T470" s="513">
        <v>1553</v>
      </c>
      <c r="U470" s="513">
        <v>344</v>
      </c>
      <c r="V470" s="513">
        <v>188</v>
      </c>
      <c r="W470" s="513">
        <v>187</v>
      </c>
      <c r="X470" s="513">
        <v>106</v>
      </c>
      <c r="Y470" s="513">
        <v>302</v>
      </c>
      <c r="Z470" s="513">
        <v>24864</v>
      </c>
      <c r="AA470" s="513">
        <v>14458</v>
      </c>
      <c r="AB470" s="510">
        <v>51.25</v>
      </c>
    </row>
    <row r="471" spans="1:28" ht="30" customHeight="1">
      <c r="A471" s="438" t="s">
        <v>42</v>
      </c>
      <c r="B471" s="438" t="s">
        <v>1240</v>
      </c>
      <c r="C471" s="509">
        <v>1</v>
      </c>
      <c r="D471" s="509">
        <v>0</v>
      </c>
      <c r="E471" s="509">
        <v>185</v>
      </c>
      <c r="F471" s="509">
        <v>58</v>
      </c>
      <c r="G471" s="509">
        <v>0</v>
      </c>
      <c r="H471" s="509">
        <v>12</v>
      </c>
      <c r="I471" s="513">
        <v>51846</v>
      </c>
      <c r="J471" s="513">
        <v>95</v>
      </c>
      <c r="K471" s="513">
        <v>63</v>
      </c>
      <c r="L471" s="513">
        <v>0</v>
      </c>
      <c r="M471" s="513">
        <v>0</v>
      </c>
      <c r="N471" s="513">
        <v>1478</v>
      </c>
      <c r="O471" s="513">
        <v>1646</v>
      </c>
      <c r="P471" s="513">
        <v>31255</v>
      </c>
      <c r="Q471" s="513">
        <v>12994</v>
      </c>
      <c r="R471" s="513">
        <v>52</v>
      </c>
      <c r="S471" s="513">
        <v>8</v>
      </c>
      <c r="T471" s="513">
        <v>3253</v>
      </c>
      <c r="U471" s="513">
        <v>504</v>
      </c>
      <c r="V471" s="513">
        <v>256</v>
      </c>
      <c r="W471" s="513">
        <v>232</v>
      </c>
      <c r="X471" s="513">
        <v>10</v>
      </c>
      <c r="Y471" s="513">
        <v>0</v>
      </c>
      <c r="Z471" s="513">
        <v>36399</v>
      </c>
      <c r="AA471" s="513">
        <v>15447</v>
      </c>
      <c r="AB471" s="510">
        <v>31.351351351351351</v>
      </c>
    </row>
    <row r="472" spans="1:28" ht="30" customHeight="1">
      <c r="A472" s="438" t="s">
        <v>42</v>
      </c>
      <c r="B472" s="438" t="s">
        <v>1241</v>
      </c>
      <c r="C472" s="509">
        <v>0</v>
      </c>
      <c r="D472" s="509">
        <v>0</v>
      </c>
      <c r="E472" s="509">
        <v>37</v>
      </c>
      <c r="F472" s="509">
        <v>23</v>
      </c>
      <c r="G472" s="509">
        <v>0</v>
      </c>
      <c r="H472" s="509">
        <v>1</v>
      </c>
      <c r="I472" s="513">
        <v>21591</v>
      </c>
      <c r="J472" s="513">
        <v>0</v>
      </c>
      <c r="K472" s="513">
        <v>0</v>
      </c>
      <c r="L472" s="513">
        <v>0</v>
      </c>
      <c r="M472" s="513">
        <v>0</v>
      </c>
      <c r="N472" s="513">
        <v>455</v>
      </c>
      <c r="O472" s="513">
        <v>334</v>
      </c>
      <c r="P472" s="513">
        <v>11052</v>
      </c>
      <c r="Q472" s="513">
        <v>9655</v>
      </c>
      <c r="R472" s="513">
        <v>8</v>
      </c>
      <c r="S472" s="513">
        <v>2</v>
      </c>
      <c r="T472" s="513">
        <v>5</v>
      </c>
      <c r="U472" s="513">
        <v>1</v>
      </c>
      <c r="V472" s="513">
        <v>47</v>
      </c>
      <c r="W472" s="513">
        <v>32</v>
      </c>
      <c r="X472" s="513">
        <v>0</v>
      </c>
      <c r="Y472" s="513">
        <v>0</v>
      </c>
      <c r="Z472" s="513">
        <v>11567</v>
      </c>
      <c r="AA472" s="513">
        <v>10024</v>
      </c>
      <c r="AB472" s="510">
        <v>62.162162162162161</v>
      </c>
    </row>
    <row r="473" spans="1:28" ht="30" customHeight="1">
      <c r="A473" s="438" t="s">
        <v>42</v>
      </c>
      <c r="B473" s="438" t="s">
        <v>1242</v>
      </c>
      <c r="C473" s="509">
        <v>0</v>
      </c>
      <c r="D473" s="509">
        <v>0</v>
      </c>
      <c r="E473" s="509">
        <v>23</v>
      </c>
      <c r="F473" s="509">
        <v>15</v>
      </c>
      <c r="G473" s="509">
        <v>0</v>
      </c>
      <c r="H473" s="509">
        <v>2</v>
      </c>
      <c r="I473" s="513">
        <v>7051</v>
      </c>
      <c r="J473" s="513">
        <v>0</v>
      </c>
      <c r="K473" s="513">
        <v>0</v>
      </c>
      <c r="L473" s="513">
        <v>0</v>
      </c>
      <c r="M473" s="513">
        <v>0</v>
      </c>
      <c r="N473" s="513">
        <v>141</v>
      </c>
      <c r="O473" s="513">
        <v>259</v>
      </c>
      <c r="P473" s="513">
        <v>3192</v>
      </c>
      <c r="Q473" s="513">
        <v>3158</v>
      </c>
      <c r="R473" s="513">
        <v>0</v>
      </c>
      <c r="S473" s="513">
        <v>0</v>
      </c>
      <c r="T473" s="513">
        <v>146</v>
      </c>
      <c r="U473" s="513">
        <v>59</v>
      </c>
      <c r="V473" s="513">
        <v>43</v>
      </c>
      <c r="W473" s="513">
        <v>53</v>
      </c>
      <c r="X473" s="513">
        <v>0</v>
      </c>
      <c r="Y473" s="513">
        <v>0</v>
      </c>
      <c r="Z473" s="513">
        <v>3522</v>
      </c>
      <c r="AA473" s="513">
        <v>3529</v>
      </c>
      <c r="AB473" s="510">
        <v>65.217391304347828</v>
      </c>
    </row>
    <row r="474" spans="1:28" ht="30" customHeight="1">
      <c r="A474" s="438" t="s">
        <v>42</v>
      </c>
      <c r="B474" s="438" t="s">
        <v>1243</v>
      </c>
      <c r="C474" s="509">
        <v>0</v>
      </c>
      <c r="D474" s="509">
        <v>0</v>
      </c>
      <c r="E474" s="509">
        <v>20</v>
      </c>
      <c r="F474" s="509">
        <v>10</v>
      </c>
      <c r="G474" s="509">
        <v>0</v>
      </c>
      <c r="H474" s="509">
        <v>7</v>
      </c>
      <c r="I474" s="513">
        <v>5894</v>
      </c>
      <c r="J474" s="513">
        <v>2</v>
      </c>
      <c r="K474" s="513">
        <v>0</v>
      </c>
      <c r="L474" s="513">
        <v>0</v>
      </c>
      <c r="M474" s="513">
        <v>0</v>
      </c>
      <c r="N474" s="513">
        <v>351</v>
      </c>
      <c r="O474" s="513">
        <v>303</v>
      </c>
      <c r="P474" s="513">
        <v>2357</v>
      </c>
      <c r="Q474" s="513">
        <v>1582</v>
      </c>
      <c r="R474" s="513">
        <v>0</v>
      </c>
      <c r="S474" s="513">
        <v>0</v>
      </c>
      <c r="T474" s="513">
        <v>1131</v>
      </c>
      <c r="U474" s="513">
        <v>65</v>
      </c>
      <c r="V474" s="513">
        <v>54</v>
      </c>
      <c r="W474" s="513">
        <v>49</v>
      </c>
      <c r="X474" s="513">
        <v>0</v>
      </c>
      <c r="Y474" s="513">
        <v>0</v>
      </c>
      <c r="Z474" s="513">
        <v>3895</v>
      </c>
      <c r="AA474" s="513">
        <v>1999</v>
      </c>
      <c r="AB474" s="510">
        <v>50</v>
      </c>
    </row>
    <row r="475" spans="1:28" ht="30" customHeight="1">
      <c r="A475" s="438" t="s">
        <v>42</v>
      </c>
      <c r="B475" s="438" t="s">
        <v>1244</v>
      </c>
      <c r="C475" s="509">
        <v>0</v>
      </c>
      <c r="D475" s="509">
        <v>0</v>
      </c>
      <c r="E475" s="509">
        <v>86</v>
      </c>
      <c r="F475" s="509">
        <v>17</v>
      </c>
      <c r="G475" s="509">
        <v>0</v>
      </c>
      <c r="H475" s="509">
        <v>4</v>
      </c>
      <c r="I475" s="513">
        <v>21585</v>
      </c>
      <c r="J475" s="513">
        <v>35</v>
      </c>
      <c r="K475" s="513">
        <v>30</v>
      </c>
      <c r="L475" s="513">
        <v>0</v>
      </c>
      <c r="M475" s="513">
        <v>0</v>
      </c>
      <c r="N475" s="513">
        <v>1119</v>
      </c>
      <c r="O475" s="513">
        <v>909</v>
      </c>
      <c r="P475" s="513">
        <v>13562</v>
      </c>
      <c r="Q475" s="513">
        <v>4129</v>
      </c>
      <c r="R475" s="513">
        <v>53</v>
      </c>
      <c r="S475" s="513">
        <v>14</v>
      </c>
      <c r="T475" s="513">
        <v>1160</v>
      </c>
      <c r="U475" s="513">
        <v>453</v>
      </c>
      <c r="V475" s="513">
        <v>49</v>
      </c>
      <c r="W475" s="513">
        <v>72</v>
      </c>
      <c r="X475" s="513">
        <v>0</v>
      </c>
      <c r="Y475" s="513">
        <v>0</v>
      </c>
      <c r="Z475" s="513">
        <v>15978</v>
      </c>
      <c r="AA475" s="513">
        <v>5607</v>
      </c>
      <c r="AB475" s="510">
        <v>19.767441860465116</v>
      </c>
    </row>
    <row r="476" spans="1:28" ht="30" customHeight="1">
      <c r="A476" s="438" t="s">
        <v>42</v>
      </c>
      <c r="B476" s="438" t="s">
        <v>1245</v>
      </c>
      <c r="C476" s="509">
        <v>0</v>
      </c>
      <c r="D476" s="509">
        <v>0</v>
      </c>
      <c r="E476" s="509">
        <v>47</v>
      </c>
      <c r="F476" s="509">
        <v>11</v>
      </c>
      <c r="G476" s="509">
        <v>0</v>
      </c>
      <c r="H476" s="509">
        <v>3</v>
      </c>
      <c r="I476" s="513">
        <v>14828</v>
      </c>
      <c r="J476" s="513">
        <v>0</v>
      </c>
      <c r="K476" s="513">
        <v>0</v>
      </c>
      <c r="L476" s="513">
        <v>0</v>
      </c>
      <c r="M476" s="513">
        <v>0</v>
      </c>
      <c r="N476" s="513">
        <v>501</v>
      </c>
      <c r="O476" s="513">
        <v>456</v>
      </c>
      <c r="P476" s="513">
        <v>8852</v>
      </c>
      <c r="Q476" s="513">
        <v>4533</v>
      </c>
      <c r="R476" s="513">
        <v>0</v>
      </c>
      <c r="S476" s="513">
        <v>0</v>
      </c>
      <c r="T476" s="513">
        <v>0</v>
      </c>
      <c r="U476" s="513">
        <v>0</v>
      </c>
      <c r="V476" s="513">
        <v>186</v>
      </c>
      <c r="W476" s="513">
        <v>201</v>
      </c>
      <c r="X476" s="513">
        <v>75</v>
      </c>
      <c r="Y476" s="513">
        <v>24</v>
      </c>
      <c r="Z476" s="513">
        <v>9614</v>
      </c>
      <c r="AA476" s="513">
        <v>5214</v>
      </c>
      <c r="AB476" s="510">
        <v>23.404255319148938</v>
      </c>
    </row>
    <row r="477" spans="1:28" ht="30" customHeight="1">
      <c r="A477" s="438" t="s">
        <v>42</v>
      </c>
      <c r="B477" s="438" t="s">
        <v>1246</v>
      </c>
      <c r="C477" s="509">
        <v>2</v>
      </c>
      <c r="D477" s="509">
        <v>1</v>
      </c>
      <c r="E477" s="509">
        <v>62</v>
      </c>
      <c r="F477" s="509">
        <v>24</v>
      </c>
      <c r="G477" s="509">
        <v>0</v>
      </c>
      <c r="H477" s="509">
        <v>7</v>
      </c>
      <c r="I477" s="513">
        <v>31759</v>
      </c>
      <c r="J477" s="513">
        <v>86</v>
      </c>
      <c r="K477" s="513">
        <v>118</v>
      </c>
      <c r="L477" s="513">
        <v>76</v>
      </c>
      <c r="M477" s="513">
        <v>97</v>
      </c>
      <c r="N477" s="513">
        <v>1637</v>
      </c>
      <c r="O477" s="513">
        <v>1133</v>
      </c>
      <c r="P477" s="513">
        <v>15304</v>
      </c>
      <c r="Q477" s="513">
        <v>6353</v>
      </c>
      <c r="R477" s="513">
        <v>51</v>
      </c>
      <c r="S477" s="513">
        <v>15</v>
      </c>
      <c r="T477" s="513">
        <v>6201</v>
      </c>
      <c r="U477" s="513">
        <v>410</v>
      </c>
      <c r="V477" s="513">
        <v>105</v>
      </c>
      <c r="W477" s="513">
        <v>173</v>
      </c>
      <c r="X477" s="513">
        <v>0</v>
      </c>
      <c r="Y477" s="513">
        <v>0</v>
      </c>
      <c r="Z477" s="513">
        <v>23460</v>
      </c>
      <c r="AA477" s="513">
        <v>8299</v>
      </c>
      <c r="AB477" s="510">
        <v>38.70967741935484</v>
      </c>
    </row>
    <row r="478" spans="1:28" ht="30" customHeight="1">
      <c r="A478" s="438" t="s">
        <v>42</v>
      </c>
      <c r="B478" s="438" t="s">
        <v>1247</v>
      </c>
      <c r="C478" s="509">
        <v>0</v>
      </c>
      <c r="D478" s="509">
        <v>0</v>
      </c>
      <c r="E478" s="509">
        <v>22</v>
      </c>
      <c r="F478" s="509">
        <v>14</v>
      </c>
      <c r="G478" s="509">
        <v>0</v>
      </c>
      <c r="H478" s="509">
        <v>1</v>
      </c>
      <c r="I478" s="513">
        <v>9168</v>
      </c>
      <c r="J478" s="513">
        <v>0</v>
      </c>
      <c r="K478" s="513">
        <v>0</v>
      </c>
      <c r="L478" s="513">
        <v>0</v>
      </c>
      <c r="M478" s="513">
        <v>0</v>
      </c>
      <c r="N478" s="513">
        <v>0</v>
      </c>
      <c r="O478" s="513">
        <v>0</v>
      </c>
      <c r="P478" s="513">
        <v>4806</v>
      </c>
      <c r="Q478" s="513">
        <v>4183</v>
      </c>
      <c r="R478" s="513">
        <v>7</v>
      </c>
      <c r="S478" s="513">
        <v>0</v>
      </c>
      <c r="T478" s="513">
        <v>44</v>
      </c>
      <c r="U478" s="513">
        <v>32</v>
      </c>
      <c r="V478" s="513">
        <v>56</v>
      </c>
      <c r="W478" s="513">
        <v>40</v>
      </c>
      <c r="X478" s="513">
        <v>0</v>
      </c>
      <c r="Y478" s="513">
        <v>0</v>
      </c>
      <c r="Z478" s="513">
        <v>4913</v>
      </c>
      <c r="AA478" s="513">
        <v>4255</v>
      </c>
      <c r="AB478" s="510">
        <v>63.636363636363633</v>
      </c>
    </row>
    <row r="479" spans="1:28" ht="30" customHeight="1">
      <c r="A479" s="438" t="s">
        <v>42</v>
      </c>
      <c r="B479" s="438" t="s">
        <v>1248</v>
      </c>
      <c r="C479" s="509">
        <v>1</v>
      </c>
      <c r="D479" s="509">
        <v>0</v>
      </c>
      <c r="E479" s="509">
        <v>37</v>
      </c>
      <c r="F479" s="509">
        <v>34</v>
      </c>
      <c r="G479" s="509">
        <v>0</v>
      </c>
      <c r="H479" s="509">
        <v>1</v>
      </c>
      <c r="I479" s="513">
        <v>11648</v>
      </c>
      <c r="J479" s="513">
        <v>257</v>
      </c>
      <c r="K479" s="513">
        <v>69</v>
      </c>
      <c r="L479" s="513">
        <v>8</v>
      </c>
      <c r="M479" s="513">
        <v>5</v>
      </c>
      <c r="N479" s="513">
        <v>448</v>
      </c>
      <c r="O479" s="513">
        <v>295</v>
      </c>
      <c r="P479" s="513">
        <v>5752</v>
      </c>
      <c r="Q479" s="513">
        <v>3851</v>
      </c>
      <c r="R479" s="513">
        <v>6</v>
      </c>
      <c r="S479" s="513">
        <v>34</v>
      </c>
      <c r="T479" s="513">
        <v>481</v>
      </c>
      <c r="U479" s="513">
        <v>242</v>
      </c>
      <c r="V479" s="513">
        <v>112</v>
      </c>
      <c r="W479" s="513">
        <v>88</v>
      </c>
      <c r="X479" s="513">
        <v>0</v>
      </c>
      <c r="Y479" s="513">
        <v>0</v>
      </c>
      <c r="Z479" s="513">
        <v>7064</v>
      </c>
      <c r="AA479" s="513">
        <v>4584</v>
      </c>
      <c r="AB479" s="510">
        <v>91.891891891891888</v>
      </c>
    </row>
    <row r="480" spans="1:28" ht="30" customHeight="1">
      <c r="A480" s="438" t="s">
        <v>42</v>
      </c>
      <c r="B480" s="438" t="s">
        <v>1249</v>
      </c>
      <c r="C480" s="509">
        <v>1</v>
      </c>
      <c r="D480" s="509">
        <v>0</v>
      </c>
      <c r="E480" s="509">
        <v>87</v>
      </c>
      <c r="F480" s="509">
        <v>44</v>
      </c>
      <c r="G480" s="509">
        <v>0</v>
      </c>
      <c r="H480" s="509">
        <v>5</v>
      </c>
      <c r="I480" s="513">
        <v>33811</v>
      </c>
      <c r="J480" s="513">
        <v>13</v>
      </c>
      <c r="K480" s="513">
        <v>15</v>
      </c>
      <c r="L480" s="513">
        <v>1</v>
      </c>
      <c r="M480" s="513">
        <v>3</v>
      </c>
      <c r="N480" s="513">
        <v>382</v>
      </c>
      <c r="O480" s="513">
        <v>570</v>
      </c>
      <c r="P480" s="513">
        <v>19210</v>
      </c>
      <c r="Q480" s="513">
        <v>12475</v>
      </c>
      <c r="R480" s="513">
        <v>176</v>
      </c>
      <c r="S480" s="513">
        <v>295</v>
      </c>
      <c r="T480" s="513">
        <v>53</v>
      </c>
      <c r="U480" s="513">
        <v>67</v>
      </c>
      <c r="V480" s="513">
        <v>337</v>
      </c>
      <c r="W480" s="513">
        <v>214</v>
      </c>
      <c r="X480" s="513">
        <v>0</v>
      </c>
      <c r="Y480" s="513">
        <v>0</v>
      </c>
      <c r="Z480" s="513">
        <v>20172</v>
      </c>
      <c r="AA480" s="513">
        <v>13639</v>
      </c>
      <c r="AB480" s="510">
        <v>50.574712643678161</v>
      </c>
    </row>
    <row r="481" spans="1:28" ht="30" customHeight="1">
      <c r="A481" s="438" t="s">
        <v>42</v>
      </c>
      <c r="B481" s="438" t="s">
        <v>1250</v>
      </c>
      <c r="C481" s="509">
        <v>0</v>
      </c>
      <c r="D481" s="509">
        <v>0</v>
      </c>
      <c r="E481" s="509">
        <v>69</v>
      </c>
      <c r="F481" s="509">
        <v>16</v>
      </c>
      <c r="G481" s="509">
        <v>0</v>
      </c>
      <c r="H481" s="509">
        <v>4</v>
      </c>
      <c r="I481" s="513">
        <v>19205</v>
      </c>
      <c r="J481" s="513">
        <v>0</v>
      </c>
      <c r="K481" s="513">
        <v>0</v>
      </c>
      <c r="L481" s="513">
        <v>0</v>
      </c>
      <c r="M481" s="513">
        <v>0</v>
      </c>
      <c r="N481" s="513">
        <v>676</v>
      </c>
      <c r="O481" s="513">
        <v>265</v>
      </c>
      <c r="P481" s="513">
        <v>12070</v>
      </c>
      <c r="Q481" s="513">
        <v>4947</v>
      </c>
      <c r="R481" s="513">
        <v>22</v>
      </c>
      <c r="S481" s="513">
        <v>8</v>
      </c>
      <c r="T481" s="513">
        <v>1006</v>
      </c>
      <c r="U481" s="513">
        <v>191</v>
      </c>
      <c r="V481" s="513">
        <v>16</v>
      </c>
      <c r="W481" s="513">
        <v>4</v>
      </c>
      <c r="X481" s="513">
        <v>0</v>
      </c>
      <c r="Y481" s="513">
        <v>0</v>
      </c>
      <c r="Z481" s="513">
        <v>13790</v>
      </c>
      <c r="AA481" s="513">
        <v>5415</v>
      </c>
      <c r="AB481" s="510">
        <v>23.188405797101453</v>
      </c>
    </row>
    <row r="482" spans="1:28" ht="30" customHeight="1">
      <c r="A482" s="438" t="s">
        <v>42</v>
      </c>
      <c r="B482" s="438" t="s">
        <v>1251</v>
      </c>
      <c r="C482" s="509">
        <v>0</v>
      </c>
      <c r="D482" s="509">
        <v>0</v>
      </c>
      <c r="E482" s="509">
        <v>33</v>
      </c>
      <c r="F482" s="509">
        <v>3</v>
      </c>
      <c r="G482" s="509">
        <v>0</v>
      </c>
      <c r="H482" s="509">
        <v>3</v>
      </c>
      <c r="I482" s="513">
        <v>6666</v>
      </c>
      <c r="J482" s="513">
        <v>0</v>
      </c>
      <c r="K482" s="513">
        <v>0</v>
      </c>
      <c r="L482" s="513">
        <v>0</v>
      </c>
      <c r="M482" s="513">
        <v>0</v>
      </c>
      <c r="N482" s="513">
        <v>104</v>
      </c>
      <c r="O482" s="513">
        <v>127</v>
      </c>
      <c r="P482" s="513">
        <v>4922</v>
      </c>
      <c r="Q482" s="513">
        <v>1193</v>
      </c>
      <c r="R482" s="513">
        <v>0</v>
      </c>
      <c r="S482" s="513">
        <v>0</v>
      </c>
      <c r="T482" s="513">
        <v>320</v>
      </c>
      <c r="U482" s="513">
        <v>0</v>
      </c>
      <c r="V482" s="513">
        <v>0</v>
      </c>
      <c r="W482" s="513">
        <v>0</v>
      </c>
      <c r="X482" s="513">
        <v>0</v>
      </c>
      <c r="Y482" s="513">
        <v>0</v>
      </c>
      <c r="Z482" s="513">
        <v>5346</v>
      </c>
      <c r="AA482" s="513">
        <v>1320</v>
      </c>
      <c r="AB482" s="510">
        <v>9.0909090909090899</v>
      </c>
    </row>
    <row r="483" spans="1:28" ht="30" customHeight="1">
      <c r="A483" s="438" t="s">
        <v>42</v>
      </c>
      <c r="B483" s="438" t="s">
        <v>1252</v>
      </c>
      <c r="C483" s="509">
        <v>0</v>
      </c>
      <c r="D483" s="509">
        <v>0</v>
      </c>
      <c r="E483" s="509">
        <v>20</v>
      </c>
      <c r="F483" s="509">
        <v>17</v>
      </c>
      <c r="G483" s="509">
        <v>0</v>
      </c>
      <c r="H483" s="509">
        <v>2</v>
      </c>
      <c r="I483" s="513">
        <v>10940</v>
      </c>
      <c r="J483" s="513">
        <v>0</v>
      </c>
      <c r="K483" s="513">
        <v>0</v>
      </c>
      <c r="L483" s="513">
        <v>0</v>
      </c>
      <c r="M483" s="513">
        <v>0</v>
      </c>
      <c r="N483" s="513">
        <v>304</v>
      </c>
      <c r="O483" s="513">
        <v>225</v>
      </c>
      <c r="P483" s="513">
        <v>5806</v>
      </c>
      <c r="Q483" s="513">
        <v>4338</v>
      </c>
      <c r="R483" s="513">
        <v>10</v>
      </c>
      <c r="S483" s="513">
        <v>1</v>
      </c>
      <c r="T483" s="513">
        <v>0</v>
      </c>
      <c r="U483" s="513">
        <v>74</v>
      </c>
      <c r="V483" s="513">
        <v>108</v>
      </c>
      <c r="W483" s="513">
        <v>74</v>
      </c>
      <c r="X483" s="513">
        <v>0</v>
      </c>
      <c r="Y483" s="513">
        <v>0</v>
      </c>
      <c r="Z483" s="513">
        <v>6228</v>
      </c>
      <c r="AA483" s="513">
        <v>4712</v>
      </c>
      <c r="AB483" s="510">
        <v>85</v>
      </c>
    </row>
    <row r="484" spans="1:28" ht="30" customHeight="1">
      <c r="A484" s="438" t="s">
        <v>42</v>
      </c>
      <c r="B484" s="438" t="s">
        <v>1253</v>
      </c>
      <c r="C484" s="509">
        <v>0</v>
      </c>
      <c r="D484" s="509">
        <v>0</v>
      </c>
      <c r="E484" s="509">
        <v>121</v>
      </c>
      <c r="F484" s="509">
        <v>69</v>
      </c>
      <c r="G484" s="509">
        <v>0</v>
      </c>
      <c r="H484" s="509">
        <v>13</v>
      </c>
      <c r="I484" s="513">
        <v>31716</v>
      </c>
      <c r="J484" s="513">
        <v>10</v>
      </c>
      <c r="K484" s="513">
        <v>15</v>
      </c>
      <c r="L484" s="513">
        <v>38</v>
      </c>
      <c r="M484" s="513">
        <v>37</v>
      </c>
      <c r="N484" s="513">
        <v>1179</v>
      </c>
      <c r="O484" s="513">
        <v>1571</v>
      </c>
      <c r="P484" s="513">
        <v>11476</v>
      </c>
      <c r="Q484" s="513">
        <v>15124</v>
      </c>
      <c r="R484" s="513">
        <v>0</v>
      </c>
      <c r="S484" s="513">
        <v>0</v>
      </c>
      <c r="T484" s="513">
        <v>1293</v>
      </c>
      <c r="U484" s="513">
        <v>393</v>
      </c>
      <c r="V484" s="513">
        <v>249</v>
      </c>
      <c r="W484" s="513">
        <v>331</v>
      </c>
      <c r="X484" s="513">
        <v>0</v>
      </c>
      <c r="Y484" s="513">
        <v>0</v>
      </c>
      <c r="Z484" s="513">
        <v>14245</v>
      </c>
      <c r="AA484" s="513">
        <v>17471</v>
      </c>
      <c r="AB484" s="510">
        <v>57.024793388429757</v>
      </c>
    </row>
    <row r="485" spans="1:28" ht="30" customHeight="1">
      <c r="A485" s="438" t="s">
        <v>42</v>
      </c>
      <c r="B485" s="438" t="s">
        <v>1254</v>
      </c>
      <c r="C485" s="509">
        <v>0</v>
      </c>
      <c r="D485" s="509">
        <v>0</v>
      </c>
      <c r="E485" s="509">
        <v>103</v>
      </c>
      <c r="F485" s="509">
        <v>46</v>
      </c>
      <c r="G485" s="509">
        <v>0</v>
      </c>
      <c r="H485" s="509">
        <v>9</v>
      </c>
      <c r="I485" s="513">
        <v>21823</v>
      </c>
      <c r="J485" s="513">
        <v>56</v>
      </c>
      <c r="K485" s="513">
        <v>86</v>
      </c>
      <c r="L485" s="513">
        <v>0</v>
      </c>
      <c r="M485" s="513">
        <v>0</v>
      </c>
      <c r="N485" s="513">
        <v>414</v>
      </c>
      <c r="O485" s="513">
        <v>625</v>
      </c>
      <c r="P485" s="513">
        <v>9628</v>
      </c>
      <c r="Q485" s="513">
        <v>9688</v>
      </c>
      <c r="R485" s="513">
        <v>0</v>
      </c>
      <c r="S485" s="513">
        <v>0</v>
      </c>
      <c r="T485" s="513">
        <v>312</v>
      </c>
      <c r="U485" s="513">
        <v>459</v>
      </c>
      <c r="V485" s="513">
        <v>139</v>
      </c>
      <c r="W485" s="513">
        <v>416</v>
      </c>
      <c r="X485" s="513">
        <v>0</v>
      </c>
      <c r="Y485" s="513">
        <v>0</v>
      </c>
      <c r="Z485" s="513">
        <v>10549</v>
      </c>
      <c r="AA485" s="513">
        <v>11274</v>
      </c>
      <c r="AB485" s="510">
        <v>44.660194174757279</v>
      </c>
    </row>
    <row r="486" spans="1:28" ht="30" customHeight="1">
      <c r="A486" s="438" t="s">
        <v>42</v>
      </c>
      <c r="B486" s="438" t="s">
        <v>1255</v>
      </c>
      <c r="C486" s="509">
        <v>14</v>
      </c>
      <c r="D486" s="509">
        <v>9</v>
      </c>
      <c r="E486" s="509">
        <v>550</v>
      </c>
      <c r="F486" s="509">
        <v>208</v>
      </c>
      <c r="G486" s="509">
        <v>2</v>
      </c>
      <c r="H486" s="509">
        <v>23</v>
      </c>
      <c r="I486" s="513">
        <v>206339</v>
      </c>
      <c r="J486" s="513">
        <v>1037</v>
      </c>
      <c r="K486" s="513">
        <v>531</v>
      </c>
      <c r="L486" s="513">
        <v>375</v>
      </c>
      <c r="M486" s="513">
        <v>126</v>
      </c>
      <c r="N486" s="513">
        <v>22163</v>
      </c>
      <c r="O486" s="513">
        <v>11603</v>
      </c>
      <c r="P486" s="513">
        <v>104456</v>
      </c>
      <c r="Q486" s="513">
        <v>51887</v>
      </c>
      <c r="R486" s="513">
        <v>3095</v>
      </c>
      <c r="S486" s="513">
        <v>1076</v>
      </c>
      <c r="T486" s="513">
        <v>6985</v>
      </c>
      <c r="U486" s="513">
        <v>1807</v>
      </c>
      <c r="V486" s="513">
        <v>396</v>
      </c>
      <c r="W486" s="513">
        <v>230</v>
      </c>
      <c r="X486" s="513">
        <v>423</v>
      </c>
      <c r="Y486" s="513">
        <v>149</v>
      </c>
      <c r="Z486" s="513">
        <v>138930</v>
      </c>
      <c r="AA486" s="513">
        <v>67409</v>
      </c>
      <c r="AB486" s="510">
        <v>37.81818181818182</v>
      </c>
    </row>
    <row r="487" spans="1:28" ht="30" customHeight="1">
      <c r="A487" s="438" t="s">
        <v>42</v>
      </c>
      <c r="B487" s="438" t="s">
        <v>1256</v>
      </c>
      <c r="C487" s="509">
        <v>0</v>
      </c>
      <c r="D487" s="509">
        <v>0</v>
      </c>
      <c r="E487" s="509">
        <v>6</v>
      </c>
      <c r="F487" s="509">
        <v>3</v>
      </c>
      <c r="G487" s="509">
        <v>0</v>
      </c>
      <c r="H487" s="509">
        <v>2</v>
      </c>
      <c r="I487" s="513">
        <v>3457</v>
      </c>
      <c r="J487" s="513">
        <v>1</v>
      </c>
      <c r="K487" s="513">
        <v>2</v>
      </c>
      <c r="L487" s="513">
        <v>0</v>
      </c>
      <c r="M487" s="513">
        <v>0</v>
      </c>
      <c r="N487" s="513">
        <v>35</v>
      </c>
      <c r="O487" s="513">
        <v>30</v>
      </c>
      <c r="P487" s="513">
        <v>2376</v>
      </c>
      <c r="Q487" s="513">
        <v>873</v>
      </c>
      <c r="R487" s="513">
        <v>0</v>
      </c>
      <c r="S487" s="513">
        <v>0</v>
      </c>
      <c r="T487" s="513">
        <v>0</v>
      </c>
      <c r="U487" s="513">
        <v>0</v>
      </c>
      <c r="V487" s="513">
        <v>61</v>
      </c>
      <c r="W487" s="513">
        <v>79</v>
      </c>
      <c r="X487" s="513">
        <v>0</v>
      </c>
      <c r="Y487" s="513">
        <v>0</v>
      </c>
      <c r="Z487" s="513">
        <v>2473</v>
      </c>
      <c r="AA487" s="513">
        <v>984</v>
      </c>
      <c r="AB487" s="510">
        <v>50</v>
      </c>
    </row>
    <row r="488" spans="1:28" ht="30" customHeight="1">
      <c r="A488" s="438" t="s">
        <v>42</v>
      </c>
      <c r="B488" s="438" t="s">
        <v>1257</v>
      </c>
      <c r="C488" s="509">
        <v>0</v>
      </c>
      <c r="D488" s="509">
        <v>0</v>
      </c>
      <c r="E488" s="509">
        <v>16</v>
      </c>
      <c r="F488" s="509">
        <v>8</v>
      </c>
      <c r="G488" s="509">
        <v>0</v>
      </c>
      <c r="H488" s="509">
        <v>1</v>
      </c>
      <c r="I488" s="513">
        <v>4116</v>
      </c>
      <c r="J488" s="513">
        <v>0</v>
      </c>
      <c r="K488" s="513">
        <v>0</v>
      </c>
      <c r="L488" s="513">
        <v>0</v>
      </c>
      <c r="M488" s="513">
        <v>0</v>
      </c>
      <c r="N488" s="513">
        <v>75</v>
      </c>
      <c r="O488" s="513">
        <v>21</v>
      </c>
      <c r="P488" s="513">
        <v>2839</v>
      </c>
      <c r="Q488" s="513">
        <v>1085</v>
      </c>
      <c r="R488" s="513">
        <v>0</v>
      </c>
      <c r="S488" s="513">
        <v>0</v>
      </c>
      <c r="T488" s="513">
        <v>53</v>
      </c>
      <c r="U488" s="513">
        <v>43</v>
      </c>
      <c r="V488" s="513">
        <v>0</v>
      </c>
      <c r="W488" s="513">
        <v>0</v>
      </c>
      <c r="X488" s="513">
        <v>0</v>
      </c>
      <c r="Y488" s="513">
        <v>0</v>
      </c>
      <c r="Z488" s="513">
        <v>2967</v>
      </c>
      <c r="AA488" s="513">
        <v>1149</v>
      </c>
      <c r="AB488" s="510">
        <v>50</v>
      </c>
    </row>
    <row r="489" spans="1:28" ht="30" customHeight="1">
      <c r="A489" s="438" t="s">
        <v>42</v>
      </c>
      <c r="B489" s="438" t="s">
        <v>1258</v>
      </c>
      <c r="C489" s="509">
        <v>0</v>
      </c>
      <c r="D489" s="509">
        <v>0</v>
      </c>
      <c r="E489" s="509">
        <v>27</v>
      </c>
      <c r="F489" s="509">
        <v>10</v>
      </c>
      <c r="G489" s="509">
        <v>0</v>
      </c>
      <c r="H489" s="509">
        <v>5</v>
      </c>
      <c r="I489" s="513">
        <v>10174</v>
      </c>
      <c r="J489" s="513">
        <v>0</v>
      </c>
      <c r="K489" s="513">
        <v>0</v>
      </c>
      <c r="L489" s="513">
        <v>0</v>
      </c>
      <c r="M489" s="513">
        <v>0</v>
      </c>
      <c r="N489" s="513">
        <v>369</v>
      </c>
      <c r="O489" s="513">
        <v>260</v>
      </c>
      <c r="P489" s="513">
        <v>5622</v>
      </c>
      <c r="Q489" s="513">
        <v>2633</v>
      </c>
      <c r="R489" s="513">
        <v>0</v>
      </c>
      <c r="S489" s="513">
        <v>0</v>
      </c>
      <c r="T489" s="513">
        <v>1027</v>
      </c>
      <c r="U489" s="513">
        <v>176</v>
      </c>
      <c r="V489" s="513">
        <v>0</v>
      </c>
      <c r="W489" s="513">
        <v>0</v>
      </c>
      <c r="X489" s="513">
        <v>65</v>
      </c>
      <c r="Y489" s="513">
        <v>22</v>
      </c>
      <c r="Z489" s="513">
        <v>7083</v>
      </c>
      <c r="AA489" s="513">
        <v>3091</v>
      </c>
      <c r="AB489" s="510">
        <v>37.037037037037038</v>
      </c>
    </row>
    <row r="490" spans="1:28" ht="30" customHeight="1">
      <c r="A490" s="438" t="s">
        <v>42</v>
      </c>
      <c r="B490" s="438" t="s">
        <v>1259</v>
      </c>
      <c r="C490" s="509">
        <v>2</v>
      </c>
      <c r="D490" s="509">
        <v>0</v>
      </c>
      <c r="E490" s="509">
        <v>195</v>
      </c>
      <c r="F490" s="509">
        <v>81</v>
      </c>
      <c r="G490" s="509">
        <v>0</v>
      </c>
      <c r="H490" s="509">
        <v>19</v>
      </c>
      <c r="I490" s="513">
        <v>58899</v>
      </c>
      <c r="J490" s="513">
        <v>0</v>
      </c>
      <c r="K490" s="513">
        <v>0</v>
      </c>
      <c r="L490" s="513">
        <v>0</v>
      </c>
      <c r="M490" s="513">
        <v>0</v>
      </c>
      <c r="N490" s="513">
        <v>1742</v>
      </c>
      <c r="O490" s="513">
        <v>2603</v>
      </c>
      <c r="P490" s="513">
        <v>23822</v>
      </c>
      <c r="Q490" s="513">
        <v>22695</v>
      </c>
      <c r="R490" s="513">
        <v>0</v>
      </c>
      <c r="S490" s="513">
        <v>0</v>
      </c>
      <c r="T490" s="513">
        <v>2509</v>
      </c>
      <c r="U490" s="513">
        <v>368</v>
      </c>
      <c r="V490" s="513">
        <v>524</v>
      </c>
      <c r="W490" s="513">
        <v>938</v>
      </c>
      <c r="X490" s="513">
        <v>2727</v>
      </c>
      <c r="Y490" s="513">
        <v>971</v>
      </c>
      <c r="Z490" s="513">
        <v>31324</v>
      </c>
      <c r="AA490" s="513">
        <v>27575</v>
      </c>
      <c r="AB490" s="510">
        <v>41.53846153846154</v>
      </c>
    </row>
    <row r="491" spans="1:28" ht="30" customHeight="1">
      <c r="A491" s="438" t="s">
        <v>42</v>
      </c>
      <c r="B491" s="438" t="s">
        <v>1260</v>
      </c>
      <c r="C491" s="509">
        <v>5</v>
      </c>
      <c r="D491" s="509">
        <v>4</v>
      </c>
      <c r="E491" s="509">
        <v>119</v>
      </c>
      <c r="F491" s="509">
        <v>36</v>
      </c>
      <c r="G491" s="509">
        <v>1</v>
      </c>
      <c r="H491" s="509">
        <v>8</v>
      </c>
      <c r="I491" s="513">
        <v>69095</v>
      </c>
      <c r="J491" s="513">
        <v>45</v>
      </c>
      <c r="K491" s="513">
        <v>18</v>
      </c>
      <c r="L491" s="513">
        <v>0</v>
      </c>
      <c r="M491" s="513">
        <v>0</v>
      </c>
      <c r="N491" s="513">
        <v>10162</v>
      </c>
      <c r="O491" s="513">
        <v>1045</v>
      </c>
      <c r="P491" s="513">
        <v>40574</v>
      </c>
      <c r="Q491" s="513">
        <v>10337</v>
      </c>
      <c r="R491" s="513">
        <v>381</v>
      </c>
      <c r="S491" s="513">
        <v>40</v>
      </c>
      <c r="T491" s="513">
        <v>3601</v>
      </c>
      <c r="U491" s="513">
        <v>1990</v>
      </c>
      <c r="V491" s="513">
        <v>128</v>
      </c>
      <c r="W491" s="513">
        <v>284</v>
      </c>
      <c r="X491" s="513">
        <v>490</v>
      </c>
      <c r="Y491" s="513">
        <v>0</v>
      </c>
      <c r="Z491" s="513">
        <v>55381</v>
      </c>
      <c r="AA491" s="513">
        <v>13714</v>
      </c>
      <c r="AB491" s="510">
        <v>30.252100840336137</v>
      </c>
    </row>
    <row r="492" spans="1:28" ht="30" customHeight="1">
      <c r="A492" s="438" t="s">
        <v>42</v>
      </c>
      <c r="B492" s="438" t="s">
        <v>1261</v>
      </c>
      <c r="C492" s="509">
        <v>0</v>
      </c>
      <c r="D492" s="509">
        <v>0</v>
      </c>
      <c r="E492" s="509">
        <v>33</v>
      </c>
      <c r="F492" s="509">
        <v>18</v>
      </c>
      <c r="G492" s="509">
        <v>0</v>
      </c>
      <c r="H492" s="509">
        <v>5</v>
      </c>
      <c r="I492" s="513">
        <v>12488</v>
      </c>
      <c r="J492" s="513">
        <v>0</v>
      </c>
      <c r="K492" s="513">
        <v>0</v>
      </c>
      <c r="L492" s="513">
        <v>0</v>
      </c>
      <c r="M492" s="513">
        <v>0</v>
      </c>
      <c r="N492" s="513">
        <v>280</v>
      </c>
      <c r="O492" s="513">
        <v>79</v>
      </c>
      <c r="P492" s="513">
        <v>8037</v>
      </c>
      <c r="Q492" s="513">
        <v>3077</v>
      </c>
      <c r="R492" s="513">
        <v>0</v>
      </c>
      <c r="S492" s="513">
        <v>0</v>
      </c>
      <c r="T492" s="513">
        <v>127</v>
      </c>
      <c r="U492" s="513">
        <v>213</v>
      </c>
      <c r="V492" s="513">
        <v>273</v>
      </c>
      <c r="W492" s="513">
        <v>402</v>
      </c>
      <c r="X492" s="513">
        <v>0</v>
      </c>
      <c r="Y492" s="513">
        <v>0</v>
      </c>
      <c r="Z492" s="513">
        <v>8717</v>
      </c>
      <c r="AA492" s="513">
        <v>3771</v>
      </c>
      <c r="AB492" s="510">
        <v>54.54545454545454</v>
      </c>
    </row>
    <row r="493" spans="1:28" ht="30" customHeight="1">
      <c r="A493" s="438" t="s">
        <v>42</v>
      </c>
      <c r="B493" s="438" t="s">
        <v>1262</v>
      </c>
      <c r="C493" s="509">
        <v>3</v>
      </c>
      <c r="D493" s="509">
        <v>1</v>
      </c>
      <c r="E493" s="509">
        <v>91</v>
      </c>
      <c r="F493" s="509">
        <v>49</v>
      </c>
      <c r="G493" s="509">
        <v>0</v>
      </c>
      <c r="H493" s="509">
        <v>4</v>
      </c>
      <c r="I493" s="513">
        <v>35647</v>
      </c>
      <c r="J493" s="513">
        <v>23</v>
      </c>
      <c r="K493" s="513">
        <v>5</v>
      </c>
      <c r="L493" s="513">
        <v>29</v>
      </c>
      <c r="M493" s="513">
        <v>25</v>
      </c>
      <c r="N493" s="513">
        <v>2330</v>
      </c>
      <c r="O493" s="513">
        <v>2267</v>
      </c>
      <c r="P493" s="513">
        <v>16372</v>
      </c>
      <c r="Q493" s="513">
        <v>12299</v>
      </c>
      <c r="R493" s="513">
        <v>146</v>
      </c>
      <c r="S493" s="513">
        <v>45</v>
      </c>
      <c r="T493" s="513">
        <v>1538</v>
      </c>
      <c r="U493" s="513">
        <v>360</v>
      </c>
      <c r="V493" s="513">
        <v>54</v>
      </c>
      <c r="W493" s="513">
        <v>36</v>
      </c>
      <c r="X493" s="513">
        <v>0</v>
      </c>
      <c r="Y493" s="513">
        <v>118</v>
      </c>
      <c r="Z493" s="513">
        <v>20492</v>
      </c>
      <c r="AA493" s="513">
        <v>15155</v>
      </c>
      <c r="AB493" s="510">
        <v>53.846153846153847</v>
      </c>
    </row>
    <row r="494" spans="1:28" ht="30" customHeight="1">
      <c r="A494" s="438" t="s">
        <v>42</v>
      </c>
      <c r="B494" s="438" t="s">
        <v>1263</v>
      </c>
      <c r="C494" s="509">
        <v>1</v>
      </c>
      <c r="D494" s="509">
        <v>1</v>
      </c>
      <c r="E494" s="509">
        <v>96</v>
      </c>
      <c r="F494" s="509">
        <v>19</v>
      </c>
      <c r="G494" s="509">
        <v>1</v>
      </c>
      <c r="H494" s="509">
        <v>1</v>
      </c>
      <c r="I494" s="513">
        <v>14318</v>
      </c>
      <c r="J494" s="513">
        <v>9</v>
      </c>
      <c r="K494" s="513">
        <v>18</v>
      </c>
      <c r="L494" s="513">
        <v>1</v>
      </c>
      <c r="M494" s="513">
        <v>1</v>
      </c>
      <c r="N494" s="513">
        <v>1185</v>
      </c>
      <c r="O494" s="513">
        <v>1362</v>
      </c>
      <c r="P494" s="513">
        <v>7340</v>
      </c>
      <c r="Q494" s="513">
        <v>4057</v>
      </c>
      <c r="R494" s="513">
        <v>0</v>
      </c>
      <c r="S494" s="513">
        <v>0</v>
      </c>
      <c r="T494" s="513">
        <v>81</v>
      </c>
      <c r="U494" s="513">
        <v>54</v>
      </c>
      <c r="V494" s="513">
        <v>75</v>
      </c>
      <c r="W494" s="513">
        <v>56</v>
      </c>
      <c r="X494" s="513">
        <v>0</v>
      </c>
      <c r="Y494" s="513">
        <v>79</v>
      </c>
      <c r="Z494" s="513">
        <v>8691</v>
      </c>
      <c r="AA494" s="513">
        <v>5627</v>
      </c>
      <c r="AB494" s="510">
        <v>19.791666666666668</v>
      </c>
    </row>
    <row r="495" spans="1:28" ht="30" customHeight="1">
      <c r="A495" s="438" t="s">
        <v>42</v>
      </c>
      <c r="B495" s="438" t="s">
        <v>1264</v>
      </c>
      <c r="C495" s="509">
        <v>0</v>
      </c>
      <c r="D495" s="509">
        <v>0</v>
      </c>
      <c r="E495" s="509">
        <v>38</v>
      </c>
      <c r="F495" s="509">
        <v>15</v>
      </c>
      <c r="G495" s="509">
        <v>0</v>
      </c>
      <c r="H495" s="509">
        <v>2</v>
      </c>
      <c r="I495" s="513">
        <v>14875</v>
      </c>
      <c r="J495" s="513">
        <v>0</v>
      </c>
      <c r="K495" s="513">
        <v>0</v>
      </c>
      <c r="L495" s="513">
        <v>0</v>
      </c>
      <c r="M495" s="513">
        <v>0</v>
      </c>
      <c r="N495" s="513">
        <v>265</v>
      </c>
      <c r="O495" s="513">
        <v>193</v>
      </c>
      <c r="P495" s="513">
        <v>9617</v>
      </c>
      <c r="Q495" s="513">
        <v>4265</v>
      </c>
      <c r="R495" s="513">
        <v>21</v>
      </c>
      <c r="S495" s="513">
        <v>12</v>
      </c>
      <c r="T495" s="513">
        <v>288</v>
      </c>
      <c r="U495" s="513">
        <v>117</v>
      </c>
      <c r="V495" s="513">
        <v>57</v>
      </c>
      <c r="W495" s="513">
        <v>40</v>
      </c>
      <c r="X495" s="513">
        <v>0</v>
      </c>
      <c r="Y495" s="513">
        <v>0</v>
      </c>
      <c r="Z495" s="513">
        <v>10248</v>
      </c>
      <c r="AA495" s="513">
        <v>4627</v>
      </c>
      <c r="AB495" s="510">
        <v>39.473684210526315</v>
      </c>
    </row>
    <row r="496" spans="1:28" ht="30" customHeight="1">
      <c r="A496" s="438" t="s">
        <v>42</v>
      </c>
      <c r="B496" s="438" t="s">
        <v>1265</v>
      </c>
      <c r="C496" s="509">
        <v>0</v>
      </c>
      <c r="D496" s="509">
        <v>0</v>
      </c>
      <c r="E496" s="509">
        <v>9</v>
      </c>
      <c r="F496" s="509">
        <v>7</v>
      </c>
      <c r="G496" s="509">
        <v>0</v>
      </c>
      <c r="H496" s="509">
        <v>1</v>
      </c>
      <c r="I496" s="513">
        <v>4052</v>
      </c>
      <c r="J496" s="513">
        <v>0</v>
      </c>
      <c r="K496" s="513">
        <v>0</v>
      </c>
      <c r="L496" s="513">
        <v>0</v>
      </c>
      <c r="M496" s="513">
        <v>0</v>
      </c>
      <c r="N496" s="513">
        <v>371</v>
      </c>
      <c r="O496" s="513">
        <v>138</v>
      </c>
      <c r="P496" s="513">
        <v>1440</v>
      </c>
      <c r="Q496" s="513">
        <v>1149</v>
      </c>
      <c r="R496" s="513">
        <v>2</v>
      </c>
      <c r="S496" s="513">
        <v>3</v>
      </c>
      <c r="T496" s="513">
        <v>937</v>
      </c>
      <c r="U496" s="513">
        <v>12</v>
      </c>
      <c r="V496" s="513">
        <v>0</v>
      </c>
      <c r="W496" s="513">
        <v>0</v>
      </c>
      <c r="X496" s="513">
        <v>0</v>
      </c>
      <c r="Y496" s="513">
        <v>0</v>
      </c>
      <c r="Z496" s="513">
        <v>2750</v>
      </c>
      <c r="AA496" s="513">
        <v>1302</v>
      </c>
      <c r="AB496" s="510">
        <v>77.777777777777786</v>
      </c>
    </row>
    <row r="497" spans="1:28" ht="30" customHeight="1">
      <c r="A497" s="438" t="s">
        <v>42</v>
      </c>
      <c r="B497" s="438" t="s">
        <v>1266</v>
      </c>
      <c r="C497" s="509">
        <v>0</v>
      </c>
      <c r="D497" s="509">
        <v>0</v>
      </c>
      <c r="E497" s="509">
        <v>23</v>
      </c>
      <c r="F497" s="509">
        <v>17</v>
      </c>
      <c r="G497" s="509">
        <v>0</v>
      </c>
      <c r="H497" s="509">
        <v>2</v>
      </c>
      <c r="I497" s="513">
        <v>7565</v>
      </c>
      <c r="J497" s="513">
        <v>0</v>
      </c>
      <c r="K497" s="513">
        <v>0</v>
      </c>
      <c r="L497" s="513">
        <v>0</v>
      </c>
      <c r="M497" s="513">
        <v>0</v>
      </c>
      <c r="N497" s="513">
        <v>210</v>
      </c>
      <c r="O497" s="513">
        <v>123</v>
      </c>
      <c r="P497" s="513">
        <v>3867</v>
      </c>
      <c r="Q497" s="513">
        <v>2397</v>
      </c>
      <c r="R497" s="513">
        <v>11</v>
      </c>
      <c r="S497" s="513">
        <v>23</v>
      </c>
      <c r="T497" s="513">
        <v>897</v>
      </c>
      <c r="U497" s="513">
        <v>37</v>
      </c>
      <c r="V497" s="513">
        <v>0</v>
      </c>
      <c r="W497" s="513">
        <v>0</v>
      </c>
      <c r="X497" s="513">
        <v>0</v>
      </c>
      <c r="Y497" s="513">
        <v>0</v>
      </c>
      <c r="Z497" s="513">
        <v>4985</v>
      </c>
      <c r="AA497" s="513">
        <v>2580</v>
      </c>
      <c r="AB497" s="510">
        <v>73.91304347826086</v>
      </c>
    </row>
    <row r="498" spans="1:28" ht="30" customHeight="1">
      <c r="A498" s="438" t="s">
        <v>42</v>
      </c>
      <c r="B498" s="438" t="s">
        <v>1267</v>
      </c>
      <c r="C498" s="509">
        <v>0</v>
      </c>
      <c r="D498" s="509">
        <v>0</v>
      </c>
      <c r="E498" s="509">
        <v>30</v>
      </c>
      <c r="F498" s="509">
        <v>11</v>
      </c>
      <c r="G498" s="509">
        <v>0</v>
      </c>
      <c r="H498" s="509">
        <v>5</v>
      </c>
      <c r="I498" s="513">
        <v>14678</v>
      </c>
      <c r="J498" s="513">
        <v>0</v>
      </c>
      <c r="K498" s="513">
        <v>0</v>
      </c>
      <c r="L498" s="513">
        <v>0</v>
      </c>
      <c r="M498" s="513">
        <v>0</v>
      </c>
      <c r="N498" s="513">
        <v>438</v>
      </c>
      <c r="O498" s="513">
        <v>148</v>
      </c>
      <c r="P498" s="513">
        <v>8757</v>
      </c>
      <c r="Q498" s="513">
        <v>4594</v>
      </c>
      <c r="R498" s="513">
        <v>0</v>
      </c>
      <c r="S498" s="513">
        <v>0</v>
      </c>
      <c r="T498" s="513">
        <v>495</v>
      </c>
      <c r="U498" s="513">
        <v>60</v>
      </c>
      <c r="V498" s="513">
        <v>0</v>
      </c>
      <c r="W498" s="513">
        <v>186</v>
      </c>
      <c r="X498" s="513">
        <v>0</v>
      </c>
      <c r="Y498" s="513">
        <v>0</v>
      </c>
      <c r="Z498" s="513">
        <v>9690</v>
      </c>
      <c r="AA498" s="513">
        <v>4988</v>
      </c>
      <c r="AB498" s="510">
        <v>36.666666666666671</v>
      </c>
    </row>
    <row r="499" spans="1:28" ht="30" customHeight="1">
      <c r="A499" s="438" t="s">
        <v>42</v>
      </c>
      <c r="B499" s="438" t="s">
        <v>1268</v>
      </c>
      <c r="C499" s="509">
        <v>1</v>
      </c>
      <c r="D499" s="509">
        <v>0</v>
      </c>
      <c r="E499" s="509">
        <v>202</v>
      </c>
      <c r="F499" s="509">
        <v>61</v>
      </c>
      <c r="G499" s="509">
        <v>0</v>
      </c>
      <c r="H499" s="509">
        <v>18</v>
      </c>
      <c r="I499" s="513">
        <v>54669</v>
      </c>
      <c r="J499" s="513">
        <v>0</v>
      </c>
      <c r="K499" s="513">
        <v>0</v>
      </c>
      <c r="L499" s="513">
        <v>0</v>
      </c>
      <c r="M499" s="513">
        <v>0</v>
      </c>
      <c r="N499" s="513">
        <v>942</v>
      </c>
      <c r="O499" s="513">
        <v>1614</v>
      </c>
      <c r="P499" s="513">
        <v>26694</v>
      </c>
      <c r="Q499" s="513">
        <v>20491</v>
      </c>
      <c r="R499" s="513">
        <v>30</v>
      </c>
      <c r="S499" s="513">
        <v>12</v>
      </c>
      <c r="T499" s="513">
        <v>3607</v>
      </c>
      <c r="U499" s="513">
        <v>410</v>
      </c>
      <c r="V499" s="513">
        <v>156</v>
      </c>
      <c r="W499" s="513">
        <v>266</v>
      </c>
      <c r="X499" s="513">
        <v>258</v>
      </c>
      <c r="Y499" s="513">
        <v>189</v>
      </c>
      <c r="Z499" s="513">
        <v>31687</v>
      </c>
      <c r="AA499" s="513">
        <v>22982</v>
      </c>
      <c r="AB499" s="510">
        <v>30.198019801980198</v>
      </c>
    </row>
    <row r="500" spans="1:28" ht="30" customHeight="1">
      <c r="A500" s="438" t="s">
        <v>42</v>
      </c>
      <c r="B500" s="438" t="s">
        <v>1269</v>
      </c>
      <c r="C500" s="509">
        <v>0</v>
      </c>
      <c r="D500" s="509">
        <v>0</v>
      </c>
      <c r="E500" s="509">
        <v>25</v>
      </c>
      <c r="F500" s="509">
        <v>20</v>
      </c>
      <c r="G500" s="509">
        <v>0</v>
      </c>
      <c r="H500" s="509">
        <v>3</v>
      </c>
      <c r="I500" s="513">
        <v>6833</v>
      </c>
      <c r="J500" s="513">
        <v>0</v>
      </c>
      <c r="K500" s="513">
        <v>0</v>
      </c>
      <c r="L500" s="513">
        <v>0</v>
      </c>
      <c r="M500" s="513">
        <v>0</v>
      </c>
      <c r="N500" s="513">
        <v>216</v>
      </c>
      <c r="O500" s="513">
        <v>151</v>
      </c>
      <c r="P500" s="513">
        <v>3636</v>
      </c>
      <c r="Q500" s="513">
        <v>1855</v>
      </c>
      <c r="R500" s="513">
        <v>0</v>
      </c>
      <c r="S500" s="513">
        <v>0</v>
      </c>
      <c r="T500" s="513">
        <v>566</v>
      </c>
      <c r="U500" s="513">
        <v>47</v>
      </c>
      <c r="V500" s="513">
        <v>172</v>
      </c>
      <c r="W500" s="513">
        <v>190</v>
      </c>
      <c r="X500" s="513">
        <v>0</v>
      </c>
      <c r="Y500" s="513">
        <v>0</v>
      </c>
      <c r="Z500" s="513">
        <v>4590</v>
      </c>
      <c r="AA500" s="513">
        <v>2243</v>
      </c>
      <c r="AB500" s="510">
        <v>80</v>
      </c>
    </row>
    <row r="501" spans="1:28" ht="30" customHeight="1">
      <c r="A501" s="438" t="s">
        <v>42</v>
      </c>
      <c r="B501" s="438" t="s">
        <v>1270</v>
      </c>
      <c r="C501" s="509">
        <v>2</v>
      </c>
      <c r="D501" s="509">
        <v>0</v>
      </c>
      <c r="E501" s="509">
        <v>48</v>
      </c>
      <c r="F501" s="509">
        <v>7</v>
      </c>
      <c r="G501" s="509">
        <v>0</v>
      </c>
      <c r="H501" s="509">
        <v>2</v>
      </c>
      <c r="I501" s="513">
        <v>24961</v>
      </c>
      <c r="J501" s="513">
        <v>76</v>
      </c>
      <c r="K501" s="513">
        <v>306</v>
      </c>
      <c r="L501" s="513">
        <v>0</v>
      </c>
      <c r="M501" s="513">
        <v>47</v>
      </c>
      <c r="N501" s="513">
        <v>308</v>
      </c>
      <c r="O501" s="513">
        <v>4344</v>
      </c>
      <c r="P501" s="513">
        <v>10632</v>
      </c>
      <c r="Q501" s="513">
        <v>9014</v>
      </c>
      <c r="R501" s="513">
        <v>0</v>
      </c>
      <c r="S501" s="513">
        <v>17</v>
      </c>
      <c r="T501" s="513">
        <v>117</v>
      </c>
      <c r="U501" s="513">
        <v>4</v>
      </c>
      <c r="V501" s="513">
        <v>55</v>
      </c>
      <c r="W501" s="513">
        <v>41</v>
      </c>
      <c r="X501" s="513">
        <v>0</v>
      </c>
      <c r="Y501" s="513">
        <v>0</v>
      </c>
      <c r="Z501" s="513">
        <v>11188</v>
      </c>
      <c r="AA501" s="513">
        <v>13773</v>
      </c>
      <c r="AB501" s="510">
        <v>14.583333333333334</v>
      </c>
    </row>
    <row r="502" spans="1:28" ht="30" customHeight="1">
      <c r="A502" s="438" t="s">
        <v>42</v>
      </c>
      <c r="B502" s="438" t="s">
        <v>1271</v>
      </c>
      <c r="C502" s="509">
        <v>3</v>
      </c>
      <c r="D502" s="509">
        <v>1</v>
      </c>
      <c r="E502" s="509">
        <v>130</v>
      </c>
      <c r="F502" s="509">
        <v>94</v>
      </c>
      <c r="G502" s="509">
        <v>0</v>
      </c>
      <c r="H502" s="509">
        <v>4</v>
      </c>
      <c r="I502" s="513">
        <v>49396</v>
      </c>
      <c r="J502" s="513">
        <v>108</v>
      </c>
      <c r="K502" s="513">
        <v>126</v>
      </c>
      <c r="L502" s="513">
        <v>6</v>
      </c>
      <c r="M502" s="513">
        <v>5</v>
      </c>
      <c r="N502" s="513">
        <v>3659</v>
      </c>
      <c r="O502" s="513">
        <v>4089</v>
      </c>
      <c r="P502" s="513">
        <v>23996</v>
      </c>
      <c r="Q502" s="513">
        <v>15981</v>
      </c>
      <c r="R502" s="513">
        <v>113</v>
      </c>
      <c r="S502" s="513">
        <v>55</v>
      </c>
      <c r="T502" s="513">
        <v>788</v>
      </c>
      <c r="U502" s="513">
        <v>160</v>
      </c>
      <c r="V502" s="513">
        <v>44</v>
      </c>
      <c r="W502" s="513">
        <v>148</v>
      </c>
      <c r="X502" s="513">
        <v>73</v>
      </c>
      <c r="Y502" s="513">
        <v>45</v>
      </c>
      <c r="Z502" s="513">
        <v>28787</v>
      </c>
      <c r="AA502" s="513">
        <v>20609</v>
      </c>
      <c r="AB502" s="510">
        <v>72.307692307692307</v>
      </c>
    </row>
    <row r="503" spans="1:28" ht="30" customHeight="1">
      <c r="A503" s="438" t="s">
        <v>43</v>
      </c>
      <c r="B503" s="438" t="s">
        <v>1272</v>
      </c>
      <c r="C503" s="509">
        <v>4</v>
      </c>
      <c r="D503" s="509">
        <v>2</v>
      </c>
      <c r="E503" s="509">
        <v>8</v>
      </c>
      <c r="F503" s="509">
        <v>7</v>
      </c>
      <c r="G503" s="509">
        <v>5</v>
      </c>
      <c r="H503" s="509">
        <v>1</v>
      </c>
      <c r="I503" s="513">
        <v>15523</v>
      </c>
      <c r="J503" s="513">
        <v>0</v>
      </c>
      <c r="K503" s="513">
        <v>0</v>
      </c>
      <c r="L503" s="513">
        <v>27</v>
      </c>
      <c r="M503" s="513">
        <v>23</v>
      </c>
      <c r="N503" s="513">
        <v>2649</v>
      </c>
      <c r="O503" s="513">
        <v>1446</v>
      </c>
      <c r="P503" s="513">
        <v>5083</v>
      </c>
      <c r="Q503" s="513">
        <v>5427</v>
      </c>
      <c r="R503" s="513">
        <v>19</v>
      </c>
      <c r="S503" s="513">
        <v>13</v>
      </c>
      <c r="T503" s="513">
        <v>305</v>
      </c>
      <c r="U503" s="513">
        <v>225</v>
      </c>
      <c r="V503" s="513">
        <v>0</v>
      </c>
      <c r="W503" s="513">
        <v>0</v>
      </c>
      <c r="X503" s="513">
        <v>142</v>
      </c>
      <c r="Y503" s="513">
        <v>164</v>
      </c>
      <c r="Z503" s="513">
        <v>8225</v>
      </c>
      <c r="AA503" s="513">
        <v>7298</v>
      </c>
      <c r="AB503" s="510">
        <v>87.5</v>
      </c>
    </row>
    <row r="504" spans="1:28" ht="30" customHeight="1">
      <c r="A504" s="438" t="s">
        <v>43</v>
      </c>
      <c r="B504" s="438" t="s">
        <v>1273</v>
      </c>
      <c r="C504" s="509">
        <v>0</v>
      </c>
      <c r="D504" s="509">
        <v>0</v>
      </c>
      <c r="E504" s="509">
        <v>0</v>
      </c>
      <c r="F504" s="509">
        <v>0</v>
      </c>
      <c r="G504" s="509">
        <v>0</v>
      </c>
      <c r="H504" s="509">
        <v>0</v>
      </c>
      <c r="I504" s="513">
        <v>0</v>
      </c>
      <c r="J504" s="513">
        <v>0</v>
      </c>
      <c r="K504" s="513">
        <v>0</v>
      </c>
      <c r="L504" s="513">
        <v>0</v>
      </c>
      <c r="M504" s="513">
        <v>0</v>
      </c>
      <c r="N504" s="513">
        <v>0</v>
      </c>
      <c r="O504" s="513">
        <v>0</v>
      </c>
      <c r="P504" s="513">
        <v>0</v>
      </c>
      <c r="Q504" s="513">
        <v>0</v>
      </c>
      <c r="R504" s="513">
        <v>0</v>
      </c>
      <c r="S504" s="513">
        <v>0</v>
      </c>
      <c r="T504" s="513">
        <v>0</v>
      </c>
      <c r="U504" s="513">
        <v>0</v>
      </c>
      <c r="V504" s="513">
        <v>0</v>
      </c>
      <c r="W504" s="513">
        <v>0</v>
      </c>
      <c r="X504" s="513">
        <v>0</v>
      </c>
      <c r="Y504" s="513">
        <v>0</v>
      </c>
      <c r="Z504" s="513">
        <v>0</v>
      </c>
      <c r="AA504" s="513">
        <v>0</v>
      </c>
      <c r="AB504" s="510" t="e">
        <v>#DIV/0!</v>
      </c>
    </row>
    <row r="505" spans="1:28" ht="30" customHeight="1">
      <c r="A505" s="438" t="s">
        <v>43</v>
      </c>
      <c r="B505" s="438" t="s">
        <v>1274</v>
      </c>
      <c r="C505" s="509">
        <v>2</v>
      </c>
      <c r="D505" s="509">
        <v>1</v>
      </c>
      <c r="E505" s="509">
        <v>2</v>
      </c>
      <c r="F505" s="509">
        <v>2</v>
      </c>
      <c r="G505" s="509">
        <v>0</v>
      </c>
      <c r="H505" s="509">
        <v>1</v>
      </c>
      <c r="I505" s="513">
        <v>7130</v>
      </c>
      <c r="J505" s="513">
        <v>0</v>
      </c>
      <c r="K505" s="513">
        <v>0</v>
      </c>
      <c r="L505" s="513">
        <v>0</v>
      </c>
      <c r="M505" s="513">
        <v>0</v>
      </c>
      <c r="N505" s="513">
        <v>104</v>
      </c>
      <c r="O505" s="513">
        <v>129</v>
      </c>
      <c r="P505" s="513">
        <v>3439</v>
      </c>
      <c r="Q505" s="513">
        <v>3060</v>
      </c>
      <c r="R505" s="513">
        <v>0</v>
      </c>
      <c r="S505" s="513">
        <v>0</v>
      </c>
      <c r="T505" s="513">
        <v>277</v>
      </c>
      <c r="U505" s="513">
        <v>121</v>
      </c>
      <c r="V505" s="513">
        <v>0</v>
      </c>
      <c r="W505" s="513">
        <v>0</v>
      </c>
      <c r="X505" s="513">
        <v>0</v>
      </c>
      <c r="Y505" s="513">
        <v>0</v>
      </c>
      <c r="Z505" s="513">
        <v>3820</v>
      </c>
      <c r="AA505" s="513">
        <v>3310</v>
      </c>
      <c r="AB505" s="510">
        <v>100</v>
      </c>
    </row>
    <row r="506" spans="1:28" ht="30" customHeight="1">
      <c r="A506" s="438" t="s">
        <v>43</v>
      </c>
      <c r="B506" s="438" t="s">
        <v>1275</v>
      </c>
      <c r="C506" s="509">
        <v>0</v>
      </c>
      <c r="D506" s="509">
        <v>0</v>
      </c>
      <c r="E506" s="509">
        <v>1</v>
      </c>
      <c r="F506" s="509">
        <v>1</v>
      </c>
      <c r="G506" s="509">
        <v>0</v>
      </c>
      <c r="H506" s="509">
        <v>0</v>
      </c>
      <c r="I506" s="513">
        <v>100</v>
      </c>
      <c r="J506" s="513">
        <v>0</v>
      </c>
      <c r="K506" s="513">
        <v>0</v>
      </c>
      <c r="L506" s="513">
        <v>0</v>
      </c>
      <c r="M506" s="513">
        <v>0</v>
      </c>
      <c r="N506" s="513">
        <v>0</v>
      </c>
      <c r="O506" s="513">
        <v>0</v>
      </c>
      <c r="P506" s="513">
        <v>26</v>
      </c>
      <c r="Q506" s="513">
        <v>74</v>
      </c>
      <c r="R506" s="513">
        <v>0</v>
      </c>
      <c r="S506" s="513">
        <v>0</v>
      </c>
      <c r="T506" s="513">
        <v>0</v>
      </c>
      <c r="U506" s="513">
        <v>0</v>
      </c>
      <c r="V506" s="513">
        <v>0</v>
      </c>
      <c r="W506" s="513">
        <v>0</v>
      </c>
      <c r="X506" s="513">
        <v>0</v>
      </c>
      <c r="Y506" s="513">
        <v>0</v>
      </c>
      <c r="Z506" s="513">
        <v>26</v>
      </c>
      <c r="AA506" s="513">
        <v>74</v>
      </c>
      <c r="AB506" s="510">
        <v>100</v>
      </c>
    </row>
    <row r="507" spans="1:28" ht="30" customHeight="1">
      <c r="A507" s="438" t="s">
        <v>44</v>
      </c>
      <c r="B507" s="438" t="s">
        <v>1276</v>
      </c>
      <c r="C507" s="509">
        <v>1</v>
      </c>
      <c r="D507" s="509">
        <v>0</v>
      </c>
      <c r="E507" s="509">
        <v>19</v>
      </c>
      <c r="F507" s="509">
        <v>19</v>
      </c>
      <c r="G507" s="509">
        <v>0</v>
      </c>
      <c r="H507" s="509">
        <v>9</v>
      </c>
      <c r="I507" s="513">
        <v>12374</v>
      </c>
      <c r="J507" s="513">
        <v>75</v>
      </c>
      <c r="K507" s="513">
        <v>28</v>
      </c>
      <c r="L507" s="513">
        <v>70</v>
      </c>
      <c r="M507" s="513">
        <v>46</v>
      </c>
      <c r="N507" s="513">
        <v>448</v>
      </c>
      <c r="O507" s="513">
        <v>766</v>
      </c>
      <c r="P507" s="513">
        <v>3127</v>
      </c>
      <c r="Q507" s="513">
        <v>5338</v>
      </c>
      <c r="R507" s="513">
        <v>2</v>
      </c>
      <c r="S507" s="513">
        <v>2</v>
      </c>
      <c r="T507" s="513">
        <v>1813</v>
      </c>
      <c r="U507" s="513">
        <v>659</v>
      </c>
      <c r="V507" s="513">
        <v>0</v>
      </c>
      <c r="W507" s="513">
        <v>0</v>
      </c>
      <c r="X507" s="513">
        <v>0</v>
      </c>
      <c r="Y507" s="513">
        <v>0</v>
      </c>
      <c r="Z507" s="513">
        <v>5535</v>
      </c>
      <c r="AA507" s="513">
        <v>6839</v>
      </c>
      <c r="AB507" s="510">
        <v>100</v>
      </c>
    </row>
    <row r="508" spans="1:28" ht="30" customHeight="1">
      <c r="A508" s="438" t="s">
        <v>44</v>
      </c>
      <c r="B508" s="438" t="s">
        <v>1277</v>
      </c>
      <c r="C508" s="509">
        <v>11</v>
      </c>
      <c r="D508" s="509">
        <v>19</v>
      </c>
      <c r="E508" s="509">
        <v>212</v>
      </c>
      <c r="F508" s="509">
        <v>204</v>
      </c>
      <c r="G508" s="509">
        <v>1</v>
      </c>
      <c r="H508" s="509">
        <v>39</v>
      </c>
      <c r="I508" s="513">
        <v>409794</v>
      </c>
      <c r="J508" s="513">
        <v>1323</v>
      </c>
      <c r="K508" s="513">
        <v>681</v>
      </c>
      <c r="L508" s="513">
        <v>302</v>
      </c>
      <c r="M508" s="513">
        <v>612</v>
      </c>
      <c r="N508" s="513">
        <v>46045</v>
      </c>
      <c r="O508" s="513">
        <v>46347</v>
      </c>
      <c r="P508" s="513">
        <v>132635</v>
      </c>
      <c r="Q508" s="513">
        <v>157277</v>
      </c>
      <c r="R508" s="513">
        <v>1466</v>
      </c>
      <c r="S508" s="513">
        <v>933</v>
      </c>
      <c r="T508" s="513">
        <v>10973</v>
      </c>
      <c r="U508" s="513">
        <v>8659</v>
      </c>
      <c r="V508" s="513">
        <v>245</v>
      </c>
      <c r="W508" s="513">
        <v>454</v>
      </c>
      <c r="X508" s="513">
        <v>1487</v>
      </c>
      <c r="Y508" s="513">
        <v>355</v>
      </c>
      <c r="Z508" s="513">
        <v>194476</v>
      </c>
      <c r="AA508" s="513">
        <v>215318</v>
      </c>
      <c r="AB508" s="510">
        <v>96.226415094339615</v>
      </c>
    </row>
    <row r="509" spans="1:28" ht="30" customHeight="1">
      <c r="A509" s="438" t="s">
        <v>44</v>
      </c>
      <c r="B509" s="438" t="s">
        <v>1278</v>
      </c>
      <c r="C509" s="509">
        <v>7</v>
      </c>
      <c r="D509" s="509">
        <v>4</v>
      </c>
      <c r="E509" s="509">
        <v>236</v>
      </c>
      <c r="F509" s="509">
        <v>234</v>
      </c>
      <c r="G509" s="509">
        <v>1</v>
      </c>
      <c r="H509" s="509">
        <v>54</v>
      </c>
      <c r="I509" s="513">
        <v>310985</v>
      </c>
      <c r="J509" s="513">
        <v>1696</v>
      </c>
      <c r="K509" s="513">
        <v>1563</v>
      </c>
      <c r="L509" s="513">
        <v>585</v>
      </c>
      <c r="M509" s="513">
        <v>1102</v>
      </c>
      <c r="N509" s="513">
        <v>35090</v>
      </c>
      <c r="O509" s="513">
        <v>32529</v>
      </c>
      <c r="P509" s="513">
        <v>118704</v>
      </c>
      <c r="Q509" s="513">
        <v>92251</v>
      </c>
      <c r="R509" s="513">
        <v>201</v>
      </c>
      <c r="S509" s="513">
        <v>170</v>
      </c>
      <c r="T509" s="513">
        <v>21287</v>
      </c>
      <c r="U509" s="513">
        <v>5370</v>
      </c>
      <c r="V509" s="513">
        <v>1</v>
      </c>
      <c r="W509" s="513">
        <v>0</v>
      </c>
      <c r="X509" s="513">
        <v>223</v>
      </c>
      <c r="Y509" s="513">
        <v>213</v>
      </c>
      <c r="Z509" s="513">
        <v>177787</v>
      </c>
      <c r="AA509" s="513">
        <v>133198</v>
      </c>
      <c r="AB509" s="510">
        <v>99.152542372881356</v>
      </c>
    </row>
    <row r="510" spans="1:28" ht="30" customHeight="1">
      <c r="A510" s="438" t="s">
        <v>44</v>
      </c>
      <c r="B510" s="438" t="s">
        <v>1279</v>
      </c>
      <c r="C510" s="509">
        <v>1</v>
      </c>
      <c r="D510" s="509">
        <v>1</v>
      </c>
      <c r="E510" s="509">
        <v>50</v>
      </c>
      <c r="F510" s="509">
        <v>49</v>
      </c>
      <c r="G510" s="509">
        <v>0</v>
      </c>
      <c r="H510" s="509">
        <v>51</v>
      </c>
      <c r="I510" s="513">
        <v>426362</v>
      </c>
      <c r="J510" s="513">
        <v>916</v>
      </c>
      <c r="K510" s="513">
        <v>420</v>
      </c>
      <c r="L510" s="513">
        <v>270</v>
      </c>
      <c r="M510" s="513">
        <v>255</v>
      </c>
      <c r="N510" s="513">
        <v>59624</v>
      </c>
      <c r="O510" s="513">
        <v>73187</v>
      </c>
      <c r="P510" s="513">
        <v>110211</v>
      </c>
      <c r="Q510" s="513">
        <v>130538</v>
      </c>
      <c r="R510" s="513">
        <v>6662</v>
      </c>
      <c r="S510" s="513">
        <v>2409</v>
      </c>
      <c r="T510" s="513">
        <v>19566</v>
      </c>
      <c r="U510" s="513">
        <v>6319</v>
      </c>
      <c r="V510" s="513">
        <v>8915</v>
      </c>
      <c r="W510" s="513">
        <v>6116</v>
      </c>
      <c r="X510" s="513">
        <v>689</v>
      </c>
      <c r="Y510" s="513">
        <v>265</v>
      </c>
      <c r="Z510" s="513">
        <v>206853</v>
      </c>
      <c r="AA510" s="513">
        <v>219509</v>
      </c>
      <c r="AB510" s="510">
        <v>98</v>
      </c>
    </row>
    <row r="511" spans="1:28" ht="30" customHeight="1">
      <c r="A511" s="438" t="s">
        <v>44</v>
      </c>
      <c r="B511" s="438" t="s">
        <v>1280</v>
      </c>
      <c r="C511" s="509">
        <v>0</v>
      </c>
      <c r="D511" s="509">
        <v>0</v>
      </c>
      <c r="E511" s="509">
        <v>61</v>
      </c>
      <c r="F511" s="509">
        <v>60</v>
      </c>
      <c r="G511" s="509">
        <v>0</v>
      </c>
      <c r="H511" s="509">
        <v>32</v>
      </c>
      <c r="I511" s="513">
        <v>38913</v>
      </c>
      <c r="J511" s="513">
        <v>0</v>
      </c>
      <c r="K511" s="513">
        <v>0</v>
      </c>
      <c r="L511" s="513">
        <v>28</v>
      </c>
      <c r="M511" s="513">
        <v>15</v>
      </c>
      <c r="N511" s="513">
        <v>1654</v>
      </c>
      <c r="O511" s="513">
        <v>1493</v>
      </c>
      <c r="P511" s="513">
        <v>12883</v>
      </c>
      <c r="Q511" s="513">
        <v>12150</v>
      </c>
      <c r="R511" s="513">
        <v>0</v>
      </c>
      <c r="S511" s="513">
        <v>0</v>
      </c>
      <c r="T511" s="513">
        <v>9607</v>
      </c>
      <c r="U511" s="513">
        <v>1083</v>
      </c>
      <c r="V511" s="513">
        <v>0</v>
      </c>
      <c r="W511" s="513">
        <v>0</v>
      </c>
      <c r="X511" s="513">
        <v>0</v>
      </c>
      <c r="Y511" s="513">
        <v>0</v>
      </c>
      <c r="Z511" s="513">
        <v>24172</v>
      </c>
      <c r="AA511" s="513">
        <v>14741</v>
      </c>
      <c r="AB511" s="510">
        <v>98.360655737704917</v>
      </c>
    </row>
    <row r="512" spans="1:28" ht="30" customHeight="1">
      <c r="A512" s="438" t="s">
        <v>44</v>
      </c>
      <c r="B512" s="438" t="s">
        <v>1281</v>
      </c>
      <c r="C512" s="509">
        <v>2</v>
      </c>
      <c r="D512" s="509">
        <v>2</v>
      </c>
      <c r="E512" s="509">
        <v>59</v>
      </c>
      <c r="F512" s="509">
        <v>59</v>
      </c>
      <c r="G512" s="509">
        <v>1</v>
      </c>
      <c r="H512" s="509">
        <v>32</v>
      </c>
      <c r="I512" s="513">
        <v>47829</v>
      </c>
      <c r="J512" s="513">
        <v>77</v>
      </c>
      <c r="K512" s="513">
        <v>118</v>
      </c>
      <c r="L512" s="513">
        <v>76</v>
      </c>
      <c r="M512" s="513">
        <v>248</v>
      </c>
      <c r="N512" s="513">
        <v>1596</v>
      </c>
      <c r="O512" s="513">
        <v>2678</v>
      </c>
      <c r="P512" s="513">
        <v>13740</v>
      </c>
      <c r="Q512" s="513">
        <v>17790</v>
      </c>
      <c r="R512" s="513">
        <v>59</v>
      </c>
      <c r="S512" s="513">
        <v>74</v>
      </c>
      <c r="T512" s="513">
        <v>8788</v>
      </c>
      <c r="U512" s="513">
        <v>2415</v>
      </c>
      <c r="V512" s="513">
        <v>0</v>
      </c>
      <c r="W512" s="513">
        <v>125</v>
      </c>
      <c r="X512" s="513">
        <v>1</v>
      </c>
      <c r="Y512" s="513">
        <v>44</v>
      </c>
      <c r="Z512" s="513">
        <v>24337</v>
      </c>
      <c r="AA512" s="513">
        <v>23492</v>
      </c>
      <c r="AB512" s="510">
        <v>100</v>
      </c>
    </row>
    <row r="513" spans="1:28" ht="30" customHeight="1">
      <c r="A513" s="438" t="s">
        <v>44</v>
      </c>
      <c r="B513" s="438" t="s">
        <v>1282</v>
      </c>
      <c r="C513" s="509">
        <v>0</v>
      </c>
      <c r="D513" s="509">
        <v>0</v>
      </c>
      <c r="E513" s="509">
        <v>86</v>
      </c>
      <c r="F513" s="509">
        <v>83</v>
      </c>
      <c r="G513" s="509">
        <v>1</v>
      </c>
      <c r="H513" s="509">
        <v>38</v>
      </c>
      <c r="I513" s="513">
        <v>81416</v>
      </c>
      <c r="J513" s="513">
        <v>11</v>
      </c>
      <c r="K513" s="513">
        <v>38</v>
      </c>
      <c r="L513" s="513">
        <v>115</v>
      </c>
      <c r="M513" s="513">
        <v>465</v>
      </c>
      <c r="N513" s="513">
        <v>3893</v>
      </c>
      <c r="O513" s="513">
        <v>5179</v>
      </c>
      <c r="P513" s="513">
        <v>25299</v>
      </c>
      <c r="Q513" s="513">
        <v>29494</v>
      </c>
      <c r="R513" s="513">
        <v>0</v>
      </c>
      <c r="S513" s="513">
        <v>0</v>
      </c>
      <c r="T513" s="513">
        <v>14614</v>
      </c>
      <c r="U513" s="513">
        <v>2228</v>
      </c>
      <c r="V513" s="513">
        <v>0</v>
      </c>
      <c r="W513" s="513">
        <v>80</v>
      </c>
      <c r="X513" s="513">
        <v>0</v>
      </c>
      <c r="Y513" s="513">
        <v>0</v>
      </c>
      <c r="Z513" s="513">
        <v>43932</v>
      </c>
      <c r="AA513" s="513">
        <v>37484</v>
      </c>
      <c r="AB513" s="510">
        <v>96.511627906976742</v>
      </c>
    </row>
    <row r="514" spans="1:28" ht="30" customHeight="1">
      <c r="A514" s="438" t="s">
        <v>44</v>
      </c>
      <c r="B514" s="438" t="s">
        <v>1283</v>
      </c>
      <c r="C514" s="509">
        <v>14</v>
      </c>
      <c r="D514" s="509">
        <v>1</v>
      </c>
      <c r="E514" s="509">
        <v>120</v>
      </c>
      <c r="F514" s="509">
        <v>118</v>
      </c>
      <c r="G514" s="509">
        <v>8</v>
      </c>
      <c r="H514" s="509">
        <v>60</v>
      </c>
      <c r="I514" s="513">
        <v>217475</v>
      </c>
      <c r="J514" s="513">
        <v>465</v>
      </c>
      <c r="K514" s="513">
        <v>291</v>
      </c>
      <c r="L514" s="513">
        <v>178</v>
      </c>
      <c r="M514" s="513">
        <v>147</v>
      </c>
      <c r="N514" s="513">
        <v>15669</v>
      </c>
      <c r="O514" s="513">
        <v>7759</v>
      </c>
      <c r="P514" s="513">
        <v>113204</v>
      </c>
      <c r="Q514" s="513">
        <v>50844</v>
      </c>
      <c r="R514" s="513">
        <v>705</v>
      </c>
      <c r="S514" s="513">
        <v>1</v>
      </c>
      <c r="T514" s="513">
        <v>18539</v>
      </c>
      <c r="U514" s="513">
        <v>5005</v>
      </c>
      <c r="V514" s="513">
        <v>2626</v>
      </c>
      <c r="W514" s="513">
        <v>2042</v>
      </c>
      <c r="X514" s="513">
        <v>0</v>
      </c>
      <c r="Y514" s="513">
        <v>0</v>
      </c>
      <c r="Z514" s="513">
        <v>151386</v>
      </c>
      <c r="AA514" s="513">
        <v>66089</v>
      </c>
      <c r="AB514" s="510">
        <v>98.333333333333343</v>
      </c>
    </row>
    <row r="515" spans="1:28" ht="30" customHeight="1">
      <c r="A515" s="438" t="s">
        <v>44</v>
      </c>
      <c r="B515" s="438" t="s">
        <v>1284</v>
      </c>
      <c r="C515" s="509">
        <v>1</v>
      </c>
      <c r="D515" s="509">
        <v>0</v>
      </c>
      <c r="E515" s="509">
        <v>104</v>
      </c>
      <c r="F515" s="509">
        <v>103</v>
      </c>
      <c r="G515" s="509">
        <v>0</v>
      </c>
      <c r="H515" s="509">
        <v>45</v>
      </c>
      <c r="I515" s="513">
        <v>89133</v>
      </c>
      <c r="J515" s="513">
        <v>163</v>
      </c>
      <c r="K515" s="513">
        <v>551</v>
      </c>
      <c r="L515" s="513">
        <v>70</v>
      </c>
      <c r="M515" s="513">
        <v>551</v>
      </c>
      <c r="N515" s="513">
        <v>2048</v>
      </c>
      <c r="O515" s="513">
        <v>5381</v>
      </c>
      <c r="P515" s="513">
        <v>25234</v>
      </c>
      <c r="Q515" s="513">
        <v>35276</v>
      </c>
      <c r="R515" s="513">
        <v>0</v>
      </c>
      <c r="S515" s="513">
        <v>29</v>
      </c>
      <c r="T515" s="513">
        <v>15806</v>
      </c>
      <c r="U515" s="513">
        <v>3783</v>
      </c>
      <c r="V515" s="513">
        <v>17</v>
      </c>
      <c r="W515" s="513">
        <v>224</v>
      </c>
      <c r="X515" s="513">
        <v>0</v>
      </c>
      <c r="Y515" s="513">
        <v>0</v>
      </c>
      <c r="Z515" s="513">
        <v>43338</v>
      </c>
      <c r="AA515" s="513">
        <v>45795</v>
      </c>
      <c r="AB515" s="510">
        <v>99.038461538461533</v>
      </c>
    </row>
    <row r="516" spans="1:28" ht="30" customHeight="1">
      <c r="A516" s="438" t="s">
        <v>44</v>
      </c>
      <c r="B516" s="438" t="s">
        <v>1285</v>
      </c>
      <c r="C516" s="509">
        <v>0</v>
      </c>
      <c r="D516" s="509">
        <v>0</v>
      </c>
      <c r="E516" s="509">
        <v>30</v>
      </c>
      <c r="F516" s="509">
        <v>29</v>
      </c>
      <c r="G516" s="509">
        <v>0</v>
      </c>
      <c r="H516" s="509">
        <v>12</v>
      </c>
      <c r="I516" s="513">
        <v>19417</v>
      </c>
      <c r="J516" s="513">
        <v>0</v>
      </c>
      <c r="K516" s="513">
        <v>0</v>
      </c>
      <c r="L516" s="513">
        <v>0</v>
      </c>
      <c r="M516" s="513">
        <v>9</v>
      </c>
      <c r="N516" s="513">
        <v>843</v>
      </c>
      <c r="O516" s="513">
        <v>962</v>
      </c>
      <c r="P516" s="513">
        <v>5952</v>
      </c>
      <c r="Q516" s="513">
        <v>7962</v>
      </c>
      <c r="R516" s="513">
        <v>6</v>
      </c>
      <c r="S516" s="513">
        <v>5</v>
      </c>
      <c r="T516" s="513">
        <v>2912</v>
      </c>
      <c r="U516" s="513">
        <v>766</v>
      </c>
      <c r="V516" s="513">
        <v>0</v>
      </c>
      <c r="W516" s="513">
        <v>0</v>
      </c>
      <c r="X516" s="513">
        <v>0</v>
      </c>
      <c r="Y516" s="513">
        <v>0</v>
      </c>
      <c r="Z516" s="513">
        <v>9713</v>
      </c>
      <c r="AA516" s="513">
        <v>9704</v>
      </c>
      <c r="AB516" s="510">
        <v>96.666666666666671</v>
      </c>
    </row>
    <row r="517" spans="1:28" ht="30" customHeight="1">
      <c r="A517" s="438" t="s">
        <v>44</v>
      </c>
      <c r="B517" s="438" t="s">
        <v>1286</v>
      </c>
      <c r="C517" s="509">
        <v>0</v>
      </c>
      <c r="D517" s="509">
        <v>1</v>
      </c>
      <c r="E517" s="509">
        <v>28</v>
      </c>
      <c r="F517" s="509">
        <v>27</v>
      </c>
      <c r="G517" s="509">
        <v>0</v>
      </c>
      <c r="H517" s="509">
        <v>20</v>
      </c>
      <c r="I517" s="513">
        <v>34050</v>
      </c>
      <c r="J517" s="513">
        <v>3</v>
      </c>
      <c r="K517" s="513">
        <v>2</v>
      </c>
      <c r="L517" s="513">
        <v>13</v>
      </c>
      <c r="M517" s="513">
        <v>40</v>
      </c>
      <c r="N517" s="513">
        <v>1059</v>
      </c>
      <c r="O517" s="513">
        <v>978</v>
      </c>
      <c r="P517" s="513">
        <v>11983</v>
      </c>
      <c r="Q517" s="513">
        <v>12125</v>
      </c>
      <c r="R517" s="513">
        <v>0</v>
      </c>
      <c r="S517" s="513">
        <v>0</v>
      </c>
      <c r="T517" s="513">
        <v>6525</v>
      </c>
      <c r="U517" s="513">
        <v>1322</v>
      </c>
      <c r="V517" s="513">
        <v>0</v>
      </c>
      <c r="W517" s="513">
        <v>0</v>
      </c>
      <c r="X517" s="513">
        <v>0</v>
      </c>
      <c r="Y517" s="513">
        <v>0</v>
      </c>
      <c r="Z517" s="513">
        <v>19583</v>
      </c>
      <c r="AA517" s="513">
        <v>14467</v>
      </c>
      <c r="AB517" s="510">
        <v>96.428571428571416</v>
      </c>
    </row>
    <row r="518" spans="1:28" ht="30" customHeight="1">
      <c r="A518" s="438" t="s">
        <v>44</v>
      </c>
      <c r="B518" s="438" t="s">
        <v>1287</v>
      </c>
      <c r="C518" s="509">
        <v>2</v>
      </c>
      <c r="D518" s="509">
        <v>6</v>
      </c>
      <c r="E518" s="509">
        <v>103</v>
      </c>
      <c r="F518" s="509">
        <v>102</v>
      </c>
      <c r="G518" s="509">
        <v>0</v>
      </c>
      <c r="H518" s="509">
        <v>43</v>
      </c>
      <c r="I518" s="513">
        <v>115533</v>
      </c>
      <c r="J518" s="513">
        <v>89</v>
      </c>
      <c r="K518" s="513">
        <v>109</v>
      </c>
      <c r="L518" s="513">
        <v>421</v>
      </c>
      <c r="M518" s="513">
        <v>459</v>
      </c>
      <c r="N518" s="513">
        <v>5819</v>
      </c>
      <c r="O518" s="513">
        <v>7181</v>
      </c>
      <c r="P518" s="513">
        <v>35809</v>
      </c>
      <c r="Q518" s="513">
        <v>45529</v>
      </c>
      <c r="R518" s="513">
        <v>468</v>
      </c>
      <c r="S518" s="513">
        <v>262</v>
      </c>
      <c r="T518" s="513">
        <v>11242</v>
      </c>
      <c r="U518" s="513">
        <v>5451</v>
      </c>
      <c r="V518" s="513">
        <v>936</v>
      </c>
      <c r="W518" s="513">
        <v>1758</v>
      </c>
      <c r="X518" s="513">
        <v>0</v>
      </c>
      <c r="Y518" s="513">
        <v>0</v>
      </c>
      <c r="Z518" s="513">
        <v>54784</v>
      </c>
      <c r="AA518" s="513">
        <v>60749</v>
      </c>
      <c r="AB518" s="510">
        <v>99.029126213592235</v>
      </c>
    </row>
    <row r="519" spans="1:28" ht="30" customHeight="1">
      <c r="A519" s="438" t="s">
        <v>44</v>
      </c>
      <c r="B519" s="438" t="s">
        <v>1288</v>
      </c>
      <c r="C519" s="509">
        <v>0</v>
      </c>
      <c r="D519" s="509">
        <v>0</v>
      </c>
      <c r="E519" s="509">
        <v>38</v>
      </c>
      <c r="F519" s="509">
        <v>38</v>
      </c>
      <c r="G519" s="509">
        <v>0</v>
      </c>
      <c r="H519" s="509">
        <v>35</v>
      </c>
      <c r="I519" s="513">
        <v>36873</v>
      </c>
      <c r="J519" s="513">
        <v>43</v>
      </c>
      <c r="K519" s="513">
        <v>33</v>
      </c>
      <c r="L519" s="513">
        <v>59</v>
      </c>
      <c r="M519" s="513">
        <v>186</v>
      </c>
      <c r="N519" s="513">
        <v>1032</v>
      </c>
      <c r="O519" s="513">
        <v>2243</v>
      </c>
      <c r="P519" s="513">
        <v>8225</v>
      </c>
      <c r="Q519" s="513">
        <v>14665</v>
      </c>
      <c r="R519" s="513">
        <v>13</v>
      </c>
      <c r="S519" s="513">
        <v>6</v>
      </c>
      <c r="T519" s="513">
        <v>7665</v>
      </c>
      <c r="U519" s="513">
        <v>2703</v>
      </c>
      <c r="V519" s="513">
        <v>0</v>
      </c>
      <c r="W519" s="513">
        <v>0</v>
      </c>
      <c r="X519" s="513">
        <v>0</v>
      </c>
      <c r="Y519" s="513">
        <v>0</v>
      </c>
      <c r="Z519" s="513">
        <v>17037</v>
      </c>
      <c r="AA519" s="513">
        <v>19836</v>
      </c>
      <c r="AB519" s="510">
        <v>100</v>
      </c>
    </row>
    <row r="520" spans="1:28" ht="30" customHeight="1">
      <c r="A520" s="438" t="s">
        <v>44</v>
      </c>
      <c r="B520" s="438" t="s">
        <v>1289</v>
      </c>
      <c r="C520" s="509">
        <v>0</v>
      </c>
      <c r="D520" s="509">
        <v>1</v>
      </c>
      <c r="E520" s="509">
        <v>120</v>
      </c>
      <c r="F520" s="509">
        <v>118</v>
      </c>
      <c r="G520" s="509">
        <v>2</v>
      </c>
      <c r="H520" s="509">
        <v>37</v>
      </c>
      <c r="I520" s="513">
        <v>116928</v>
      </c>
      <c r="J520" s="513">
        <v>34</v>
      </c>
      <c r="K520" s="513">
        <v>28</v>
      </c>
      <c r="L520" s="513">
        <v>102</v>
      </c>
      <c r="M520" s="513">
        <v>171</v>
      </c>
      <c r="N520" s="513">
        <v>7255</v>
      </c>
      <c r="O520" s="513">
        <v>6763</v>
      </c>
      <c r="P520" s="513">
        <v>44526</v>
      </c>
      <c r="Q520" s="513">
        <v>38158</v>
      </c>
      <c r="R520" s="513">
        <v>475</v>
      </c>
      <c r="S520" s="513">
        <v>32</v>
      </c>
      <c r="T520" s="513">
        <v>16626</v>
      </c>
      <c r="U520" s="513">
        <v>2758</v>
      </c>
      <c r="V520" s="513">
        <v>0</v>
      </c>
      <c r="W520" s="513">
        <v>0</v>
      </c>
      <c r="X520" s="513">
        <v>0</v>
      </c>
      <c r="Y520" s="513">
        <v>0</v>
      </c>
      <c r="Z520" s="513">
        <v>69018</v>
      </c>
      <c r="AA520" s="513">
        <v>47910</v>
      </c>
      <c r="AB520" s="510">
        <v>98.333333333333343</v>
      </c>
    </row>
    <row r="521" spans="1:28" ht="30" customHeight="1">
      <c r="A521" s="438" t="s">
        <v>44</v>
      </c>
      <c r="B521" s="438" t="s">
        <v>1290</v>
      </c>
      <c r="C521" s="509">
        <v>0</v>
      </c>
      <c r="D521" s="509">
        <v>0</v>
      </c>
      <c r="E521" s="509">
        <v>30</v>
      </c>
      <c r="F521" s="509">
        <v>30</v>
      </c>
      <c r="G521" s="509">
        <v>0</v>
      </c>
      <c r="H521" s="509">
        <v>15</v>
      </c>
      <c r="I521" s="513">
        <v>29706</v>
      </c>
      <c r="J521" s="513">
        <v>0</v>
      </c>
      <c r="K521" s="513">
        <v>0</v>
      </c>
      <c r="L521" s="513">
        <v>95</v>
      </c>
      <c r="M521" s="513">
        <v>146</v>
      </c>
      <c r="N521" s="513">
        <v>1757</v>
      </c>
      <c r="O521" s="513">
        <v>2029</v>
      </c>
      <c r="P521" s="513">
        <v>7917</v>
      </c>
      <c r="Q521" s="513">
        <v>10368</v>
      </c>
      <c r="R521" s="513">
        <v>11</v>
      </c>
      <c r="S521" s="513">
        <v>4</v>
      </c>
      <c r="T521" s="513">
        <v>6487</v>
      </c>
      <c r="U521" s="513">
        <v>842</v>
      </c>
      <c r="V521" s="513">
        <v>0</v>
      </c>
      <c r="W521" s="513">
        <v>50</v>
      </c>
      <c r="X521" s="513">
        <v>0</v>
      </c>
      <c r="Y521" s="513">
        <v>0</v>
      </c>
      <c r="Z521" s="513">
        <v>16267</v>
      </c>
      <c r="AA521" s="513">
        <v>13439</v>
      </c>
      <c r="AB521" s="510">
        <v>100</v>
      </c>
    </row>
    <row r="522" spans="1:28" ht="30" customHeight="1">
      <c r="A522" s="438" t="s">
        <v>44</v>
      </c>
      <c r="B522" s="438" t="s">
        <v>1291</v>
      </c>
      <c r="C522" s="509">
        <v>0</v>
      </c>
      <c r="D522" s="509">
        <v>0</v>
      </c>
      <c r="E522" s="509">
        <v>56</v>
      </c>
      <c r="F522" s="509">
        <v>56</v>
      </c>
      <c r="G522" s="509">
        <v>0</v>
      </c>
      <c r="H522" s="509">
        <v>53</v>
      </c>
      <c r="I522" s="513">
        <v>48610</v>
      </c>
      <c r="J522" s="513">
        <v>14</v>
      </c>
      <c r="K522" s="513">
        <v>17</v>
      </c>
      <c r="L522" s="513">
        <v>143</v>
      </c>
      <c r="M522" s="513">
        <v>155</v>
      </c>
      <c r="N522" s="513">
        <v>1150</v>
      </c>
      <c r="O522" s="513">
        <v>1735</v>
      </c>
      <c r="P522" s="513">
        <v>13672</v>
      </c>
      <c r="Q522" s="513">
        <v>15073</v>
      </c>
      <c r="R522" s="513">
        <v>36</v>
      </c>
      <c r="S522" s="513">
        <v>59</v>
      </c>
      <c r="T522" s="513">
        <v>14291</v>
      </c>
      <c r="U522" s="513">
        <v>2065</v>
      </c>
      <c r="V522" s="513">
        <v>0</v>
      </c>
      <c r="W522" s="513">
        <v>0</v>
      </c>
      <c r="X522" s="513">
        <v>69</v>
      </c>
      <c r="Y522" s="513">
        <v>131</v>
      </c>
      <c r="Z522" s="513">
        <v>29375</v>
      </c>
      <c r="AA522" s="513">
        <v>19235</v>
      </c>
      <c r="AB522" s="510">
        <v>99.999999999999986</v>
      </c>
    </row>
    <row r="523" spans="1:28" ht="30" customHeight="1">
      <c r="A523" s="438" t="s">
        <v>44</v>
      </c>
      <c r="B523" s="438" t="s">
        <v>1292</v>
      </c>
      <c r="C523" s="509">
        <v>0</v>
      </c>
      <c r="D523" s="509">
        <v>1</v>
      </c>
      <c r="E523" s="509">
        <v>22</v>
      </c>
      <c r="F523" s="509">
        <v>22</v>
      </c>
      <c r="G523" s="509">
        <v>0</v>
      </c>
      <c r="H523" s="509">
        <v>16</v>
      </c>
      <c r="I523" s="513">
        <v>20840</v>
      </c>
      <c r="J523" s="513">
        <v>0</v>
      </c>
      <c r="K523" s="513">
        <v>6</v>
      </c>
      <c r="L523" s="513">
        <v>7</v>
      </c>
      <c r="M523" s="513">
        <v>27</v>
      </c>
      <c r="N523" s="513">
        <v>553</v>
      </c>
      <c r="O523" s="513">
        <v>754</v>
      </c>
      <c r="P523" s="513">
        <v>7641</v>
      </c>
      <c r="Q523" s="513">
        <v>8034</v>
      </c>
      <c r="R523" s="513">
        <v>0</v>
      </c>
      <c r="S523" s="513">
        <v>0</v>
      </c>
      <c r="T523" s="513">
        <v>2880</v>
      </c>
      <c r="U523" s="513">
        <v>933</v>
      </c>
      <c r="V523" s="513">
        <v>0</v>
      </c>
      <c r="W523" s="513">
        <v>5</v>
      </c>
      <c r="X523" s="513">
        <v>0</v>
      </c>
      <c r="Y523" s="513">
        <v>0</v>
      </c>
      <c r="Z523" s="513">
        <v>11081</v>
      </c>
      <c r="AA523" s="513">
        <v>9759</v>
      </c>
      <c r="AB523" s="510">
        <v>100</v>
      </c>
    </row>
    <row r="524" spans="1:28" ht="30" customHeight="1">
      <c r="A524" s="438" t="s">
        <v>44</v>
      </c>
      <c r="B524" s="438" t="s">
        <v>1293</v>
      </c>
      <c r="C524" s="509">
        <v>1</v>
      </c>
      <c r="D524" s="509">
        <v>1</v>
      </c>
      <c r="E524" s="509">
        <v>103</v>
      </c>
      <c r="F524" s="509">
        <v>102</v>
      </c>
      <c r="G524" s="509">
        <v>12</v>
      </c>
      <c r="H524" s="509">
        <v>47</v>
      </c>
      <c r="I524" s="513">
        <v>103612</v>
      </c>
      <c r="J524" s="513">
        <v>123</v>
      </c>
      <c r="K524" s="513">
        <v>152</v>
      </c>
      <c r="L524" s="513">
        <v>145</v>
      </c>
      <c r="M524" s="513">
        <v>434</v>
      </c>
      <c r="N524" s="513">
        <v>4181</v>
      </c>
      <c r="O524" s="513">
        <v>6183</v>
      </c>
      <c r="P524" s="513">
        <v>30831</v>
      </c>
      <c r="Q524" s="513">
        <v>38950</v>
      </c>
      <c r="R524" s="513">
        <v>15</v>
      </c>
      <c r="S524" s="513">
        <v>5</v>
      </c>
      <c r="T524" s="513">
        <v>18965</v>
      </c>
      <c r="U524" s="513">
        <v>3530</v>
      </c>
      <c r="V524" s="513">
        <v>0</v>
      </c>
      <c r="W524" s="513">
        <v>0</v>
      </c>
      <c r="X524" s="513">
        <v>38</v>
      </c>
      <c r="Y524" s="513">
        <v>60</v>
      </c>
      <c r="Z524" s="513">
        <v>54298</v>
      </c>
      <c r="AA524" s="513">
        <v>49314</v>
      </c>
      <c r="AB524" s="510">
        <v>99.029126213592235</v>
      </c>
    </row>
    <row r="525" spans="1:28" ht="30" customHeight="1">
      <c r="A525" s="438" t="s">
        <v>44</v>
      </c>
      <c r="B525" s="438" t="s">
        <v>1294</v>
      </c>
      <c r="C525" s="509">
        <v>1</v>
      </c>
      <c r="D525" s="509">
        <v>1</v>
      </c>
      <c r="E525" s="509">
        <v>42</v>
      </c>
      <c r="F525" s="509">
        <v>42</v>
      </c>
      <c r="G525" s="509">
        <v>0</v>
      </c>
      <c r="H525" s="509">
        <v>23</v>
      </c>
      <c r="I525" s="513">
        <v>118775</v>
      </c>
      <c r="J525" s="513">
        <v>82</v>
      </c>
      <c r="K525" s="513">
        <v>56</v>
      </c>
      <c r="L525" s="513">
        <v>84</v>
      </c>
      <c r="M525" s="513">
        <v>118</v>
      </c>
      <c r="N525" s="513">
        <v>18422</v>
      </c>
      <c r="O525" s="513">
        <v>14866</v>
      </c>
      <c r="P525" s="513">
        <v>34359</v>
      </c>
      <c r="Q525" s="513">
        <v>39164</v>
      </c>
      <c r="R525" s="513">
        <v>291</v>
      </c>
      <c r="S525" s="513">
        <v>211</v>
      </c>
      <c r="T525" s="513">
        <v>7561</v>
      </c>
      <c r="U525" s="513">
        <v>1234</v>
      </c>
      <c r="V525" s="513">
        <v>206</v>
      </c>
      <c r="W525" s="513">
        <v>163</v>
      </c>
      <c r="X525" s="513">
        <v>1480</v>
      </c>
      <c r="Y525" s="513">
        <v>478</v>
      </c>
      <c r="Z525" s="513">
        <v>62485</v>
      </c>
      <c r="AA525" s="513">
        <v>56290</v>
      </c>
      <c r="AB525" s="510">
        <v>100</v>
      </c>
    </row>
    <row r="526" spans="1:28" ht="30" customHeight="1">
      <c r="A526" s="438" t="s">
        <v>44</v>
      </c>
      <c r="B526" s="438" t="s">
        <v>1295</v>
      </c>
      <c r="C526" s="509">
        <v>4</v>
      </c>
      <c r="D526" s="509">
        <v>4</v>
      </c>
      <c r="E526" s="509">
        <v>74</v>
      </c>
      <c r="F526" s="509">
        <v>72</v>
      </c>
      <c r="G526" s="509">
        <v>1</v>
      </c>
      <c r="H526" s="509">
        <v>41</v>
      </c>
      <c r="I526" s="513">
        <v>88916</v>
      </c>
      <c r="J526" s="513">
        <v>301</v>
      </c>
      <c r="K526" s="513">
        <v>230</v>
      </c>
      <c r="L526" s="513">
        <v>315</v>
      </c>
      <c r="M526" s="513">
        <v>557</v>
      </c>
      <c r="N526" s="513">
        <v>4091</v>
      </c>
      <c r="O526" s="513">
        <v>6589</v>
      </c>
      <c r="P526" s="513">
        <v>26094</v>
      </c>
      <c r="Q526" s="513">
        <v>35000</v>
      </c>
      <c r="R526" s="513">
        <v>33</v>
      </c>
      <c r="S526" s="513">
        <v>31</v>
      </c>
      <c r="T526" s="513">
        <v>10705</v>
      </c>
      <c r="U526" s="513">
        <v>3318</v>
      </c>
      <c r="V526" s="513">
        <v>383</v>
      </c>
      <c r="W526" s="513">
        <v>408</v>
      </c>
      <c r="X526" s="513">
        <v>435</v>
      </c>
      <c r="Y526" s="513">
        <v>426</v>
      </c>
      <c r="Z526" s="513">
        <v>42357</v>
      </c>
      <c r="AA526" s="513">
        <v>46559</v>
      </c>
      <c r="AB526" s="510">
        <v>97.297297297297305</v>
      </c>
    </row>
    <row r="527" spans="1:28" ht="30" customHeight="1">
      <c r="A527" s="438" t="s">
        <v>44</v>
      </c>
      <c r="B527" s="438" t="s">
        <v>1296</v>
      </c>
      <c r="C527" s="509">
        <v>0</v>
      </c>
      <c r="D527" s="509">
        <v>1</v>
      </c>
      <c r="E527" s="509">
        <v>8</v>
      </c>
      <c r="F527" s="509">
        <v>8</v>
      </c>
      <c r="G527" s="509">
        <v>0</v>
      </c>
      <c r="H527" s="509">
        <v>7</v>
      </c>
      <c r="I527" s="513">
        <v>11844</v>
      </c>
      <c r="J527" s="513">
        <v>0</v>
      </c>
      <c r="K527" s="513">
        <v>0</v>
      </c>
      <c r="L527" s="513">
        <v>0</v>
      </c>
      <c r="M527" s="513">
        <v>2</v>
      </c>
      <c r="N527" s="513">
        <v>339</v>
      </c>
      <c r="O527" s="513">
        <v>357</v>
      </c>
      <c r="P527" s="513">
        <v>3588</v>
      </c>
      <c r="Q527" s="513">
        <v>4157</v>
      </c>
      <c r="R527" s="513">
        <v>0</v>
      </c>
      <c r="S527" s="513">
        <v>0</v>
      </c>
      <c r="T527" s="513">
        <v>2730</v>
      </c>
      <c r="U527" s="513">
        <v>671</v>
      </c>
      <c r="V527" s="513">
        <v>0</v>
      </c>
      <c r="W527" s="513">
        <v>0</v>
      </c>
      <c r="X527" s="513">
        <v>0</v>
      </c>
      <c r="Y527" s="513">
        <v>0</v>
      </c>
      <c r="Z527" s="513">
        <v>6657</v>
      </c>
      <c r="AA527" s="513">
        <v>5187</v>
      </c>
      <c r="AB527" s="510">
        <v>100</v>
      </c>
    </row>
    <row r="528" spans="1:28" ht="30" customHeight="1">
      <c r="A528" s="438" t="s">
        <v>44</v>
      </c>
      <c r="B528" s="438" t="s">
        <v>1297</v>
      </c>
      <c r="C528" s="509">
        <v>0</v>
      </c>
      <c r="D528" s="509">
        <v>0</v>
      </c>
      <c r="E528" s="509">
        <v>34</v>
      </c>
      <c r="F528" s="509">
        <v>34</v>
      </c>
      <c r="G528" s="509">
        <v>0</v>
      </c>
      <c r="H528" s="509">
        <v>15</v>
      </c>
      <c r="I528" s="513">
        <v>22797</v>
      </c>
      <c r="J528" s="513">
        <v>25</v>
      </c>
      <c r="K528" s="513">
        <v>43</v>
      </c>
      <c r="L528" s="513">
        <v>8</v>
      </c>
      <c r="M528" s="513">
        <v>55</v>
      </c>
      <c r="N528" s="513">
        <v>482</v>
      </c>
      <c r="O528" s="513">
        <v>855</v>
      </c>
      <c r="P528" s="513">
        <v>5024</v>
      </c>
      <c r="Q528" s="513">
        <v>9823</v>
      </c>
      <c r="R528" s="513">
        <v>3</v>
      </c>
      <c r="S528" s="513">
        <v>5</v>
      </c>
      <c r="T528" s="513">
        <v>4019</v>
      </c>
      <c r="U528" s="513">
        <v>1412</v>
      </c>
      <c r="V528" s="513">
        <v>54</v>
      </c>
      <c r="W528" s="513">
        <v>989</v>
      </c>
      <c r="X528" s="513">
        <v>0</v>
      </c>
      <c r="Y528" s="513">
        <v>0</v>
      </c>
      <c r="Z528" s="513">
        <v>9615</v>
      </c>
      <c r="AA528" s="513">
        <v>13182</v>
      </c>
      <c r="AB528" s="510">
        <v>99.999999999999986</v>
      </c>
    </row>
    <row r="529" spans="1:28" ht="30" customHeight="1">
      <c r="A529" s="438" t="s">
        <v>44</v>
      </c>
      <c r="B529" s="438" t="s">
        <v>1298</v>
      </c>
      <c r="C529" s="509">
        <v>5</v>
      </c>
      <c r="D529" s="509">
        <v>1</v>
      </c>
      <c r="E529" s="509">
        <v>61</v>
      </c>
      <c r="F529" s="509">
        <v>60</v>
      </c>
      <c r="G529" s="509">
        <v>3</v>
      </c>
      <c r="H529" s="509">
        <v>40</v>
      </c>
      <c r="I529" s="513">
        <v>109673</v>
      </c>
      <c r="J529" s="513">
        <v>157</v>
      </c>
      <c r="K529" s="513">
        <v>138</v>
      </c>
      <c r="L529" s="513">
        <v>65</v>
      </c>
      <c r="M529" s="513">
        <v>83</v>
      </c>
      <c r="N529" s="513">
        <v>5881</v>
      </c>
      <c r="O529" s="513">
        <v>4108</v>
      </c>
      <c r="P529" s="513">
        <v>53068</v>
      </c>
      <c r="Q529" s="513">
        <v>26504</v>
      </c>
      <c r="R529" s="513">
        <v>0</v>
      </c>
      <c r="S529" s="513">
        <v>0</v>
      </c>
      <c r="T529" s="513">
        <v>16393</v>
      </c>
      <c r="U529" s="513">
        <v>3276</v>
      </c>
      <c r="V529" s="513">
        <v>0</v>
      </c>
      <c r="W529" s="513">
        <v>0</v>
      </c>
      <c r="X529" s="513">
        <v>0</v>
      </c>
      <c r="Y529" s="513">
        <v>0</v>
      </c>
      <c r="Z529" s="513">
        <v>75564</v>
      </c>
      <c r="AA529" s="513">
        <v>34109</v>
      </c>
      <c r="AB529" s="510">
        <v>98.360655737704917</v>
      </c>
    </row>
    <row r="530" spans="1:28" ht="30" customHeight="1">
      <c r="A530" s="438" t="s">
        <v>44</v>
      </c>
      <c r="B530" s="438" t="s">
        <v>1299</v>
      </c>
      <c r="C530" s="509">
        <v>1</v>
      </c>
      <c r="D530" s="509">
        <v>0</v>
      </c>
      <c r="E530" s="509">
        <v>18</v>
      </c>
      <c r="F530" s="509">
        <v>18</v>
      </c>
      <c r="G530" s="509">
        <v>0</v>
      </c>
      <c r="H530" s="509">
        <v>15</v>
      </c>
      <c r="I530" s="513">
        <v>30778</v>
      </c>
      <c r="J530" s="513">
        <v>44</v>
      </c>
      <c r="K530" s="513">
        <v>78</v>
      </c>
      <c r="L530" s="513">
        <v>158</v>
      </c>
      <c r="M530" s="513">
        <v>270</v>
      </c>
      <c r="N530" s="513">
        <v>1265</v>
      </c>
      <c r="O530" s="513">
        <v>3571</v>
      </c>
      <c r="P530" s="513">
        <v>5265</v>
      </c>
      <c r="Q530" s="513">
        <v>15012</v>
      </c>
      <c r="R530" s="513">
        <v>37</v>
      </c>
      <c r="S530" s="513">
        <v>48</v>
      </c>
      <c r="T530" s="513">
        <v>3870</v>
      </c>
      <c r="U530" s="513">
        <v>782</v>
      </c>
      <c r="V530" s="513">
        <v>120</v>
      </c>
      <c r="W530" s="513">
        <v>117</v>
      </c>
      <c r="X530" s="513">
        <v>45</v>
      </c>
      <c r="Y530" s="513">
        <v>96</v>
      </c>
      <c r="Z530" s="513">
        <v>10804</v>
      </c>
      <c r="AA530" s="513">
        <v>19974</v>
      </c>
      <c r="AB530" s="510">
        <v>100</v>
      </c>
    </row>
    <row r="531" spans="1:28" ht="30" customHeight="1">
      <c r="A531" s="438" t="s">
        <v>44</v>
      </c>
      <c r="B531" s="438" t="s">
        <v>1300</v>
      </c>
      <c r="C531" s="509">
        <v>0</v>
      </c>
      <c r="D531" s="509">
        <v>1</v>
      </c>
      <c r="E531" s="509">
        <v>49</v>
      </c>
      <c r="F531" s="509">
        <v>48</v>
      </c>
      <c r="G531" s="509">
        <v>0</v>
      </c>
      <c r="H531" s="509">
        <v>26</v>
      </c>
      <c r="I531" s="513">
        <v>40628</v>
      </c>
      <c r="J531" s="513">
        <v>3</v>
      </c>
      <c r="K531" s="513">
        <v>7</v>
      </c>
      <c r="L531" s="513">
        <v>13</v>
      </c>
      <c r="M531" s="513">
        <v>31</v>
      </c>
      <c r="N531" s="513">
        <v>791</v>
      </c>
      <c r="O531" s="513">
        <v>1753</v>
      </c>
      <c r="P531" s="513">
        <v>11607</v>
      </c>
      <c r="Q531" s="513">
        <v>15035</v>
      </c>
      <c r="R531" s="513">
        <v>0</v>
      </c>
      <c r="S531" s="513">
        <v>0</v>
      </c>
      <c r="T531" s="513">
        <v>7552</v>
      </c>
      <c r="U531" s="513">
        <v>3836</v>
      </c>
      <c r="V531" s="513">
        <v>0</v>
      </c>
      <c r="W531" s="513">
        <v>0</v>
      </c>
      <c r="X531" s="513">
        <v>0</v>
      </c>
      <c r="Y531" s="513">
        <v>0</v>
      </c>
      <c r="Z531" s="513">
        <v>19966</v>
      </c>
      <c r="AA531" s="513">
        <v>20662</v>
      </c>
      <c r="AB531" s="510">
        <v>97.959183673469383</v>
      </c>
    </row>
    <row r="532" spans="1:28" ht="30" customHeight="1">
      <c r="A532" s="438" t="s">
        <v>44</v>
      </c>
      <c r="B532" s="438" t="s">
        <v>1301</v>
      </c>
      <c r="C532" s="509">
        <v>3</v>
      </c>
      <c r="D532" s="509">
        <v>1</v>
      </c>
      <c r="E532" s="509">
        <v>117</v>
      </c>
      <c r="F532" s="509">
        <v>113</v>
      </c>
      <c r="G532" s="509">
        <v>0</v>
      </c>
      <c r="H532" s="509">
        <v>66</v>
      </c>
      <c r="I532" s="513">
        <v>129558</v>
      </c>
      <c r="J532" s="513">
        <v>356</v>
      </c>
      <c r="K532" s="513">
        <v>219</v>
      </c>
      <c r="L532" s="513">
        <v>763</v>
      </c>
      <c r="M532" s="513">
        <v>1052</v>
      </c>
      <c r="N532" s="513">
        <v>9637</v>
      </c>
      <c r="O532" s="513">
        <v>8548</v>
      </c>
      <c r="P532" s="513">
        <v>44315</v>
      </c>
      <c r="Q532" s="513">
        <v>42371</v>
      </c>
      <c r="R532" s="513">
        <v>116</v>
      </c>
      <c r="S532" s="513">
        <v>211</v>
      </c>
      <c r="T532" s="513">
        <v>16607</v>
      </c>
      <c r="U532" s="513">
        <v>5105</v>
      </c>
      <c r="V532" s="513">
        <v>131</v>
      </c>
      <c r="W532" s="513">
        <v>12</v>
      </c>
      <c r="X532" s="513">
        <v>83</v>
      </c>
      <c r="Y532" s="513">
        <v>32</v>
      </c>
      <c r="Z532" s="513">
        <v>72008</v>
      </c>
      <c r="AA532" s="513">
        <v>57550</v>
      </c>
      <c r="AB532" s="510">
        <v>96.581196581196593</v>
      </c>
    </row>
    <row r="533" spans="1:28" ht="30" customHeight="1">
      <c r="A533" s="438" t="s">
        <v>44</v>
      </c>
      <c r="B533" s="438" t="s">
        <v>1302</v>
      </c>
      <c r="C533" s="509">
        <v>2</v>
      </c>
      <c r="D533" s="509">
        <v>2</v>
      </c>
      <c r="E533" s="509">
        <v>95</v>
      </c>
      <c r="F533" s="509">
        <v>93</v>
      </c>
      <c r="G533" s="509">
        <v>0</v>
      </c>
      <c r="H533" s="509">
        <v>54</v>
      </c>
      <c r="I533" s="513">
        <v>82159</v>
      </c>
      <c r="J533" s="513">
        <v>78</v>
      </c>
      <c r="K533" s="513">
        <v>105</v>
      </c>
      <c r="L533" s="513">
        <v>235</v>
      </c>
      <c r="M533" s="513">
        <v>368</v>
      </c>
      <c r="N533" s="513">
        <v>2395</v>
      </c>
      <c r="O533" s="513">
        <v>3818</v>
      </c>
      <c r="P533" s="513">
        <v>24543</v>
      </c>
      <c r="Q533" s="513">
        <v>28220</v>
      </c>
      <c r="R533" s="513">
        <v>788</v>
      </c>
      <c r="S533" s="513">
        <v>115</v>
      </c>
      <c r="T533" s="513">
        <v>15838</v>
      </c>
      <c r="U533" s="513">
        <v>5234</v>
      </c>
      <c r="V533" s="513">
        <v>7</v>
      </c>
      <c r="W533" s="513">
        <v>19</v>
      </c>
      <c r="X533" s="513">
        <v>185</v>
      </c>
      <c r="Y533" s="513">
        <v>211</v>
      </c>
      <c r="Z533" s="513">
        <v>44069</v>
      </c>
      <c r="AA533" s="513">
        <v>38090</v>
      </c>
      <c r="AB533" s="510">
        <v>97.894736842105274</v>
      </c>
    </row>
    <row r="534" spans="1:28" ht="30" customHeight="1">
      <c r="A534" s="438" t="s">
        <v>44</v>
      </c>
      <c r="B534" s="438" t="s">
        <v>1303</v>
      </c>
      <c r="C534" s="509">
        <v>0</v>
      </c>
      <c r="D534" s="509">
        <v>2</v>
      </c>
      <c r="E534" s="509">
        <v>28</v>
      </c>
      <c r="F534" s="509">
        <v>27</v>
      </c>
      <c r="G534" s="509">
        <v>1</v>
      </c>
      <c r="H534" s="509">
        <v>27</v>
      </c>
      <c r="I534" s="513">
        <v>35502</v>
      </c>
      <c r="J534" s="513">
        <v>0</v>
      </c>
      <c r="K534" s="513">
        <v>10</v>
      </c>
      <c r="L534" s="513">
        <v>0</v>
      </c>
      <c r="M534" s="513">
        <v>19</v>
      </c>
      <c r="N534" s="513">
        <v>1359</v>
      </c>
      <c r="O534" s="513">
        <v>1687</v>
      </c>
      <c r="P534" s="513">
        <v>12196</v>
      </c>
      <c r="Q534" s="513">
        <v>13129</v>
      </c>
      <c r="R534" s="513">
        <v>10</v>
      </c>
      <c r="S534" s="513">
        <v>2</v>
      </c>
      <c r="T534" s="513">
        <v>5501</v>
      </c>
      <c r="U534" s="513">
        <v>1589</v>
      </c>
      <c r="V534" s="513">
        <v>0</v>
      </c>
      <c r="W534" s="513">
        <v>0</v>
      </c>
      <c r="X534" s="513">
        <v>0</v>
      </c>
      <c r="Y534" s="513">
        <v>0</v>
      </c>
      <c r="Z534" s="513">
        <v>19066</v>
      </c>
      <c r="AA534" s="513">
        <v>16436</v>
      </c>
      <c r="AB534" s="510">
        <v>96.428571428571416</v>
      </c>
    </row>
    <row r="535" spans="1:28" ht="30" customHeight="1">
      <c r="A535" s="438" t="s">
        <v>44</v>
      </c>
      <c r="B535" s="438" t="s">
        <v>1304</v>
      </c>
      <c r="C535" s="509">
        <v>0</v>
      </c>
      <c r="D535" s="509">
        <v>1</v>
      </c>
      <c r="E535" s="509">
        <v>76</v>
      </c>
      <c r="F535" s="509">
        <v>76</v>
      </c>
      <c r="G535" s="509">
        <v>1</v>
      </c>
      <c r="H535" s="509">
        <v>50</v>
      </c>
      <c r="I535" s="513">
        <v>58962</v>
      </c>
      <c r="J535" s="513">
        <v>0</v>
      </c>
      <c r="K535" s="513">
        <v>0</v>
      </c>
      <c r="L535" s="513">
        <v>37</v>
      </c>
      <c r="M535" s="513">
        <v>105</v>
      </c>
      <c r="N535" s="513">
        <v>1534</v>
      </c>
      <c r="O535" s="513">
        <v>1578</v>
      </c>
      <c r="P535" s="513">
        <v>20189</v>
      </c>
      <c r="Q535" s="513">
        <v>19844</v>
      </c>
      <c r="R535" s="513">
        <v>0</v>
      </c>
      <c r="S535" s="513">
        <v>0</v>
      </c>
      <c r="T535" s="513">
        <v>13008</v>
      </c>
      <c r="U535" s="513">
        <v>2667</v>
      </c>
      <c r="V535" s="513">
        <v>0</v>
      </c>
      <c r="W535" s="513">
        <v>0</v>
      </c>
      <c r="X535" s="513">
        <v>0</v>
      </c>
      <c r="Y535" s="513">
        <v>0</v>
      </c>
      <c r="Z535" s="513">
        <v>34768</v>
      </c>
      <c r="AA535" s="513">
        <v>24194</v>
      </c>
      <c r="AB535" s="510">
        <v>100</v>
      </c>
    </row>
    <row r="536" spans="1:28" ht="30" customHeight="1">
      <c r="A536" s="438" t="s">
        <v>44</v>
      </c>
      <c r="B536" s="438" t="s">
        <v>1305</v>
      </c>
      <c r="C536" s="509">
        <v>2</v>
      </c>
      <c r="D536" s="509">
        <v>3</v>
      </c>
      <c r="E536" s="509">
        <v>99</v>
      </c>
      <c r="F536" s="509">
        <v>96</v>
      </c>
      <c r="G536" s="509">
        <v>2</v>
      </c>
      <c r="H536" s="509">
        <v>76</v>
      </c>
      <c r="I536" s="513">
        <v>98269</v>
      </c>
      <c r="J536" s="513">
        <v>917</v>
      </c>
      <c r="K536" s="513">
        <v>516</v>
      </c>
      <c r="L536" s="513">
        <v>256</v>
      </c>
      <c r="M536" s="513">
        <v>217</v>
      </c>
      <c r="N536" s="513">
        <v>4615</v>
      </c>
      <c r="O536" s="513">
        <v>4120</v>
      </c>
      <c r="P536" s="513">
        <v>34990</v>
      </c>
      <c r="Q536" s="513">
        <v>28573</v>
      </c>
      <c r="R536" s="513">
        <v>0</v>
      </c>
      <c r="S536" s="513">
        <v>0</v>
      </c>
      <c r="T536" s="513">
        <v>16262</v>
      </c>
      <c r="U536" s="513">
        <v>5511</v>
      </c>
      <c r="V536" s="513">
        <v>0</v>
      </c>
      <c r="W536" s="513">
        <v>0</v>
      </c>
      <c r="X536" s="513">
        <v>1222</v>
      </c>
      <c r="Y536" s="513">
        <v>1070</v>
      </c>
      <c r="Z536" s="513">
        <v>58262</v>
      </c>
      <c r="AA536" s="513">
        <v>40007</v>
      </c>
      <c r="AB536" s="510">
        <v>96.969696969696969</v>
      </c>
    </row>
    <row r="537" spans="1:28" ht="30" customHeight="1">
      <c r="A537" s="438" t="s">
        <v>44</v>
      </c>
      <c r="B537" s="438" t="s">
        <v>1306</v>
      </c>
      <c r="C537" s="509">
        <v>0</v>
      </c>
      <c r="D537" s="509">
        <v>0</v>
      </c>
      <c r="E537" s="509">
        <v>81</v>
      </c>
      <c r="F537" s="509">
        <v>81</v>
      </c>
      <c r="G537" s="509">
        <v>1</v>
      </c>
      <c r="H537" s="509">
        <v>23</v>
      </c>
      <c r="I537" s="513">
        <v>57783</v>
      </c>
      <c r="J537" s="513">
        <v>23</v>
      </c>
      <c r="K537" s="513">
        <v>15</v>
      </c>
      <c r="L537" s="513">
        <v>9</v>
      </c>
      <c r="M537" s="513">
        <v>47</v>
      </c>
      <c r="N537" s="513">
        <v>1449</v>
      </c>
      <c r="O537" s="513">
        <v>1419</v>
      </c>
      <c r="P537" s="513">
        <v>22506</v>
      </c>
      <c r="Q537" s="513">
        <v>22414</v>
      </c>
      <c r="R537" s="513">
        <v>0</v>
      </c>
      <c r="S537" s="513">
        <v>0</v>
      </c>
      <c r="T537" s="513">
        <v>8628</v>
      </c>
      <c r="U537" s="513">
        <v>1273</v>
      </c>
      <c r="V537" s="513">
        <v>0</v>
      </c>
      <c r="W537" s="513">
        <v>0</v>
      </c>
      <c r="X537" s="513">
        <v>0</v>
      </c>
      <c r="Y537" s="513">
        <v>0</v>
      </c>
      <c r="Z537" s="513">
        <v>32615</v>
      </c>
      <c r="AA537" s="513">
        <v>25168</v>
      </c>
      <c r="AB537" s="510">
        <v>100</v>
      </c>
    </row>
    <row r="538" spans="1:28" ht="30" customHeight="1">
      <c r="A538" s="438" t="s">
        <v>44</v>
      </c>
      <c r="B538" s="438" t="s">
        <v>1307</v>
      </c>
      <c r="C538" s="509">
        <v>1</v>
      </c>
      <c r="D538" s="509">
        <v>0</v>
      </c>
      <c r="E538" s="509">
        <v>43</v>
      </c>
      <c r="F538" s="509">
        <v>43</v>
      </c>
      <c r="G538" s="509">
        <v>0</v>
      </c>
      <c r="H538" s="509">
        <v>28</v>
      </c>
      <c r="I538" s="513">
        <v>59514</v>
      </c>
      <c r="J538" s="513">
        <v>74</v>
      </c>
      <c r="K538" s="513">
        <v>32</v>
      </c>
      <c r="L538" s="513">
        <v>66</v>
      </c>
      <c r="M538" s="513">
        <v>152</v>
      </c>
      <c r="N538" s="513">
        <v>2258</v>
      </c>
      <c r="O538" s="513">
        <v>2773</v>
      </c>
      <c r="P538" s="513">
        <v>18630</v>
      </c>
      <c r="Q538" s="513">
        <v>19937</v>
      </c>
      <c r="R538" s="513">
        <v>56</v>
      </c>
      <c r="S538" s="513">
        <v>33</v>
      </c>
      <c r="T538" s="513">
        <v>12103</v>
      </c>
      <c r="U538" s="513">
        <v>2557</v>
      </c>
      <c r="V538" s="513">
        <v>75</v>
      </c>
      <c r="W538" s="513">
        <v>311</v>
      </c>
      <c r="X538" s="513">
        <v>351</v>
      </c>
      <c r="Y538" s="513">
        <v>106</v>
      </c>
      <c r="Z538" s="513">
        <v>33613</v>
      </c>
      <c r="AA538" s="513">
        <v>25901</v>
      </c>
      <c r="AB538" s="510">
        <v>100</v>
      </c>
    </row>
    <row r="539" spans="1:28" ht="30" customHeight="1">
      <c r="A539" s="438" t="s">
        <v>45</v>
      </c>
      <c r="B539" s="438" t="s">
        <v>1308</v>
      </c>
      <c r="C539" s="509">
        <v>0</v>
      </c>
      <c r="D539" s="509">
        <v>0</v>
      </c>
      <c r="E539" s="509">
        <v>3</v>
      </c>
      <c r="F539" s="509">
        <v>3</v>
      </c>
      <c r="G539" s="509">
        <v>0</v>
      </c>
      <c r="H539" s="509">
        <v>1</v>
      </c>
      <c r="I539" s="513">
        <v>1555</v>
      </c>
      <c r="J539" s="513">
        <v>0</v>
      </c>
      <c r="K539" s="513">
        <v>0</v>
      </c>
      <c r="L539" s="513">
        <v>0</v>
      </c>
      <c r="M539" s="513">
        <v>0</v>
      </c>
      <c r="N539" s="513">
        <v>0</v>
      </c>
      <c r="O539" s="513">
        <v>0</v>
      </c>
      <c r="P539" s="513">
        <v>616</v>
      </c>
      <c r="Q539" s="513">
        <v>582</v>
      </c>
      <c r="R539" s="513">
        <v>0</v>
      </c>
      <c r="S539" s="513">
        <v>0</v>
      </c>
      <c r="T539" s="513">
        <v>248</v>
      </c>
      <c r="U539" s="513">
        <v>109</v>
      </c>
      <c r="V539" s="513">
        <v>0</v>
      </c>
      <c r="W539" s="513">
        <v>0</v>
      </c>
      <c r="X539" s="513">
        <v>0</v>
      </c>
      <c r="Y539" s="513">
        <v>0</v>
      </c>
      <c r="Z539" s="513">
        <v>864</v>
      </c>
      <c r="AA539" s="513">
        <v>691</v>
      </c>
      <c r="AB539" s="510">
        <v>100</v>
      </c>
    </row>
    <row r="540" spans="1:28" ht="30" customHeight="1">
      <c r="A540" s="438" t="s">
        <v>45</v>
      </c>
      <c r="B540" s="438" t="s">
        <v>1309</v>
      </c>
      <c r="C540" s="509">
        <v>0</v>
      </c>
      <c r="D540" s="509">
        <v>0</v>
      </c>
      <c r="E540" s="509">
        <v>4</v>
      </c>
      <c r="F540" s="509">
        <v>4</v>
      </c>
      <c r="G540" s="509">
        <v>0</v>
      </c>
      <c r="H540" s="509">
        <v>1</v>
      </c>
      <c r="I540" s="513">
        <v>6904</v>
      </c>
      <c r="J540" s="513">
        <v>0</v>
      </c>
      <c r="K540" s="513">
        <v>0</v>
      </c>
      <c r="L540" s="513">
        <v>0</v>
      </c>
      <c r="M540" s="513">
        <v>0</v>
      </c>
      <c r="N540" s="513">
        <v>0</v>
      </c>
      <c r="O540" s="513">
        <v>0</v>
      </c>
      <c r="P540" s="513">
        <v>3941</v>
      </c>
      <c r="Q540" s="513">
        <v>2920</v>
      </c>
      <c r="R540" s="513">
        <v>22</v>
      </c>
      <c r="S540" s="513">
        <v>4</v>
      </c>
      <c r="T540" s="513">
        <v>6</v>
      </c>
      <c r="U540" s="513">
        <v>11</v>
      </c>
      <c r="V540" s="513">
        <v>0</v>
      </c>
      <c r="W540" s="513">
        <v>0</v>
      </c>
      <c r="X540" s="513">
        <v>0</v>
      </c>
      <c r="Y540" s="513">
        <v>0</v>
      </c>
      <c r="Z540" s="513">
        <v>3969</v>
      </c>
      <c r="AA540" s="513">
        <v>2935</v>
      </c>
      <c r="AB540" s="510">
        <v>100</v>
      </c>
    </row>
    <row r="541" spans="1:28" ht="30" customHeight="1">
      <c r="A541" s="438" t="s">
        <v>45</v>
      </c>
      <c r="B541" s="438" t="s">
        <v>1310</v>
      </c>
      <c r="C541" s="509">
        <v>0</v>
      </c>
      <c r="D541" s="509">
        <v>1</v>
      </c>
      <c r="E541" s="509">
        <v>4</v>
      </c>
      <c r="F541" s="509">
        <v>4</v>
      </c>
      <c r="G541" s="509">
        <v>0</v>
      </c>
      <c r="H541" s="509">
        <v>1</v>
      </c>
      <c r="I541" s="513">
        <v>7309</v>
      </c>
      <c r="J541" s="513">
        <v>0</v>
      </c>
      <c r="K541" s="513">
        <v>0</v>
      </c>
      <c r="L541" s="513">
        <v>0</v>
      </c>
      <c r="M541" s="513">
        <v>0</v>
      </c>
      <c r="N541" s="513">
        <v>258</v>
      </c>
      <c r="O541" s="513">
        <v>123</v>
      </c>
      <c r="P541" s="513">
        <v>4570</v>
      </c>
      <c r="Q541" s="513">
        <v>2358</v>
      </c>
      <c r="R541" s="513">
        <v>0</v>
      </c>
      <c r="S541" s="513">
        <v>0</v>
      </c>
      <c r="T541" s="513">
        <v>0</v>
      </c>
      <c r="U541" s="513">
        <v>0</v>
      </c>
      <c r="V541" s="513">
        <v>0</v>
      </c>
      <c r="W541" s="513">
        <v>0</v>
      </c>
      <c r="X541" s="513">
        <v>0</v>
      </c>
      <c r="Y541" s="513">
        <v>0</v>
      </c>
      <c r="Z541" s="513">
        <v>4828</v>
      </c>
      <c r="AA541" s="513">
        <v>2481</v>
      </c>
      <c r="AB541" s="510">
        <v>100</v>
      </c>
    </row>
    <row r="542" spans="1:28" ht="30" customHeight="1">
      <c r="A542" s="438" t="s">
        <v>45</v>
      </c>
      <c r="B542" s="438" t="s">
        <v>1311</v>
      </c>
      <c r="C542" s="509">
        <v>3</v>
      </c>
      <c r="D542" s="509">
        <v>3</v>
      </c>
      <c r="E542" s="509">
        <v>28</v>
      </c>
      <c r="F542" s="509">
        <v>27</v>
      </c>
      <c r="G542" s="509">
        <v>4</v>
      </c>
      <c r="H542" s="509">
        <v>4</v>
      </c>
      <c r="I542" s="513">
        <v>39901</v>
      </c>
      <c r="J542" s="513">
        <v>128</v>
      </c>
      <c r="K542" s="513">
        <v>104</v>
      </c>
      <c r="L542" s="513">
        <v>0</v>
      </c>
      <c r="M542" s="513">
        <v>0</v>
      </c>
      <c r="N542" s="513">
        <v>3768</v>
      </c>
      <c r="O542" s="513">
        <v>3211</v>
      </c>
      <c r="P542" s="513">
        <v>17815</v>
      </c>
      <c r="Q542" s="513">
        <v>12791</v>
      </c>
      <c r="R542" s="513">
        <v>122</v>
      </c>
      <c r="S542" s="513">
        <v>95</v>
      </c>
      <c r="T542" s="513">
        <v>767</v>
      </c>
      <c r="U542" s="513">
        <v>1080</v>
      </c>
      <c r="V542" s="513">
        <v>15</v>
      </c>
      <c r="W542" s="513">
        <v>5</v>
      </c>
      <c r="X542" s="513">
        <v>0</v>
      </c>
      <c r="Y542" s="513">
        <v>0</v>
      </c>
      <c r="Z542" s="513">
        <v>22615</v>
      </c>
      <c r="AA542" s="513">
        <v>17286</v>
      </c>
      <c r="AB542" s="510">
        <v>96.428571428571416</v>
      </c>
    </row>
    <row r="543" spans="1:28" ht="30" customHeight="1">
      <c r="A543" s="438" t="s">
        <v>47</v>
      </c>
      <c r="B543" s="438" t="s">
        <v>1312</v>
      </c>
      <c r="C543" s="509">
        <v>2</v>
      </c>
      <c r="D543" s="509">
        <v>1</v>
      </c>
      <c r="E543" s="509">
        <v>165</v>
      </c>
      <c r="F543" s="509">
        <v>54</v>
      </c>
      <c r="G543" s="509">
        <v>0</v>
      </c>
      <c r="H543" s="509">
        <v>7</v>
      </c>
      <c r="I543" s="513">
        <v>61478</v>
      </c>
      <c r="J543" s="513">
        <v>164</v>
      </c>
      <c r="K543" s="513">
        <v>269</v>
      </c>
      <c r="L543" s="513">
        <v>92</v>
      </c>
      <c r="M543" s="513">
        <v>254</v>
      </c>
      <c r="N543" s="513">
        <v>2047</v>
      </c>
      <c r="O543" s="513">
        <v>2787</v>
      </c>
      <c r="P543" s="513">
        <v>27361</v>
      </c>
      <c r="Q543" s="513">
        <v>23678</v>
      </c>
      <c r="R543" s="513">
        <v>73</v>
      </c>
      <c r="S543" s="513">
        <v>108</v>
      </c>
      <c r="T543" s="513">
        <v>571</v>
      </c>
      <c r="U543" s="513">
        <v>684</v>
      </c>
      <c r="V543" s="513">
        <v>1912</v>
      </c>
      <c r="W543" s="513">
        <v>1440</v>
      </c>
      <c r="X543" s="513">
        <v>4</v>
      </c>
      <c r="Y543" s="513">
        <v>34</v>
      </c>
      <c r="Z543" s="513">
        <v>32224</v>
      </c>
      <c r="AA543" s="513">
        <v>29254</v>
      </c>
      <c r="AB543" s="510">
        <v>32.727272727272727</v>
      </c>
    </row>
    <row r="544" spans="1:28" ht="30" customHeight="1">
      <c r="A544" s="438" t="s">
        <v>47</v>
      </c>
      <c r="B544" s="438" t="s">
        <v>1313</v>
      </c>
      <c r="C544" s="509">
        <v>2</v>
      </c>
      <c r="D544" s="509">
        <v>2</v>
      </c>
      <c r="E544" s="509">
        <v>83</v>
      </c>
      <c r="F544" s="509">
        <v>44</v>
      </c>
      <c r="G544" s="509">
        <v>0</v>
      </c>
      <c r="H544" s="509">
        <v>4</v>
      </c>
      <c r="I544" s="513">
        <v>66724</v>
      </c>
      <c r="J544" s="513">
        <v>1210</v>
      </c>
      <c r="K544" s="513">
        <v>9</v>
      </c>
      <c r="L544" s="513">
        <v>94</v>
      </c>
      <c r="M544" s="513">
        <v>17</v>
      </c>
      <c r="N544" s="513">
        <v>5520</v>
      </c>
      <c r="O544" s="513">
        <v>1744</v>
      </c>
      <c r="P544" s="513">
        <v>34384</v>
      </c>
      <c r="Q544" s="513">
        <v>19412</v>
      </c>
      <c r="R544" s="513">
        <v>693</v>
      </c>
      <c r="S544" s="513">
        <v>306</v>
      </c>
      <c r="T544" s="513">
        <v>2052</v>
      </c>
      <c r="U544" s="513">
        <v>571</v>
      </c>
      <c r="V544" s="513">
        <v>174</v>
      </c>
      <c r="W544" s="513">
        <v>50</v>
      </c>
      <c r="X544" s="513">
        <v>447</v>
      </c>
      <c r="Y544" s="513">
        <v>41</v>
      </c>
      <c r="Z544" s="513">
        <v>44574</v>
      </c>
      <c r="AA544" s="513">
        <v>22150</v>
      </c>
      <c r="AB544" s="510">
        <v>53.01204819277109</v>
      </c>
    </row>
    <row r="545" spans="1:28" ht="30" customHeight="1">
      <c r="A545" s="438" t="s">
        <v>47</v>
      </c>
      <c r="B545" s="438" t="s">
        <v>1314</v>
      </c>
      <c r="C545" s="509">
        <v>6</v>
      </c>
      <c r="D545" s="509">
        <v>4</v>
      </c>
      <c r="E545" s="509">
        <v>214</v>
      </c>
      <c r="F545" s="509">
        <v>178</v>
      </c>
      <c r="G545" s="509">
        <v>1</v>
      </c>
      <c r="H545" s="509">
        <v>8</v>
      </c>
      <c r="I545" s="513">
        <v>271387</v>
      </c>
      <c r="J545" s="513">
        <v>927</v>
      </c>
      <c r="K545" s="513">
        <v>612</v>
      </c>
      <c r="L545" s="513">
        <v>2</v>
      </c>
      <c r="M545" s="513">
        <v>4</v>
      </c>
      <c r="N545" s="513">
        <v>24127</v>
      </c>
      <c r="O545" s="513">
        <v>13657</v>
      </c>
      <c r="P545" s="513">
        <v>125222</v>
      </c>
      <c r="Q545" s="513">
        <v>97977</v>
      </c>
      <c r="R545" s="513">
        <v>1375</v>
      </c>
      <c r="S545" s="513">
        <v>880</v>
      </c>
      <c r="T545" s="513">
        <v>442</v>
      </c>
      <c r="U545" s="513">
        <v>1119</v>
      </c>
      <c r="V545" s="513">
        <v>2619</v>
      </c>
      <c r="W545" s="513">
        <v>1923</v>
      </c>
      <c r="X545" s="513">
        <v>269</v>
      </c>
      <c r="Y545" s="513">
        <v>232</v>
      </c>
      <c r="Z545" s="513">
        <v>154983</v>
      </c>
      <c r="AA545" s="513">
        <v>116404</v>
      </c>
      <c r="AB545" s="510">
        <v>83.177570093457945</v>
      </c>
    </row>
    <row r="546" spans="1:28" ht="30" customHeight="1">
      <c r="A546" s="438" t="s">
        <v>47</v>
      </c>
      <c r="B546" s="438" t="s">
        <v>1315</v>
      </c>
      <c r="C546" s="509">
        <v>0</v>
      </c>
      <c r="D546" s="509">
        <v>0</v>
      </c>
      <c r="E546" s="509">
        <v>82</v>
      </c>
      <c r="F546" s="509">
        <v>12</v>
      </c>
      <c r="G546" s="509">
        <v>0</v>
      </c>
      <c r="H546" s="509">
        <v>2</v>
      </c>
      <c r="I546" s="513">
        <v>7326</v>
      </c>
      <c r="J546" s="513">
        <v>0</v>
      </c>
      <c r="K546" s="513">
        <v>0</v>
      </c>
      <c r="L546" s="513">
        <v>0</v>
      </c>
      <c r="M546" s="513">
        <v>0</v>
      </c>
      <c r="N546" s="513">
        <v>66</v>
      </c>
      <c r="O546" s="513">
        <v>290</v>
      </c>
      <c r="P546" s="513">
        <v>1729</v>
      </c>
      <c r="Q546" s="513">
        <v>4630</v>
      </c>
      <c r="R546" s="513">
        <v>0</v>
      </c>
      <c r="S546" s="513">
        <v>0</v>
      </c>
      <c r="T546" s="513">
        <v>575</v>
      </c>
      <c r="U546" s="513">
        <v>36</v>
      </c>
      <c r="V546" s="513">
        <v>0</v>
      </c>
      <c r="W546" s="513">
        <v>0</v>
      </c>
      <c r="X546" s="513">
        <v>0</v>
      </c>
      <c r="Y546" s="513">
        <v>0</v>
      </c>
      <c r="Z546" s="513">
        <v>2370</v>
      </c>
      <c r="AA546" s="513">
        <v>4956</v>
      </c>
      <c r="AB546" s="510">
        <v>14.634146341463415</v>
      </c>
    </row>
    <row r="547" spans="1:28" ht="30" customHeight="1">
      <c r="A547" s="438" t="s">
        <v>47</v>
      </c>
      <c r="B547" s="438" t="s">
        <v>1316</v>
      </c>
      <c r="C547" s="509">
        <v>0</v>
      </c>
      <c r="D547" s="509">
        <v>0</v>
      </c>
      <c r="E547" s="509">
        <v>36</v>
      </c>
      <c r="F547" s="509">
        <v>35</v>
      </c>
      <c r="G547" s="509">
        <v>0</v>
      </c>
      <c r="H547" s="509">
        <v>1</v>
      </c>
      <c r="I547" s="513">
        <v>54220</v>
      </c>
      <c r="J547" s="513">
        <v>2</v>
      </c>
      <c r="K547" s="513">
        <v>0</v>
      </c>
      <c r="L547" s="513">
        <v>0</v>
      </c>
      <c r="M547" s="513">
        <v>0</v>
      </c>
      <c r="N547" s="513">
        <v>632</v>
      </c>
      <c r="O547" s="513">
        <v>922</v>
      </c>
      <c r="P547" s="513">
        <v>27338</v>
      </c>
      <c r="Q547" s="513">
        <v>24926</v>
      </c>
      <c r="R547" s="513">
        <v>0</v>
      </c>
      <c r="S547" s="513">
        <v>0</v>
      </c>
      <c r="T547" s="513">
        <v>0</v>
      </c>
      <c r="U547" s="513">
        <v>0</v>
      </c>
      <c r="V547" s="513">
        <v>200</v>
      </c>
      <c r="W547" s="513">
        <v>200</v>
      </c>
      <c r="X547" s="513">
        <v>0</v>
      </c>
      <c r="Y547" s="513">
        <v>0</v>
      </c>
      <c r="Z547" s="513">
        <v>28172</v>
      </c>
      <c r="AA547" s="513">
        <v>26048</v>
      </c>
      <c r="AB547" s="510">
        <v>97.222222222222229</v>
      </c>
    </row>
    <row r="548" spans="1:28" ht="30" customHeight="1">
      <c r="A548" s="438" t="s">
        <v>47</v>
      </c>
      <c r="B548" s="438" t="s">
        <v>1317</v>
      </c>
      <c r="C548" s="509">
        <v>0</v>
      </c>
      <c r="D548" s="509">
        <v>0</v>
      </c>
      <c r="E548" s="509">
        <v>121</v>
      </c>
      <c r="F548" s="509">
        <v>17</v>
      </c>
      <c r="G548" s="509">
        <v>0</v>
      </c>
      <c r="H548" s="509">
        <v>2</v>
      </c>
      <c r="I548" s="513">
        <v>12238</v>
      </c>
      <c r="J548" s="513">
        <v>0</v>
      </c>
      <c r="K548" s="513">
        <v>0</v>
      </c>
      <c r="L548" s="513">
        <v>0</v>
      </c>
      <c r="M548" s="513">
        <v>0</v>
      </c>
      <c r="N548" s="513">
        <v>162</v>
      </c>
      <c r="O548" s="513">
        <v>214</v>
      </c>
      <c r="P548" s="513">
        <v>5072</v>
      </c>
      <c r="Q548" s="513">
        <v>4863</v>
      </c>
      <c r="R548" s="513">
        <v>0</v>
      </c>
      <c r="S548" s="513">
        <v>0</v>
      </c>
      <c r="T548" s="513">
        <v>51</v>
      </c>
      <c r="U548" s="513">
        <v>72</v>
      </c>
      <c r="V548" s="513">
        <v>684</v>
      </c>
      <c r="W548" s="513">
        <v>1120</v>
      </c>
      <c r="X548" s="513">
        <v>0</v>
      </c>
      <c r="Y548" s="513">
        <v>0</v>
      </c>
      <c r="Z548" s="513">
        <v>5969</v>
      </c>
      <c r="AA548" s="513">
        <v>6269</v>
      </c>
      <c r="AB548" s="510">
        <v>14.049586776859504</v>
      </c>
    </row>
    <row r="549" spans="1:28" ht="30" customHeight="1">
      <c r="A549" s="438" t="s">
        <v>47</v>
      </c>
      <c r="B549" s="438" t="s">
        <v>1318</v>
      </c>
      <c r="C549" s="509">
        <v>0</v>
      </c>
      <c r="D549" s="509">
        <v>0</v>
      </c>
      <c r="E549" s="509">
        <v>62</v>
      </c>
      <c r="F549" s="509">
        <v>8</v>
      </c>
      <c r="G549" s="509">
        <v>0</v>
      </c>
      <c r="H549" s="509">
        <v>1</v>
      </c>
      <c r="I549" s="513">
        <v>8444</v>
      </c>
      <c r="J549" s="513">
        <v>18</v>
      </c>
      <c r="K549" s="513">
        <v>4</v>
      </c>
      <c r="L549" s="513">
        <v>5</v>
      </c>
      <c r="M549" s="513">
        <v>1</v>
      </c>
      <c r="N549" s="513">
        <v>943</v>
      </c>
      <c r="O549" s="513">
        <v>315</v>
      </c>
      <c r="P549" s="513">
        <v>4309</v>
      </c>
      <c r="Q549" s="513">
        <v>2799</v>
      </c>
      <c r="R549" s="513">
        <v>0</v>
      </c>
      <c r="S549" s="513">
        <v>0</v>
      </c>
      <c r="T549" s="513">
        <v>0</v>
      </c>
      <c r="U549" s="513">
        <v>0</v>
      </c>
      <c r="V549" s="513">
        <v>25</v>
      </c>
      <c r="W549" s="513">
        <v>25</v>
      </c>
      <c r="X549" s="513">
        <v>0</v>
      </c>
      <c r="Y549" s="513">
        <v>0</v>
      </c>
      <c r="Z549" s="513">
        <v>5300</v>
      </c>
      <c r="AA549" s="513">
        <v>3144</v>
      </c>
      <c r="AB549" s="510">
        <v>12.903225806451614</v>
      </c>
    </row>
    <row r="550" spans="1:28" ht="30" customHeight="1">
      <c r="A550" s="438" t="s">
        <v>47</v>
      </c>
      <c r="B550" s="438" t="s">
        <v>1319</v>
      </c>
      <c r="C550" s="509">
        <v>0</v>
      </c>
      <c r="D550" s="509">
        <v>0</v>
      </c>
      <c r="E550" s="509">
        <v>23</v>
      </c>
      <c r="F550" s="509">
        <v>2</v>
      </c>
      <c r="G550" s="509">
        <v>0</v>
      </c>
      <c r="H550" s="509">
        <v>2</v>
      </c>
      <c r="I550" s="513">
        <v>1292</v>
      </c>
      <c r="J550" s="513">
        <v>0</v>
      </c>
      <c r="K550" s="513">
        <v>0</v>
      </c>
      <c r="L550" s="513">
        <v>0</v>
      </c>
      <c r="M550" s="513">
        <v>0</v>
      </c>
      <c r="N550" s="513">
        <v>11</v>
      </c>
      <c r="O550" s="513">
        <v>9</v>
      </c>
      <c r="P550" s="513">
        <v>207</v>
      </c>
      <c r="Q550" s="513">
        <v>284</v>
      </c>
      <c r="R550" s="513">
        <v>0</v>
      </c>
      <c r="S550" s="513">
        <v>0</v>
      </c>
      <c r="T550" s="513">
        <v>563</v>
      </c>
      <c r="U550" s="513">
        <v>218</v>
      </c>
      <c r="V550" s="513">
        <v>0</v>
      </c>
      <c r="W550" s="513">
        <v>0</v>
      </c>
      <c r="X550" s="513">
        <v>0</v>
      </c>
      <c r="Y550" s="513">
        <v>0</v>
      </c>
      <c r="Z550" s="513">
        <v>781</v>
      </c>
      <c r="AA550" s="513">
        <v>511</v>
      </c>
      <c r="AB550" s="510">
        <v>8.695652173913043</v>
      </c>
    </row>
    <row r="551" spans="1:28" ht="30" customHeight="1">
      <c r="A551" s="438" t="s">
        <v>47</v>
      </c>
      <c r="B551" s="438" t="s">
        <v>1320</v>
      </c>
      <c r="C551" s="509">
        <v>0</v>
      </c>
      <c r="D551" s="509">
        <v>0</v>
      </c>
      <c r="E551" s="509">
        <v>102</v>
      </c>
      <c r="F551" s="509">
        <v>22</v>
      </c>
      <c r="G551" s="509">
        <v>0</v>
      </c>
      <c r="H551" s="509">
        <v>2</v>
      </c>
      <c r="I551" s="513">
        <v>17728</v>
      </c>
      <c r="J551" s="513">
        <v>54</v>
      </c>
      <c r="K551" s="513">
        <v>2</v>
      </c>
      <c r="L551" s="513">
        <v>0</v>
      </c>
      <c r="M551" s="513">
        <v>0</v>
      </c>
      <c r="N551" s="513">
        <v>1126</v>
      </c>
      <c r="O551" s="513">
        <v>865</v>
      </c>
      <c r="P551" s="513">
        <v>5507</v>
      </c>
      <c r="Q551" s="513">
        <v>6064</v>
      </c>
      <c r="R551" s="513">
        <v>0</v>
      </c>
      <c r="S551" s="513">
        <v>0</v>
      </c>
      <c r="T551" s="513">
        <v>1091</v>
      </c>
      <c r="U551" s="513">
        <v>111</v>
      </c>
      <c r="V551" s="513">
        <v>1180</v>
      </c>
      <c r="W551" s="513">
        <v>1728</v>
      </c>
      <c r="X551" s="513">
        <v>0</v>
      </c>
      <c r="Y551" s="513">
        <v>0</v>
      </c>
      <c r="Z551" s="513">
        <v>8958</v>
      </c>
      <c r="AA551" s="513">
        <v>8770</v>
      </c>
      <c r="AB551" s="510">
        <v>21.56862745098039</v>
      </c>
    </row>
    <row r="552" spans="1:28" ht="30" customHeight="1">
      <c r="A552" s="438" t="s">
        <v>47</v>
      </c>
      <c r="B552" s="438" t="s">
        <v>1321</v>
      </c>
      <c r="C552" s="509">
        <v>0</v>
      </c>
      <c r="D552" s="509">
        <v>0</v>
      </c>
      <c r="E552" s="509">
        <v>11</v>
      </c>
      <c r="F552" s="509">
        <v>1</v>
      </c>
      <c r="G552" s="509">
        <v>0</v>
      </c>
      <c r="H552" s="509">
        <v>1</v>
      </c>
      <c r="I552" s="513">
        <v>6966</v>
      </c>
      <c r="J552" s="513">
        <v>6</v>
      </c>
      <c r="K552" s="513">
        <v>2</v>
      </c>
      <c r="L552" s="513">
        <v>0</v>
      </c>
      <c r="M552" s="513">
        <v>0</v>
      </c>
      <c r="N552" s="513">
        <v>643</v>
      </c>
      <c r="O552" s="513">
        <v>390</v>
      </c>
      <c r="P552" s="513">
        <v>3434</v>
      </c>
      <c r="Q552" s="513">
        <v>2421</v>
      </c>
      <c r="R552" s="513">
        <v>0</v>
      </c>
      <c r="S552" s="513">
        <v>0</v>
      </c>
      <c r="T552" s="513">
        <v>0</v>
      </c>
      <c r="U552" s="513">
        <v>0</v>
      </c>
      <c r="V552" s="513">
        <v>38</v>
      </c>
      <c r="W552" s="513">
        <v>32</v>
      </c>
      <c r="X552" s="513">
        <v>0</v>
      </c>
      <c r="Y552" s="513">
        <v>0</v>
      </c>
      <c r="Z552" s="513">
        <v>4121</v>
      </c>
      <c r="AA552" s="513">
        <v>2845</v>
      </c>
      <c r="AB552" s="510">
        <v>9.0909090909090917</v>
      </c>
    </row>
    <row r="553" spans="1:28" ht="30" customHeight="1">
      <c r="A553" s="438" t="s">
        <v>47</v>
      </c>
      <c r="B553" s="438" t="s">
        <v>1322</v>
      </c>
      <c r="C553" s="509">
        <v>0</v>
      </c>
      <c r="D553" s="509">
        <v>0</v>
      </c>
      <c r="E553" s="509">
        <v>27</v>
      </c>
      <c r="F553" s="509">
        <v>25</v>
      </c>
      <c r="G553" s="509">
        <v>0</v>
      </c>
      <c r="H553" s="509">
        <v>1</v>
      </c>
      <c r="I553" s="513">
        <v>34499</v>
      </c>
      <c r="J553" s="513">
        <v>14</v>
      </c>
      <c r="K553" s="513">
        <v>15</v>
      </c>
      <c r="L553" s="513">
        <v>0</v>
      </c>
      <c r="M553" s="513">
        <v>0</v>
      </c>
      <c r="N553" s="513">
        <v>1132</v>
      </c>
      <c r="O553" s="513">
        <v>981</v>
      </c>
      <c r="P553" s="513">
        <v>16495</v>
      </c>
      <c r="Q553" s="513">
        <v>13808</v>
      </c>
      <c r="R553" s="513">
        <v>0</v>
      </c>
      <c r="S553" s="513">
        <v>0</v>
      </c>
      <c r="T553" s="513">
        <v>0</v>
      </c>
      <c r="U553" s="513">
        <v>0</v>
      </c>
      <c r="V553" s="513">
        <v>982</v>
      </c>
      <c r="W553" s="513">
        <v>1072</v>
      </c>
      <c r="X553" s="513">
        <v>0</v>
      </c>
      <c r="Y553" s="513">
        <v>0</v>
      </c>
      <c r="Z553" s="513">
        <v>18623</v>
      </c>
      <c r="AA553" s="513">
        <v>15876</v>
      </c>
      <c r="AB553" s="510">
        <v>92.592592592592581</v>
      </c>
    </row>
    <row r="554" spans="1:28" ht="30" customHeight="1">
      <c r="A554" s="438" t="s">
        <v>47</v>
      </c>
      <c r="B554" s="438" t="s">
        <v>1323</v>
      </c>
      <c r="C554" s="509">
        <v>0</v>
      </c>
      <c r="D554" s="509">
        <v>0</v>
      </c>
      <c r="E554" s="509">
        <v>54</v>
      </c>
      <c r="F554" s="509">
        <v>7</v>
      </c>
      <c r="G554" s="509">
        <v>0</v>
      </c>
      <c r="H554" s="509">
        <v>1</v>
      </c>
      <c r="I554" s="513">
        <v>8135</v>
      </c>
      <c r="J554" s="513">
        <v>0</v>
      </c>
      <c r="K554" s="513">
        <v>0</v>
      </c>
      <c r="L554" s="513">
        <v>0</v>
      </c>
      <c r="M554" s="513">
        <v>0</v>
      </c>
      <c r="N554" s="513">
        <v>83</v>
      </c>
      <c r="O554" s="513">
        <v>658</v>
      </c>
      <c r="P554" s="513">
        <v>906</v>
      </c>
      <c r="Q554" s="513">
        <v>3139</v>
      </c>
      <c r="R554" s="513">
        <v>0</v>
      </c>
      <c r="S554" s="513">
        <v>0</v>
      </c>
      <c r="T554" s="513">
        <v>0</v>
      </c>
      <c r="U554" s="513">
        <v>0</v>
      </c>
      <c r="V554" s="513">
        <v>1408</v>
      </c>
      <c r="W554" s="513">
        <v>1941</v>
      </c>
      <c r="X554" s="513">
        <v>0</v>
      </c>
      <c r="Y554" s="513">
        <v>0</v>
      </c>
      <c r="Z554" s="513">
        <v>2397</v>
      </c>
      <c r="AA554" s="513">
        <v>5738</v>
      </c>
      <c r="AB554" s="510">
        <v>12.962962962962962</v>
      </c>
    </row>
    <row r="555" spans="1:28" ht="30" customHeight="1">
      <c r="A555" s="438" t="s">
        <v>47</v>
      </c>
      <c r="B555" s="438" t="s">
        <v>1324</v>
      </c>
      <c r="C555" s="509">
        <v>3</v>
      </c>
      <c r="D555" s="509">
        <v>1</v>
      </c>
      <c r="E555" s="509">
        <v>70</v>
      </c>
      <c r="F555" s="509">
        <v>50</v>
      </c>
      <c r="G555" s="509">
        <v>0</v>
      </c>
      <c r="H555" s="509">
        <v>6</v>
      </c>
      <c r="I555" s="513">
        <v>51863</v>
      </c>
      <c r="J555" s="513">
        <v>81</v>
      </c>
      <c r="K555" s="513">
        <v>22</v>
      </c>
      <c r="L555" s="513">
        <v>32</v>
      </c>
      <c r="M555" s="513">
        <v>20</v>
      </c>
      <c r="N555" s="513">
        <v>2856</v>
      </c>
      <c r="O555" s="513">
        <v>3085</v>
      </c>
      <c r="P555" s="513">
        <v>22292</v>
      </c>
      <c r="Q555" s="513">
        <v>19941</v>
      </c>
      <c r="R555" s="513">
        <v>203</v>
      </c>
      <c r="S555" s="513">
        <v>181</v>
      </c>
      <c r="T555" s="513">
        <v>773</v>
      </c>
      <c r="U555" s="513">
        <v>869</v>
      </c>
      <c r="V555" s="513">
        <v>859</v>
      </c>
      <c r="W555" s="513">
        <v>649</v>
      </c>
      <c r="X555" s="513">
        <v>0</v>
      </c>
      <c r="Y555" s="513">
        <v>0</v>
      </c>
      <c r="Z555" s="513">
        <v>27096</v>
      </c>
      <c r="AA555" s="513">
        <v>24767</v>
      </c>
      <c r="AB555" s="510">
        <v>71.428571428571431</v>
      </c>
    </row>
    <row r="556" spans="1:28" ht="30" customHeight="1">
      <c r="A556" s="438" t="s">
        <v>47</v>
      </c>
      <c r="B556" s="438" t="s">
        <v>1325</v>
      </c>
      <c r="C556" s="509">
        <v>0</v>
      </c>
      <c r="D556" s="509">
        <v>0</v>
      </c>
      <c r="E556" s="509">
        <v>45</v>
      </c>
      <c r="F556" s="509">
        <v>9</v>
      </c>
      <c r="G556" s="509">
        <v>0</v>
      </c>
      <c r="H556" s="509">
        <v>1</v>
      </c>
      <c r="I556" s="513">
        <v>6701</v>
      </c>
      <c r="J556" s="513">
        <v>1</v>
      </c>
      <c r="K556" s="513">
        <v>0</v>
      </c>
      <c r="L556" s="513">
        <v>0</v>
      </c>
      <c r="M556" s="513">
        <v>0</v>
      </c>
      <c r="N556" s="513">
        <v>294</v>
      </c>
      <c r="O556" s="513">
        <v>430</v>
      </c>
      <c r="P556" s="513">
        <v>2631</v>
      </c>
      <c r="Q556" s="513">
        <v>1928</v>
      </c>
      <c r="R556" s="513">
        <v>0</v>
      </c>
      <c r="S556" s="513">
        <v>0</v>
      </c>
      <c r="T556" s="513">
        <v>700</v>
      </c>
      <c r="U556" s="513">
        <v>717</v>
      </c>
      <c r="V556" s="513">
        <v>0</v>
      </c>
      <c r="W556" s="513">
        <v>0</v>
      </c>
      <c r="X556" s="513">
        <v>0</v>
      </c>
      <c r="Y556" s="513">
        <v>0</v>
      </c>
      <c r="Z556" s="513">
        <v>3626</v>
      </c>
      <c r="AA556" s="513">
        <v>3075</v>
      </c>
      <c r="AB556" s="510">
        <v>20</v>
      </c>
    </row>
    <row r="557" spans="1:28" ht="30" customHeight="1">
      <c r="A557" s="438" t="s">
        <v>47</v>
      </c>
      <c r="B557" s="438" t="s">
        <v>1326</v>
      </c>
      <c r="C557" s="509">
        <v>0</v>
      </c>
      <c r="D557" s="509">
        <v>0</v>
      </c>
      <c r="E557" s="509">
        <v>55</v>
      </c>
      <c r="F557" s="509">
        <v>42</v>
      </c>
      <c r="G557" s="509">
        <v>0</v>
      </c>
      <c r="H557" s="509">
        <v>3</v>
      </c>
      <c r="I557" s="513">
        <v>71177</v>
      </c>
      <c r="J557" s="513">
        <v>11</v>
      </c>
      <c r="K557" s="513">
        <v>7</v>
      </c>
      <c r="L557" s="513">
        <v>0</v>
      </c>
      <c r="M557" s="513">
        <v>0</v>
      </c>
      <c r="N557" s="513">
        <v>3040</v>
      </c>
      <c r="O557" s="513">
        <v>2621</v>
      </c>
      <c r="P557" s="513">
        <v>33622</v>
      </c>
      <c r="Q557" s="513">
        <v>28412</v>
      </c>
      <c r="R557" s="513">
        <v>9</v>
      </c>
      <c r="S557" s="513">
        <v>9</v>
      </c>
      <c r="T557" s="513">
        <v>638</v>
      </c>
      <c r="U557" s="513">
        <v>246</v>
      </c>
      <c r="V557" s="513">
        <v>958</v>
      </c>
      <c r="W557" s="513">
        <v>922</v>
      </c>
      <c r="X557" s="513">
        <v>543</v>
      </c>
      <c r="Y557" s="513">
        <v>139</v>
      </c>
      <c r="Z557" s="513">
        <v>38821</v>
      </c>
      <c r="AA557" s="513">
        <v>32356</v>
      </c>
      <c r="AB557" s="510">
        <v>76.36363636363636</v>
      </c>
    </row>
    <row r="558" spans="1:28" ht="30" customHeight="1">
      <c r="A558" s="438" t="s">
        <v>47</v>
      </c>
      <c r="B558" s="438" t="s">
        <v>1327</v>
      </c>
      <c r="C558" s="509">
        <v>0</v>
      </c>
      <c r="D558" s="509">
        <v>0</v>
      </c>
      <c r="E558" s="509">
        <v>29</v>
      </c>
      <c r="F558" s="509">
        <v>29</v>
      </c>
      <c r="G558" s="509">
        <v>0</v>
      </c>
      <c r="H558" s="509">
        <v>2</v>
      </c>
      <c r="I558" s="513">
        <v>16249</v>
      </c>
      <c r="J558" s="513">
        <v>0</v>
      </c>
      <c r="K558" s="513">
        <v>0</v>
      </c>
      <c r="L558" s="513">
        <v>0</v>
      </c>
      <c r="M558" s="513">
        <v>0</v>
      </c>
      <c r="N558" s="513">
        <v>589</v>
      </c>
      <c r="O558" s="513">
        <v>560</v>
      </c>
      <c r="P558" s="513">
        <v>7169</v>
      </c>
      <c r="Q558" s="513">
        <v>7283</v>
      </c>
      <c r="R558" s="513">
        <v>0</v>
      </c>
      <c r="S558" s="513">
        <v>0</v>
      </c>
      <c r="T558" s="513">
        <v>518</v>
      </c>
      <c r="U558" s="513">
        <v>37</v>
      </c>
      <c r="V558" s="513">
        <v>48</v>
      </c>
      <c r="W558" s="513">
        <v>45</v>
      </c>
      <c r="X558" s="513">
        <v>0</v>
      </c>
      <c r="Y558" s="513">
        <v>0</v>
      </c>
      <c r="Z558" s="513">
        <v>8324</v>
      </c>
      <c r="AA558" s="513">
        <v>7925</v>
      </c>
      <c r="AB558" s="510">
        <v>100</v>
      </c>
    </row>
    <row r="559" spans="1:28" ht="30" customHeight="1">
      <c r="A559" s="438" t="s">
        <v>47</v>
      </c>
      <c r="B559" s="438" t="s">
        <v>1328</v>
      </c>
      <c r="C559" s="509">
        <v>0</v>
      </c>
      <c r="D559" s="509">
        <v>0</v>
      </c>
      <c r="E559" s="509">
        <v>69</v>
      </c>
      <c r="F559" s="509">
        <v>16</v>
      </c>
      <c r="G559" s="509">
        <v>0</v>
      </c>
      <c r="H559" s="509">
        <v>2</v>
      </c>
      <c r="I559" s="513">
        <v>24101</v>
      </c>
      <c r="J559" s="513">
        <v>40</v>
      </c>
      <c r="K559" s="513">
        <v>27</v>
      </c>
      <c r="L559" s="513">
        <v>0</v>
      </c>
      <c r="M559" s="513">
        <v>0</v>
      </c>
      <c r="N559" s="513">
        <v>956</v>
      </c>
      <c r="O559" s="513">
        <v>1316</v>
      </c>
      <c r="P559" s="513">
        <v>11013</v>
      </c>
      <c r="Q559" s="513">
        <v>10006</v>
      </c>
      <c r="R559" s="513">
        <v>8</v>
      </c>
      <c r="S559" s="513">
        <v>3</v>
      </c>
      <c r="T559" s="513">
        <v>503</v>
      </c>
      <c r="U559" s="513">
        <v>83</v>
      </c>
      <c r="V559" s="513">
        <v>75</v>
      </c>
      <c r="W559" s="513">
        <v>71</v>
      </c>
      <c r="X559" s="513">
        <v>0</v>
      </c>
      <c r="Y559" s="513">
        <v>0</v>
      </c>
      <c r="Z559" s="513">
        <v>12595</v>
      </c>
      <c r="AA559" s="513">
        <v>11506</v>
      </c>
      <c r="AB559" s="510">
        <v>23.188405797101453</v>
      </c>
    </row>
    <row r="560" spans="1:28" ht="30" customHeight="1">
      <c r="A560" s="438" t="s">
        <v>47</v>
      </c>
      <c r="B560" s="438" t="s">
        <v>1329</v>
      </c>
      <c r="C560" s="509">
        <v>0</v>
      </c>
      <c r="D560" s="509">
        <v>0</v>
      </c>
      <c r="E560" s="509">
        <v>10</v>
      </c>
      <c r="F560" s="509">
        <v>7</v>
      </c>
      <c r="G560" s="509">
        <v>0</v>
      </c>
      <c r="H560" s="509">
        <v>2</v>
      </c>
      <c r="I560" s="513">
        <v>2281</v>
      </c>
      <c r="J560" s="513">
        <v>0</v>
      </c>
      <c r="K560" s="513">
        <v>0</v>
      </c>
      <c r="L560" s="513">
        <v>0</v>
      </c>
      <c r="M560" s="513">
        <v>0</v>
      </c>
      <c r="N560" s="513">
        <v>75</v>
      </c>
      <c r="O560" s="513">
        <v>15</v>
      </c>
      <c r="P560" s="513">
        <v>823</v>
      </c>
      <c r="Q560" s="513">
        <v>1079</v>
      </c>
      <c r="R560" s="513">
        <v>0</v>
      </c>
      <c r="S560" s="513">
        <v>0</v>
      </c>
      <c r="T560" s="513">
        <v>286</v>
      </c>
      <c r="U560" s="513">
        <v>3</v>
      </c>
      <c r="V560" s="513">
        <v>0</v>
      </c>
      <c r="W560" s="513">
        <v>0</v>
      </c>
      <c r="X560" s="513">
        <v>0</v>
      </c>
      <c r="Y560" s="513">
        <v>0</v>
      </c>
      <c r="Z560" s="513">
        <v>1184</v>
      </c>
      <c r="AA560" s="513">
        <v>1097</v>
      </c>
      <c r="AB560" s="510">
        <v>70</v>
      </c>
    </row>
    <row r="561" spans="1:28" ht="30" customHeight="1">
      <c r="A561" s="438" t="s">
        <v>47</v>
      </c>
      <c r="B561" s="438" t="s">
        <v>1330</v>
      </c>
      <c r="C561" s="509">
        <v>1</v>
      </c>
      <c r="D561" s="509">
        <v>0</v>
      </c>
      <c r="E561" s="509">
        <v>19</v>
      </c>
      <c r="F561" s="509">
        <v>16</v>
      </c>
      <c r="G561" s="509">
        <v>0</v>
      </c>
      <c r="H561" s="509">
        <v>1</v>
      </c>
      <c r="I561" s="513">
        <v>8238</v>
      </c>
      <c r="J561" s="513">
        <v>20</v>
      </c>
      <c r="K561" s="513">
        <v>6</v>
      </c>
      <c r="L561" s="513">
        <v>0</v>
      </c>
      <c r="M561" s="513">
        <v>0</v>
      </c>
      <c r="N561" s="513">
        <v>224</v>
      </c>
      <c r="O561" s="513">
        <v>64</v>
      </c>
      <c r="P561" s="513">
        <v>3603</v>
      </c>
      <c r="Q561" s="513">
        <v>3704</v>
      </c>
      <c r="R561" s="513">
        <v>7</v>
      </c>
      <c r="S561" s="513">
        <v>3</v>
      </c>
      <c r="T561" s="513">
        <v>1</v>
      </c>
      <c r="U561" s="513">
        <v>0</v>
      </c>
      <c r="V561" s="513">
        <v>398</v>
      </c>
      <c r="W561" s="513">
        <v>208</v>
      </c>
      <c r="X561" s="513">
        <v>0</v>
      </c>
      <c r="Y561" s="513">
        <v>0</v>
      </c>
      <c r="Z561" s="513">
        <v>4253</v>
      </c>
      <c r="AA561" s="513">
        <v>3985</v>
      </c>
      <c r="AB561" s="510">
        <v>84.21052631578948</v>
      </c>
    </row>
    <row r="562" spans="1:28" ht="30" customHeight="1">
      <c r="A562" s="438" t="s">
        <v>47</v>
      </c>
      <c r="B562" s="438" t="s">
        <v>1331</v>
      </c>
      <c r="C562" s="509">
        <v>0</v>
      </c>
      <c r="D562" s="509">
        <v>0</v>
      </c>
      <c r="E562" s="509">
        <v>100</v>
      </c>
      <c r="F562" s="509">
        <v>17</v>
      </c>
      <c r="G562" s="509">
        <v>0</v>
      </c>
      <c r="H562" s="509">
        <v>1</v>
      </c>
      <c r="I562" s="513">
        <v>6900</v>
      </c>
      <c r="J562" s="513">
        <v>1</v>
      </c>
      <c r="K562" s="513">
        <v>2</v>
      </c>
      <c r="L562" s="513">
        <v>0</v>
      </c>
      <c r="M562" s="513">
        <v>0</v>
      </c>
      <c r="N562" s="513">
        <v>400</v>
      </c>
      <c r="O562" s="513">
        <v>793</v>
      </c>
      <c r="P562" s="513">
        <v>1921</v>
      </c>
      <c r="Q562" s="513">
        <v>3600</v>
      </c>
      <c r="R562" s="513">
        <v>0</v>
      </c>
      <c r="S562" s="513">
        <v>0</v>
      </c>
      <c r="T562" s="513">
        <v>0</v>
      </c>
      <c r="U562" s="513">
        <v>0</v>
      </c>
      <c r="V562" s="513">
        <v>87</v>
      </c>
      <c r="W562" s="513">
        <v>96</v>
      </c>
      <c r="X562" s="513">
        <v>0</v>
      </c>
      <c r="Y562" s="513">
        <v>0</v>
      </c>
      <c r="Z562" s="513">
        <v>2409</v>
      </c>
      <c r="AA562" s="513">
        <v>4491</v>
      </c>
      <c r="AB562" s="510">
        <v>17</v>
      </c>
    </row>
    <row r="563" spans="1:28" ht="30" customHeight="1">
      <c r="A563" s="438" t="s">
        <v>47</v>
      </c>
      <c r="B563" s="438" t="s">
        <v>1332</v>
      </c>
      <c r="C563" s="509">
        <v>0</v>
      </c>
      <c r="D563" s="509">
        <v>0</v>
      </c>
      <c r="E563" s="509">
        <v>79</v>
      </c>
      <c r="F563" s="509">
        <v>25</v>
      </c>
      <c r="G563" s="509">
        <v>0</v>
      </c>
      <c r="H563" s="509">
        <v>1</v>
      </c>
      <c r="I563" s="513">
        <v>19730</v>
      </c>
      <c r="J563" s="513">
        <v>0</v>
      </c>
      <c r="K563" s="513">
        <v>0</v>
      </c>
      <c r="L563" s="513">
        <v>0</v>
      </c>
      <c r="M563" s="513">
        <v>0</v>
      </c>
      <c r="N563" s="513">
        <v>656</v>
      </c>
      <c r="O563" s="513">
        <v>936</v>
      </c>
      <c r="P563" s="513">
        <v>10097</v>
      </c>
      <c r="Q563" s="513">
        <v>7425</v>
      </c>
      <c r="R563" s="513">
        <v>19</v>
      </c>
      <c r="S563" s="513">
        <v>6</v>
      </c>
      <c r="T563" s="513">
        <v>3</v>
      </c>
      <c r="U563" s="513">
        <v>5</v>
      </c>
      <c r="V563" s="513">
        <v>275</v>
      </c>
      <c r="W563" s="513">
        <v>308</v>
      </c>
      <c r="X563" s="513">
        <v>0</v>
      </c>
      <c r="Y563" s="513">
        <v>0</v>
      </c>
      <c r="Z563" s="513">
        <v>11050</v>
      </c>
      <c r="AA563" s="513">
        <v>8680</v>
      </c>
      <c r="AB563" s="510">
        <v>31.645569620253163</v>
      </c>
    </row>
    <row r="564" spans="1:28" ht="30" customHeight="1">
      <c r="A564" s="438" t="s">
        <v>47</v>
      </c>
      <c r="B564" s="438" t="s">
        <v>1333</v>
      </c>
      <c r="C564" s="509">
        <v>0</v>
      </c>
      <c r="D564" s="509">
        <v>0</v>
      </c>
      <c r="E564" s="509">
        <v>40</v>
      </c>
      <c r="F564" s="509">
        <v>32</v>
      </c>
      <c r="G564" s="509">
        <v>0</v>
      </c>
      <c r="H564" s="509">
        <v>2</v>
      </c>
      <c r="I564" s="513">
        <v>33276</v>
      </c>
      <c r="J564" s="513">
        <v>2</v>
      </c>
      <c r="K564" s="513">
        <v>0</v>
      </c>
      <c r="L564" s="513">
        <v>0</v>
      </c>
      <c r="M564" s="513">
        <v>0</v>
      </c>
      <c r="N564" s="513">
        <v>1715</v>
      </c>
      <c r="O564" s="513">
        <v>1723</v>
      </c>
      <c r="P564" s="513">
        <v>14669</v>
      </c>
      <c r="Q564" s="513">
        <v>14851</v>
      </c>
      <c r="R564" s="513">
        <v>42</v>
      </c>
      <c r="S564" s="513">
        <v>18</v>
      </c>
      <c r="T564" s="513">
        <v>105</v>
      </c>
      <c r="U564" s="513">
        <v>51</v>
      </c>
      <c r="V564" s="513">
        <v>50</v>
      </c>
      <c r="W564" s="513">
        <v>50</v>
      </c>
      <c r="X564" s="513">
        <v>0</v>
      </c>
      <c r="Y564" s="513">
        <v>0</v>
      </c>
      <c r="Z564" s="513">
        <v>16583</v>
      </c>
      <c r="AA564" s="513">
        <v>16693</v>
      </c>
      <c r="AB564" s="510">
        <v>80</v>
      </c>
    </row>
    <row r="565" spans="1:28" ht="30" customHeight="1">
      <c r="A565" s="438" t="s">
        <v>47</v>
      </c>
      <c r="B565" s="438" t="s">
        <v>1334</v>
      </c>
      <c r="C565" s="509">
        <v>2</v>
      </c>
      <c r="D565" s="509">
        <v>0</v>
      </c>
      <c r="E565" s="509">
        <v>97</v>
      </c>
      <c r="F565" s="509">
        <v>17</v>
      </c>
      <c r="G565" s="509">
        <v>0</v>
      </c>
      <c r="H565" s="509">
        <v>3</v>
      </c>
      <c r="I565" s="513">
        <v>9119</v>
      </c>
      <c r="J565" s="513">
        <v>76</v>
      </c>
      <c r="K565" s="513">
        <v>10</v>
      </c>
      <c r="L565" s="513">
        <v>0</v>
      </c>
      <c r="M565" s="513">
        <v>0</v>
      </c>
      <c r="N565" s="513">
        <v>1084</v>
      </c>
      <c r="O565" s="513">
        <v>570</v>
      </c>
      <c r="P565" s="513">
        <v>2120</v>
      </c>
      <c r="Q565" s="513">
        <v>1183</v>
      </c>
      <c r="R565" s="513">
        <v>172</v>
      </c>
      <c r="S565" s="513">
        <v>158</v>
      </c>
      <c r="T565" s="513">
        <v>752</v>
      </c>
      <c r="U565" s="513">
        <v>385</v>
      </c>
      <c r="V565" s="513">
        <v>844</v>
      </c>
      <c r="W565" s="513">
        <v>1765</v>
      </c>
      <c r="X565" s="513">
        <v>0</v>
      </c>
      <c r="Y565" s="513">
        <v>0</v>
      </c>
      <c r="Z565" s="513">
        <v>5048</v>
      </c>
      <c r="AA565" s="513">
        <v>4071</v>
      </c>
      <c r="AB565" s="510">
        <v>17.52577319587629</v>
      </c>
    </row>
    <row r="566" spans="1:28" ht="30" customHeight="1">
      <c r="A566" s="438" t="s">
        <v>47</v>
      </c>
      <c r="B566" s="438" t="s">
        <v>1335</v>
      </c>
      <c r="C566" s="509">
        <v>0</v>
      </c>
      <c r="D566" s="509">
        <v>0</v>
      </c>
      <c r="E566" s="509">
        <v>37</v>
      </c>
      <c r="F566" s="509">
        <v>32</v>
      </c>
      <c r="G566" s="509">
        <v>0</v>
      </c>
      <c r="H566" s="509">
        <v>2</v>
      </c>
      <c r="I566" s="513">
        <v>39399</v>
      </c>
      <c r="J566" s="513">
        <v>0</v>
      </c>
      <c r="K566" s="513">
        <v>0</v>
      </c>
      <c r="L566" s="513">
        <v>0</v>
      </c>
      <c r="M566" s="513">
        <v>0</v>
      </c>
      <c r="N566" s="513">
        <v>2059</v>
      </c>
      <c r="O566" s="513">
        <v>3365</v>
      </c>
      <c r="P566" s="513">
        <v>17818</v>
      </c>
      <c r="Q566" s="513">
        <v>15601</v>
      </c>
      <c r="R566" s="513">
        <v>77</v>
      </c>
      <c r="S566" s="513">
        <v>16</v>
      </c>
      <c r="T566" s="513">
        <v>424</v>
      </c>
      <c r="U566" s="513">
        <v>39</v>
      </c>
      <c r="V566" s="513">
        <v>0</v>
      </c>
      <c r="W566" s="513">
        <v>0</v>
      </c>
      <c r="X566" s="513">
        <v>0</v>
      </c>
      <c r="Y566" s="513">
        <v>0</v>
      </c>
      <c r="Z566" s="513">
        <v>20378</v>
      </c>
      <c r="AA566" s="513">
        <v>19021</v>
      </c>
      <c r="AB566" s="510">
        <v>86.486486486486484</v>
      </c>
    </row>
    <row r="567" spans="1:28" ht="30" customHeight="1">
      <c r="A567" s="438" t="s">
        <v>47</v>
      </c>
      <c r="B567" s="438" t="s">
        <v>1336</v>
      </c>
      <c r="C567" s="509">
        <v>0</v>
      </c>
      <c r="D567" s="509">
        <v>0</v>
      </c>
      <c r="E567" s="509">
        <v>43</v>
      </c>
      <c r="F567" s="509">
        <v>36</v>
      </c>
      <c r="G567" s="509">
        <v>0</v>
      </c>
      <c r="H567" s="509">
        <v>2</v>
      </c>
      <c r="I567" s="513">
        <v>41920</v>
      </c>
      <c r="J567" s="513">
        <v>2</v>
      </c>
      <c r="K567" s="513">
        <v>1</v>
      </c>
      <c r="L567" s="513">
        <v>0</v>
      </c>
      <c r="M567" s="513">
        <v>0</v>
      </c>
      <c r="N567" s="513">
        <v>414</v>
      </c>
      <c r="O567" s="513">
        <v>911</v>
      </c>
      <c r="P567" s="513">
        <v>16145</v>
      </c>
      <c r="Q567" s="513">
        <v>23655</v>
      </c>
      <c r="R567" s="513">
        <v>0</v>
      </c>
      <c r="S567" s="513">
        <v>0</v>
      </c>
      <c r="T567" s="513">
        <v>455</v>
      </c>
      <c r="U567" s="513">
        <v>100</v>
      </c>
      <c r="V567" s="513">
        <v>155</v>
      </c>
      <c r="W567" s="513">
        <v>82</v>
      </c>
      <c r="X567" s="513">
        <v>0</v>
      </c>
      <c r="Y567" s="513">
        <v>0</v>
      </c>
      <c r="Z567" s="513">
        <v>17171</v>
      </c>
      <c r="AA567" s="513">
        <v>24749</v>
      </c>
      <c r="AB567" s="510">
        <v>83.720930232558146</v>
      </c>
    </row>
    <row r="568" spans="1:28" ht="30" customHeight="1">
      <c r="A568" s="438" t="s">
        <v>47</v>
      </c>
      <c r="B568" s="438" t="s">
        <v>1337</v>
      </c>
      <c r="C568" s="509">
        <v>0</v>
      </c>
      <c r="D568" s="509">
        <v>0</v>
      </c>
      <c r="E568" s="509">
        <v>66</v>
      </c>
      <c r="F568" s="509">
        <v>18</v>
      </c>
      <c r="G568" s="509">
        <v>0</v>
      </c>
      <c r="H568" s="509">
        <v>2</v>
      </c>
      <c r="I568" s="513">
        <v>17011</v>
      </c>
      <c r="J568" s="513">
        <v>5</v>
      </c>
      <c r="K568" s="513">
        <v>4</v>
      </c>
      <c r="L568" s="513">
        <v>0</v>
      </c>
      <c r="M568" s="513">
        <v>0</v>
      </c>
      <c r="N568" s="513">
        <v>1179</v>
      </c>
      <c r="O568" s="513">
        <v>948</v>
      </c>
      <c r="P568" s="513">
        <v>6983</v>
      </c>
      <c r="Q568" s="513">
        <v>7150</v>
      </c>
      <c r="R568" s="513">
        <v>43</v>
      </c>
      <c r="S568" s="513">
        <v>22</v>
      </c>
      <c r="T568" s="513">
        <v>365</v>
      </c>
      <c r="U568" s="513">
        <v>24</v>
      </c>
      <c r="V568" s="513">
        <v>142</v>
      </c>
      <c r="W568" s="513">
        <v>146</v>
      </c>
      <c r="X568" s="513">
        <v>0</v>
      </c>
      <c r="Y568" s="513">
        <v>0</v>
      </c>
      <c r="Z568" s="513">
        <v>8717</v>
      </c>
      <c r="AA568" s="513">
        <v>8294</v>
      </c>
      <c r="AB568" s="510">
        <v>27.27272727272727</v>
      </c>
    </row>
    <row r="569" spans="1:28" ht="30" customHeight="1">
      <c r="A569" s="438" t="s">
        <v>47</v>
      </c>
      <c r="B569" s="438" t="s">
        <v>1338</v>
      </c>
      <c r="C569" s="509">
        <v>7</v>
      </c>
      <c r="D569" s="509">
        <v>3</v>
      </c>
      <c r="E569" s="509">
        <v>151</v>
      </c>
      <c r="F569" s="509">
        <v>36</v>
      </c>
      <c r="G569" s="509">
        <v>2</v>
      </c>
      <c r="H569" s="509">
        <v>4</v>
      </c>
      <c r="I569" s="513">
        <v>81788</v>
      </c>
      <c r="J569" s="513">
        <v>163</v>
      </c>
      <c r="K569" s="513">
        <v>148</v>
      </c>
      <c r="L569" s="513">
        <v>13</v>
      </c>
      <c r="M569" s="513">
        <v>30</v>
      </c>
      <c r="N569" s="513">
        <v>13326</v>
      </c>
      <c r="O569" s="513">
        <v>8169</v>
      </c>
      <c r="P569" s="513">
        <v>40006</v>
      </c>
      <c r="Q569" s="513">
        <v>14331</v>
      </c>
      <c r="R569" s="513">
        <v>420</v>
      </c>
      <c r="S569" s="513">
        <v>239</v>
      </c>
      <c r="T569" s="513">
        <v>477</v>
      </c>
      <c r="U569" s="513">
        <v>685</v>
      </c>
      <c r="V569" s="513">
        <v>44</v>
      </c>
      <c r="W569" s="513">
        <v>46</v>
      </c>
      <c r="X569" s="513">
        <v>2196</v>
      </c>
      <c r="Y569" s="513">
        <v>1495</v>
      </c>
      <c r="Z569" s="513">
        <v>56645</v>
      </c>
      <c r="AA569" s="513">
        <v>25143</v>
      </c>
      <c r="AB569" s="510">
        <v>23.841059602649008</v>
      </c>
    </row>
    <row r="570" spans="1:28" ht="30" customHeight="1">
      <c r="A570" s="438" t="s">
        <v>47</v>
      </c>
      <c r="B570" s="438" t="s">
        <v>1339</v>
      </c>
      <c r="C570" s="509">
        <v>2</v>
      </c>
      <c r="D570" s="509">
        <v>1</v>
      </c>
      <c r="E570" s="509">
        <v>233</v>
      </c>
      <c r="F570" s="509">
        <v>59</v>
      </c>
      <c r="G570" s="509">
        <v>0</v>
      </c>
      <c r="H570" s="509">
        <v>3</v>
      </c>
      <c r="I570" s="513">
        <v>72009</v>
      </c>
      <c r="J570" s="513">
        <v>119</v>
      </c>
      <c r="K570" s="513">
        <v>137</v>
      </c>
      <c r="L570" s="513">
        <v>0</v>
      </c>
      <c r="M570" s="513">
        <v>0</v>
      </c>
      <c r="N570" s="513">
        <v>5370</v>
      </c>
      <c r="O570" s="513">
        <v>5579</v>
      </c>
      <c r="P570" s="513">
        <v>34403</v>
      </c>
      <c r="Q570" s="513">
        <v>24011</v>
      </c>
      <c r="R570" s="513">
        <v>99</v>
      </c>
      <c r="S570" s="513">
        <v>29</v>
      </c>
      <c r="T570" s="513">
        <v>1873</v>
      </c>
      <c r="U570" s="513">
        <v>25</v>
      </c>
      <c r="V570" s="513">
        <v>199</v>
      </c>
      <c r="W570" s="513">
        <v>165</v>
      </c>
      <c r="X570" s="513">
        <v>0</v>
      </c>
      <c r="Y570" s="513">
        <v>0</v>
      </c>
      <c r="Z570" s="513">
        <v>42063</v>
      </c>
      <c r="AA570" s="513">
        <v>29946</v>
      </c>
      <c r="AB570" s="510">
        <v>25.321888412017167</v>
      </c>
    </row>
    <row r="571" spans="1:28" ht="30" customHeight="1">
      <c r="A571" s="438" t="s">
        <v>47</v>
      </c>
      <c r="B571" s="438" t="s">
        <v>1340</v>
      </c>
      <c r="C571" s="509">
        <v>0</v>
      </c>
      <c r="D571" s="509">
        <v>0</v>
      </c>
      <c r="E571" s="509">
        <v>115</v>
      </c>
      <c r="F571" s="509">
        <v>18</v>
      </c>
      <c r="G571" s="509">
        <v>0</v>
      </c>
      <c r="H571" s="509">
        <v>2</v>
      </c>
      <c r="I571" s="513">
        <v>23656</v>
      </c>
      <c r="J571" s="513">
        <v>0</v>
      </c>
      <c r="K571" s="513">
        <v>23</v>
      </c>
      <c r="L571" s="513">
        <v>0</v>
      </c>
      <c r="M571" s="513">
        <v>0</v>
      </c>
      <c r="N571" s="513">
        <v>1770</v>
      </c>
      <c r="O571" s="513">
        <v>939</v>
      </c>
      <c r="P571" s="513">
        <v>9711</v>
      </c>
      <c r="Q571" s="513">
        <v>7401</v>
      </c>
      <c r="R571" s="513">
        <v>0</v>
      </c>
      <c r="S571" s="513">
        <v>0</v>
      </c>
      <c r="T571" s="513">
        <v>472</v>
      </c>
      <c r="U571" s="513">
        <v>68</v>
      </c>
      <c r="V571" s="513">
        <v>1404</v>
      </c>
      <c r="W571" s="513">
        <v>1868</v>
      </c>
      <c r="X571" s="513">
        <v>0</v>
      </c>
      <c r="Y571" s="513">
        <v>0</v>
      </c>
      <c r="Z571" s="513">
        <v>13357</v>
      </c>
      <c r="AA571" s="513">
        <v>10299</v>
      </c>
      <c r="AB571" s="510">
        <v>15.65217391304348</v>
      </c>
    </row>
    <row r="572" spans="1:28" ht="30" customHeight="1">
      <c r="A572" s="438" t="s">
        <v>47</v>
      </c>
      <c r="B572" s="438" t="s">
        <v>1341</v>
      </c>
      <c r="C572" s="509">
        <v>0</v>
      </c>
      <c r="D572" s="509">
        <v>0</v>
      </c>
      <c r="E572" s="509">
        <v>47</v>
      </c>
      <c r="F572" s="509">
        <v>4</v>
      </c>
      <c r="G572" s="509">
        <v>0</v>
      </c>
      <c r="H572" s="509">
        <v>3</v>
      </c>
      <c r="I572" s="513">
        <v>3564</v>
      </c>
      <c r="J572" s="513">
        <v>0</v>
      </c>
      <c r="K572" s="513">
        <v>0</v>
      </c>
      <c r="L572" s="513">
        <v>0</v>
      </c>
      <c r="M572" s="513">
        <v>0</v>
      </c>
      <c r="N572" s="513">
        <v>28</v>
      </c>
      <c r="O572" s="513">
        <v>14</v>
      </c>
      <c r="P572" s="513">
        <v>230</v>
      </c>
      <c r="Q572" s="513">
        <v>311</v>
      </c>
      <c r="R572" s="513">
        <v>0</v>
      </c>
      <c r="S572" s="513">
        <v>0</v>
      </c>
      <c r="T572" s="513">
        <v>1109</v>
      </c>
      <c r="U572" s="513">
        <v>403</v>
      </c>
      <c r="V572" s="513">
        <v>840</v>
      </c>
      <c r="W572" s="513">
        <v>629</v>
      </c>
      <c r="X572" s="513">
        <v>0</v>
      </c>
      <c r="Y572" s="513">
        <v>0</v>
      </c>
      <c r="Z572" s="513">
        <v>2207</v>
      </c>
      <c r="AA572" s="513">
        <v>1357</v>
      </c>
      <c r="AB572" s="510">
        <v>8.5106382978723403</v>
      </c>
    </row>
    <row r="573" spans="1:28" ht="30" customHeight="1">
      <c r="A573" s="438" t="s">
        <v>47</v>
      </c>
      <c r="B573" s="438" t="s">
        <v>1342</v>
      </c>
      <c r="C573" s="509">
        <v>1</v>
      </c>
      <c r="D573" s="509">
        <v>1</v>
      </c>
      <c r="E573" s="509">
        <v>121</v>
      </c>
      <c r="F573" s="509">
        <v>30</v>
      </c>
      <c r="G573" s="509">
        <v>0</v>
      </c>
      <c r="H573" s="509">
        <v>3</v>
      </c>
      <c r="I573" s="513">
        <v>59154</v>
      </c>
      <c r="J573" s="513">
        <v>4</v>
      </c>
      <c r="K573" s="513">
        <v>10</v>
      </c>
      <c r="L573" s="513">
        <v>0</v>
      </c>
      <c r="M573" s="513">
        <v>0</v>
      </c>
      <c r="N573" s="513">
        <v>3885</v>
      </c>
      <c r="O573" s="513">
        <v>11394</v>
      </c>
      <c r="P573" s="513">
        <v>20725</v>
      </c>
      <c r="Q573" s="513">
        <v>21471</v>
      </c>
      <c r="R573" s="513">
        <v>147</v>
      </c>
      <c r="S573" s="513">
        <v>40</v>
      </c>
      <c r="T573" s="513">
        <v>268</v>
      </c>
      <c r="U573" s="513">
        <v>659</v>
      </c>
      <c r="V573" s="513">
        <v>321</v>
      </c>
      <c r="W573" s="513">
        <v>230</v>
      </c>
      <c r="X573" s="513">
        <v>0</v>
      </c>
      <c r="Y573" s="513">
        <v>0</v>
      </c>
      <c r="Z573" s="513">
        <v>25350</v>
      </c>
      <c r="AA573" s="513">
        <v>33804</v>
      </c>
      <c r="AB573" s="510">
        <v>24.793388429752067</v>
      </c>
    </row>
    <row r="574" spans="1:28" ht="30" customHeight="1">
      <c r="A574" s="438" t="s">
        <v>47</v>
      </c>
      <c r="B574" s="438" t="s">
        <v>969</v>
      </c>
      <c r="C574" s="509">
        <v>0</v>
      </c>
      <c r="D574" s="509">
        <v>0</v>
      </c>
      <c r="E574" s="509">
        <v>20</v>
      </c>
      <c r="F574" s="509">
        <v>20</v>
      </c>
      <c r="G574" s="509">
        <v>0</v>
      </c>
      <c r="H574" s="509">
        <v>1</v>
      </c>
      <c r="I574" s="513">
        <v>14753</v>
      </c>
      <c r="J574" s="513">
        <v>2</v>
      </c>
      <c r="K574" s="513">
        <v>1</v>
      </c>
      <c r="L574" s="513">
        <v>0</v>
      </c>
      <c r="M574" s="513">
        <v>0</v>
      </c>
      <c r="N574" s="513">
        <v>529</v>
      </c>
      <c r="O574" s="513">
        <v>654</v>
      </c>
      <c r="P574" s="513">
        <v>6150</v>
      </c>
      <c r="Q574" s="513">
        <v>7403</v>
      </c>
      <c r="R574" s="513">
        <v>0</v>
      </c>
      <c r="S574" s="513">
        <v>0</v>
      </c>
      <c r="T574" s="513">
        <v>10</v>
      </c>
      <c r="U574" s="513">
        <v>4</v>
      </c>
      <c r="V574" s="513">
        <v>0</v>
      </c>
      <c r="W574" s="513">
        <v>0</v>
      </c>
      <c r="X574" s="513">
        <v>0</v>
      </c>
      <c r="Y574" s="513">
        <v>0</v>
      </c>
      <c r="Z574" s="513">
        <v>6691</v>
      </c>
      <c r="AA574" s="513">
        <v>8062</v>
      </c>
      <c r="AB574" s="510">
        <v>100</v>
      </c>
    </row>
    <row r="575" spans="1:28" ht="30" customHeight="1">
      <c r="A575" s="438" t="s">
        <v>47</v>
      </c>
      <c r="B575" s="438" t="s">
        <v>1343</v>
      </c>
      <c r="C575" s="509">
        <v>0</v>
      </c>
      <c r="D575" s="509">
        <v>0</v>
      </c>
      <c r="E575" s="509">
        <v>62</v>
      </c>
      <c r="F575" s="509">
        <v>57</v>
      </c>
      <c r="G575" s="509">
        <v>0</v>
      </c>
      <c r="H575" s="509">
        <v>2</v>
      </c>
      <c r="I575" s="513">
        <v>67479</v>
      </c>
      <c r="J575" s="513">
        <v>0</v>
      </c>
      <c r="K575" s="513">
        <v>0</v>
      </c>
      <c r="L575" s="513">
        <v>0</v>
      </c>
      <c r="M575" s="513">
        <v>0</v>
      </c>
      <c r="N575" s="513">
        <v>1060</v>
      </c>
      <c r="O575" s="513">
        <v>1106</v>
      </c>
      <c r="P575" s="513">
        <v>36681</v>
      </c>
      <c r="Q575" s="513">
        <v>28175</v>
      </c>
      <c r="R575" s="513">
        <v>0</v>
      </c>
      <c r="S575" s="513">
        <v>0</v>
      </c>
      <c r="T575" s="513">
        <v>398</v>
      </c>
      <c r="U575" s="513">
        <v>59</v>
      </c>
      <c r="V575" s="513">
        <v>0</v>
      </c>
      <c r="W575" s="513">
        <v>0</v>
      </c>
      <c r="X575" s="513">
        <v>0</v>
      </c>
      <c r="Y575" s="513">
        <v>0</v>
      </c>
      <c r="Z575" s="513">
        <v>38139</v>
      </c>
      <c r="AA575" s="513">
        <v>29340</v>
      </c>
      <c r="AB575" s="510">
        <v>91.935483870967744</v>
      </c>
    </row>
    <row r="576" spans="1:28" ht="30" customHeight="1">
      <c r="A576" s="438" t="s">
        <v>47</v>
      </c>
      <c r="B576" s="438" t="s">
        <v>1344</v>
      </c>
      <c r="C576" s="509">
        <v>0</v>
      </c>
      <c r="D576" s="509">
        <v>0</v>
      </c>
      <c r="E576" s="509">
        <v>45</v>
      </c>
      <c r="F576" s="509">
        <v>43</v>
      </c>
      <c r="G576" s="509">
        <v>0</v>
      </c>
      <c r="H576" s="509">
        <v>1</v>
      </c>
      <c r="I576" s="513">
        <v>40834</v>
      </c>
      <c r="J576" s="513">
        <v>38</v>
      </c>
      <c r="K576" s="513">
        <v>41</v>
      </c>
      <c r="L576" s="513">
        <v>0</v>
      </c>
      <c r="M576" s="513">
        <v>0</v>
      </c>
      <c r="N576" s="513">
        <v>778</v>
      </c>
      <c r="O576" s="513">
        <v>1252</v>
      </c>
      <c r="P576" s="513">
        <v>19576</v>
      </c>
      <c r="Q576" s="513">
        <v>18116</v>
      </c>
      <c r="R576" s="513">
        <v>0</v>
      </c>
      <c r="S576" s="513">
        <v>0</v>
      </c>
      <c r="T576" s="513">
        <v>0</v>
      </c>
      <c r="U576" s="513">
        <v>0</v>
      </c>
      <c r="V576" s="513">
        <v>546</v>
      </c>
      <c r="W576" s="513">
        <v>487</v>
      </c>
      <c r="X576" s="513">
        <v>0</v>
      </c>
      <c r="Y576" s="513">
        <v>0</v>
      </c>
      <c r="Z576" s="513">
        <v>20938</v>
      </c>
      <c r="AA576" s="513">
        <v>19896</v>
      </c>
      <c r="AB576" s="510">
        <v>95.555555555555557</v>
      </c>
    </row>
    <row r="577" spans="1:28" ht="30" customHeight="1">
      <c r="A577" s="438" t="s">
        <v>47</v>
      </c>
      <c r="B577" s="438" t="s">
        <v>1345</v>
      </c>
      <c r="C577" s="509">
        <v>1</v>
      </c>
      <c r="D577" s="509">
        <v>0</v>
      </c>
      <c r="E577" s="509">
        <v>138</v>
      </c>
      <c r="F577" s="509">
        <v>34</v>
      </c>
      <c r="G577" s="509">
        <v>0</v>
      </c>
      <c r="H577" s="509">
        <v>3</v>
      </c>
      <c r="I577" s="513">
        <v>16857</v>
      </c>
      <c r="J577" s="513">
        <v>0</v>
      </c>
      <c r="K577" s="513">
        <v>0</v>
      </c>
      <c r="L577" s="513">
        <v>0</v>
      </c>
      <c r="M577" s="513">
        <v>0</v>
      </c>
      <c r="N577" s="513">
        <v>740</v>
      </c>
      <c r="O577" s="513">
        <v>626</v>
      </c>
      <c r="P577" s="513">
        <v>5428</v>
      </c>
      <c r="Q577" s="513">
        <v>6053</v>
      </c>
      <c r="R577" s="513">
        <v>0</v>
      </c>
      <c r="S577" s="513">
        <v>0</v>
      </c>
      <c r="T577" s="513">
        <v>22</v>
      </c>
      <c r="U577" s="513">
        <v>248</v>
      </c>
      <c r="V577" s="513">
        <v>1167</v>
      </c>
      <c r="W577" s="513">
        <v>2513</v>
      </c>
      <c r="X577" s="513">
        <v>42</v>
      </c>
      <c r="Y577" s="513">
        <v>18</v>
      </c>
      <c r="Z577" s="513">
        <v>7399</v>
      </c>
      <c r="AA577" s="513">
        <v>9458</v>
      </c>
      <c r="AB577" s="510">
        <v>24.637681159420293</v>
      </c>
    </row>
    <row r="578" spans="1:28" ht="30" customHeight="1">
      <c r="A578" s="438" t="s">
        <v>47</v>
      </c>
      <c r="B578" s="438" t="s">
        <v>1346</v>
      </c>
      <c r="C578" s="509">
        <v>1</v>
      </c>
      <c r="D578" s="509">
        <v>0</v>
      </c>
      <c r="E578" s="509">
        <v>38</v>
      </c>
      <c r="F578" s="509">
        <v>33</v>
      </c>
      <c r="G578" s="509">
        <v>0</v>
      </c>
      <c r="H578" s="509">
        <v>2</v>
      </c>
      <c r="I578" s="513">
        <v>37832</v>
      </c>
      <c r="J578" s="513">
        <v>0</v>
      </c>
      <c r="K578" s="513">
        <v>0</v>
      </c>
      <c r="L578" s="513">
        <v>167</v>
      </c>
      <c r="M578" s="513">
        <v>111</v>
      </c>
      <c r="N578" s="513">
        <v>2209</v>
      </c>
      <c r="O578" s="513">
        <v>1950</v>
      </c>
      <c r="P578" s="513">
        <v>16437</v>
      </c>
      <c r="Q578" s="513">
        <v>15998</v>
      </c>
      <c r="R578" s="513">
        <v>0</v>
      </c>
      <c r="S578" s="513">
        <v>0</v>
      </c>
      <c r="T578" s="513">
        <v>265</v>
      </c>
      <c r="U578" s="513">
        <v>439</v>
      </c>
      <c r="V578" s="513">
        <v>0</v>
      </c>
      <c r="W578" s="513">
        <v>0</v>
      </c>
      <c r="X578" s="513">
        <v>181</v>
      </c>
      <c r="Y578" s="513">
        <v>75</v>
      </c>
      <c r="Z578" s="513">
        <v>19259</v>
      </c>
      <c r="AA578" s="513">
        <v>18573</v>
      </c>
      <c r="AB578" s="510">
        <v>86.84210526315789</v>
      </c>
    </row>
    <row r="579" spans="1:28" ht="30" customHeight="1">
      <c r="A579" s="438" t="s">
        <v>47</v>
      </c>
      <c r="B579" s="438" t="s">
        <v>1347</v>
      </c>
      <c r="C579" s="509">
        <v>0</v>
      </c>
      <c r="D579" s="509">
        <v>0</v>
      </c>
      <c r="E579" s="509">
        <v>31</v>
      </c>
      <c r="F579" s="509">
        <v>27</v>
      </c>
      <c r="G579" s="509">
        <v>0</v>
      </c>
      <c r="H579" s="509">
        <v>1</v>
      </c>
      <c r="I579" s="513">
        <v>30057</v>
      </c>
      <c r="J579" s="513">
        <v>0</v>
      </c>
      <c r="K579" s="513">
        <v>0</v>
      </c>
      <c r="L579" s="513">
        <v>0</v>
      </c>
      <c r="M579" s="513">
        <v>0</v>
      </c>
      <c r="N579" s="513">
        <v>903</v>
      </c>
      <c r="O579" s="513">
        <v>2020</v>
      </c>
      <c r="P579" s="513">
        <v>11786</v>
      </c>
      <c r="Q579" s="513">
        <v>15260</v>
      </c>
      <c r="R579" s="513">
        <v>52</v>
      </c>
      <c r="S579" s="513">
        <v>7</v>
      </c>
      <c r="T579" s="513">
        <v>0</v>
      </c>
      <c r="U579" s="513">
        <v>0</v>
      </c>
      <c r="V579" s="513">
        <v>19</v>
      </c>
      <c r="W579" s="513">
        <v>10</v>
      </c>
      <c r="X579" s="513">
        <v>0</v>
      </c>
      <c r="Y579" s="513">
        <v>0</v>
      </c>
      <c r="Z579" s="513">
        <v>12760</v>
      </c>
      <c r="AA579" s="513">
        <v>17297</v>
      </c>
      <c r="AB579" s="510">
        <v>87.096774193548384</v>
      </c>
    </row>
    <row r="580" spans="1:28" ht="30" customHeight="1">
      <c r="A580" s="438" t="s">
        <v>47</v>
      </c>
      <c r="B580" s="438" t="s">
        <v>1348</v>
      </c>
      <c r="C580" s="509">
        <v>0</v>
      </c>
      <c r="D580" s="509">
        <v>0</v>
      </c>
      <c r="E580" s="509">
        <v>36</v>
      </c>
      <c r="F580" s="509">
        <v>33</v>
      </c>
      <c r="G580" s="509">
        <v>0</v>
      </c>
      <c r="H580" s="509">
        <v>1</v>
      </c>
      <c r="I580" s="513">
        <v>32492</v>
      </c>
      <c r="J580" s="513">
        <v>0</v>
      </c>
      <c r="K580" s="513">
        <v>0</v>
      </c>
      <c r="L580" s="513">
        <v>0</v>
      </c>
      <c r="M580" s="513">
        <v>0</v>
      </c>
      <c r="N580" s="513">
        <v>302</v>
      </c>
      <c r="O580" s="513">
        <v>781</v>
      </c>
      <c r="P580" s="513">
        <v>14141</v>
      </c>
      <c r="Q580" s="513">
        <v>15156</v>
      </c>
      <c r="R580" s="513">
        <v>0</v>
      </c>
      <c r="S580" s="513">
        <v>0</v>
      </c>
      <c r="T580" s="513">
        <v>0</v>
      </c>
      <c r="U580" s="513">
        <v>0</v>
      </c>
      <c r="V580" s="513">
        <v>820</v>
      </c>
      <c r="W580" s="513">
        <v>1292</v>
      </c>
      <c r="X580" s="513">
        <v>0</v>
      </c>
      <c r="Y580" s="513">
        <v>0</v>
      </c>
      <c r="Z580" s="513">
        <v>15263</v>
      </c>
      <c r="AA580" s="513">
        <v>17229</v>
      </c>
      <c r="AB580" s="510">
        <v>91.666666666666671</v>
      </c>
    </row>
    <row r="581" spans="1:28" ht="30" customHeight="1">
      <c r="A581" s="438" t="s">
        <v>47</v>
      </c>
      <c r="B581" s="438" t="s">
        <v>1349</v>
      </c>
      <c r="C581" s="509">
        <v>0</v>
      </c>
      <c r="D581" s="509">
        <v>0</v>
      </c>
      <c r="E581" s="509">
        <v>49</v>
      </c>
      <c r="F581" s="509">
        <v>40</v>
      </c>
      <c r="G581" s="509">
        <v>0</v>
      </c>
      <c r="H581" s="509">
        <v>1</v>
      </c>
      <c r="I581" s="513">
        <v>46411</v>
      </c>
      <c r="J581" s="513">
        <v>0</v>
      </c>
      <c r="K581" s="513">
        <v>0</v>
      </c>
      <c r="L581" s="513">
        <v>0</v>
      </c>
      <c r="M581" s="513">
        <v>0</v>
      </c>
      <c r="N581" s="513">
        <v>425</v>
      </c>
      <c r="O581" s="513">
        <v>442</v>
      </c>
      <c r="P581" s="513">
        <v>23449</v>
      </c>
      <c r="Q581" s="513">
        <v>20627</v>
      </c>
      <c r="R581" s="513">
        <v>0</v>
      </c>
      <c r="S581" s="513">
        <v>0</v>
      </c>
      <c r="T581" s="513">
        <v>0</v>
      </c>
      <c r="U581" s="513">
        <v>0</v>
      </c>
      <c r="V581" s="513">
        <v>837</v>
      </c>
      <c r="W581" s="513">
        <v>631</v>
      </c>
      <c r="X581" s="513">
        <v>0</v>
      </c>
      <c r="Y581" s="513">
        <v>0</v>
      </c>
      <c r="Z581" s="513">
        <v>24711</v>
      </c>
      <c r="AA581" s="513">
        <v>21700</v>
      </c>
      <c r="AB581" s="510">
        <v>81.632653061224488</v>
      </c>
    </row>
    <row r="582" spans="1:28" ht="30" customHeight="1">
      <c r="A582" s="438" t="s">
        <v>47</v>
      </c>
      <c r="B582" s="438" t="s">
        <v>1350</v>
      </c>
      <c r="C582" s="509">
        <v>3</v>
      </c>
      <c r="D582" s="509">
        <v>0</v>
      </c>
      <c r="E582" s="509">
        <v>163</v>
      </c>
      <c r="F582" s="509">
        <v>113</v>
      </c>
      <c r="G582" s="509">
        <v>0</v>
      </c>
      <c r="H582" s="509">
        <v>8</v>
      </c>
      <c r="I582" s="513">
        <v>166724</v>
      </c>
      <c r="J582" s="513">
        <v>769</v>
      </c>
      <c r="K582" s="513">
        <v>212</v>
      </c>
      <c r="L582" s="513">
        <v>87</v>
      </c>
      <c r="M582" s="513">
        <v>99</v>
      </c>
      <c r="N582" s="513">
        <v>8362</v>
      </c>
      <c r="O582" s="513">
        <v>12178</v>
      </c>
      <c r="P582" s="513">
        <v>66755</v>
      </c>
      <c r="Q582" s="513">
        <v>74103</v>
      </c>
      <c r="R582" s="513">
        <v>52</v>
      </c>
      <c r="S582" s="513">
        <v>15</v>
      </c>
      <c r="T582" s="513">
        <v>686</v>
      </c>
      <c r="U582" s="513">
        <v>916</v>
      </c>
      <c r="V582" s="513">
        <v>878</v>
      </c>
      <c r="W582" s="513">
        <v>670</v>
      </c>
      <c r="X582" s="513">
        <v>846</v>
      </c>
      <c r="Y582" s="513">
        <v>96</v>
      </c>
      <c r="Z582" s="513">
        <v>78435</v>
      </c>
      <c r="AA582" s="513">
        <v>88289</v>
      </c>
      <c r="AB582" s="510">
        <v>69.325153374233139</v>
      </c>
    </row>
    <row r="583" spans="1:28" ht="30" customHeight="1">
      <c r="A583" s="438" t="s">
        <v>47</v>
      </c>
      <c r="B583" s="438" t="s">
        <v>1351</v>
      </c>
      <c r="C583" s="509">
        <v>0</v>
      </c>
      <c r="D583" s="509">
        <v>0</v>
      </c>
      <c r="E583" s="509">
        <v>10</v>
      </c>
      <c r="F583" s="509">
        <v>5</v>
      </c>
      <c r="G583" s="509">
        <v>0</v>
      </c>
      <c r="H583" s="509">
        <v>0</v>
      </c>
      <c r="I583" s="513">
        <v>3841</v>
      </c>
      <c r="J583" s="513">
        <v>0</v>
      </c>
      <c r="K583" s="513">
        <v>9</v>
      </c>
      <c r="L583" s="513">
        <v>0</v>
      </c>
      <c r="M583" s="513">
        <v>0</v>
      </c>
      <c r="N583" s="513">
        <v>88</v>
      </c>
      <c r="O583" s="513">
        <v>358</v>
      </c>
      <c r="P583" s="513">
        <v>1495</v>
      </c>
      <c r="Q583" s="513">
        <v>1882</v>
      </c>
      <c r="R583" s="513">
        <v>0</v>
      </c>
      <c r="S583" s="513">
        <v>9</v>
      </c>
      <c r="T583" s="513">
        <v>0</v>
      </c>
      <c r="U583" s="513">
        <v>0</v>
      </c>
      <c r="V583" s="513">
        <v>0</v>
      </c>
      <c r="W583" s="513">
        <v>0</v>
      </c>
      <c r="X583" s="513">
        <v>0</v>
      </c>
      <c r="Y583" s="513">
        <v>0</v>
      </c>
      <c r="Z583" s="513">
        <v>1583</v>
      </c>
      <c r="AA583" s="513">
        <v>2258</v>
      </c>
      <c r="AB583" s="510">
        <v>50</v>
      </c>
    </row>
    <row r="584" spans="1:28" ht="30" customHeight="1">
      <c r="A584" s="438" t="s">
        <v>47</v>
      </c>
      <c r="B584" s="438" t="s">
        <v>1352</v>
      </c>
      <c r="C584" s="509">
        <v>0</v>
      </c>
      <c r="D584" s="509">
        <v>0</v>
      </c>
      <c r="E584" s="509">
        <v>43</v>
      </c>
      <c r="F584" s="509">
        <v>37</v>
      </c>
      <c r="G584" s="509">
        <v>0</v>
      </c>
      <c r="H584" s="509">
        <v>2</v>
      </c>
      <c r="I584" s="513">
        <v>27140</v>
      </c>
      <c r="J584" s="513">
        <v>0</v>
      </c>
      <c r="K584" s="513">
        <v>0</v>
      </c>
      <c r="L584" s="513">
        <v>0</v>
      </c>
      <c r="M584" s="513">
        <v>0</v>
      </c>
      <c r="N584" s="513">
        <v>131</v>
      </c>
      <c r="O584" s="513">
        <v>125</v>
      </c>
      <c r="P584" s="513">
        <v>14550</v>
      </c>
      <c r="Q584" s="513">
        <v>11822</v>
      </c>
      <c r="R584" s="513">
        <v>0</v>
      </c>
      <c r="S584" s="513">
        <v>0</v>
      </c>
      <c r="T584" s="513">
        <v>105</v>
      </c>
      <c r="U584" s="513">
        <v>9</v>
      </c>
      <c r="V584" s="513">
        <v>200</v>
      </c>
      <c r="W584" s="513">
        <v>198</v>
      </c>
      <c r="X584" s="513">
        <v>0</v>
      </c>
      <c r="Y584" s="513">
        <v>0</v>
      </c>
      <c r="Z584" s="513">
        <v>14986</v>
      </c>
      <c r="AA584" s="513">
        <v>12154</v>
      </c>
      <c r="AB584" s="510">
        <v>86.04651162790698</v>
      </c>
    </row>
    <row r="585" spans="1:28" ht="30" customHeight="1">
      <c r="A585" s="438" t="s">
        <v>47</v>
      </c>
      <c r="B585" s="438" t="s">
        <v>1353</v>
      </c>
      <c r="C585" s="509">
        <v>0</v>
      </c>
      <c r="D585" s="509">
        <v>0</v>
      </c>
      <c r="E585" s="509">
        <v>21</v>
      </c>
      <c r="F585" s="509">
        <v>20</v>
      </c>
      <c r="G585" s="509">
        <v>0</v>
      </c>
      <c r="H585" s="509">
        <v>2</v>
      </c>
      <c r="I585" s="513">
        <v>26773</v>
      </c>
      <c r="J585" s="513">
        <v>0</v>
      </c>
      <c r="K585" s="513">
        <v>0</v>
      </c>
      <c r="L585" s="513">
        <v>0</v>
      </c>
      <c r="M585" s="513">
        <v>0</v>
      </c>
      <c r="N585" s="513">
        <v>511</v>
      </c>
      <c r="O585" s="513">
        <v>984</v>
      </c>
      <c r="P585" s="513">
        <v>10868</v>
      </c>
      <c r="Q585" s="513">
        <v>11446</v>
      </c>
      <c r="R585" s="513">
        <v>0</v>
      </c>
      <c r="S585" s="513">
        <v>0</v>
      </c>
      <c r="T585" s="513">
        <v>409</v>
      </c>
      <c r="U585" s="513">
        <v>25</v>
      </c>
      <c r="V585" s="513">
        <v>1566</v>
      </c>
      <c r="W585" s="513">
        <v>964</v>
      </c>
      <c r="X585" s="513">
        <v>0</v>
      </c>
      <c r="Y585" s="513">
        <v>0</v>
      </c>
      <c r="Z585" s="513">
        <v>13354</v>
      </c>
      <c r="AA585" s="513">
        <v>13419</v>
      </c>
      <c r="AB585" s="510">
        <v>95.238095238095241</v>
      </c>
    </row>
    <row r="586" spans="1:28" ht="30" customHeight="1">
      <c r="A586" s="438" t="s">
        <v>47</v>
      </c>
      <c r="B586" s="438" t="s">
        <v>1354</v>
      </c>
      <c r="C586" s="509">
        <v>0</v>
      </c>
      <c r="D586" s="509">
        <v>0</v>
      </c>
      <c r="E586" s="509">
        <v>32</v>
      </c>
      <c r="F586" s="509">
        <v>4</v>
      </c>
      <c r="G586" s="509">
        <v>0</v>
      </c>
      <c r="H586" s="509">
        <v>1</v>
      </c>
      <c r="I586" s="513">
        <v>4734</v>
      </c>
      <c r="J586" s="513">
        <v>0</v>
      </c>
      <c r="K586" s="513">
        <v>0</v>
      </c>
      <c r="L586" s="513">
        <v>0</v>
      </c>
      <c r="M586" s="513">
        <v>0</v>
      </c>
      <c r="N586" s="513">
        <v>32</v>
      </c>
      <c r="O586" s="513">
        <v>220</v>
      </c>
      <c r="P586" s="513">
        <v>374</v>
      </c>
      <c r="Q586" s="513">
        <v>1363</v>
      </c>
      <c r="R586" s="513">
        <v>0</v>
      </c>
      <c r="S586" s="513">
        <v>0</v>
      </c>
      <c r="T586" s="513">
        <v>0</v>
      </c>
      <c r="U586" s="513">
        <v>0</v>
      </c>
      <c r="V586" s="513">
        <v>1276</v>
      </c>
      <c r="W586" s="513">
        <v>1469</v>
      </c>
      <c r="X586" s="513">
        <v>0</v>
      </c>
      <c r="Y586" s="513">
        <v>0</v>
      </c>
      <c r="Z586" s="513">
        <v>1682</v>
      </c>
      <c r="AA586" s="513">
        <v>3052</v>
      </c>
      <c r="AB586" s="510">
        <v>12.5</v>
      </c>
    </row>
    <row r="587" spans="1:28" ht="30" customHeight="1">
      <c r="A587" s="438" t="s">
        <v>47</v>
      </c>
      <c r="B587" s="438" t="s">
        <v>1355</v>
      </c>
      <c r="C587" s="509">
        <v>0</v>
      </c>
      <c r="D587" s="509">
        <v>0</v>
      </c>
      <c r="E587" s="509">
        <v>8</v>
      </c>
      <c r="F587" s="509">
        <v>7</v>
      </c>
      <c r="G587" s="509">
        <v>0</v>
      </c>
      <c r="H587" s="509">
        <v>1</v>
      </c>
      <c r="I587" s="513">
        <v>5102</v>
      </c>
      <c r="J587" s="513">
        <v>1</v>
      </c>
      <c r="K587" s="513">
        <v>0</v>
      </c>
      <c r="L587" s="513">
        <v>0</v>
      </c>
      <c r="M587" s="513">
        <v>0</v>
      </c>
      <c r="N587" s="513">
        <v>150</v>
      </c>
      <c r="O587" s="513">
        <v>372</v>
      </c>
      <c r="P587" s="513">
        <v>1954</v>
      </c>
      <c r="Q587" s="513">
        <v>2261</v>
      </c>
      <c r="R587" s="513">
        <v>0</v>
      </c>
      <c r="S587" s="513">
        <v>0</v>
      </c>
      <c r="T587" s="513">
        <v>0</v>
      </c>
      <c r="U587" s="513">
        <v>0</v>
      </c>
      <c r="V587" s="513">
        <v>178</v>
      </c>
      <c r="W587" s="513">
        <v>186</v>
      </c>
      <c r="X587" s="513">
        <v>0</v>
      </c>
      <c r="Y587" s="513">
        <v>0</v>
      </c>
      <c r="Z587" s="513">
        <v>2283</v>
      </c>
      <c r="AA587" s="513">
        <v>2819</v>
      </c>
      <c r="AB587" s="510">
        <v>87.5</v>
      </c>
    </row>
    <row r="588" spans="1:28" ht="30" customHeight="1">
      <c r="A588" s="438" t="s">
        <v>47</v>
      </c>
      <c r="B588" s="438" t="s">
        <v>1356</v>
      </c>
      <c r="C588" s="509">
        <v>9</v>
      </c>
      <c r="D588" s="509">
        <v>8</v>
      </c>
      <c r="E588" s="509">
        <v>207</v>
      </c>
      <c r="F588" s="509">
        <v>29</v>
      </c>
      <c r="G588" s="509">
        <v>3</v>
      </c>
      <c r="H588" s="509">
        <v>13</v>
      </c>
      <c r="I588" s="513">
        <v>113672</v>
      </c>
      <c r="J588" s="513">
        <v>282</v>
      </c>
      <c r="K588" s="513">
        <v>150</v>
      </c>
      <c r="L588" s="513">
        <v>146</v>
      </c>
      <c r="M588" s="513">
        <v>46</v>
      </c>
      <c r="N588" s="513">
        <v>7674</v>
      </c>
      <c r="O588" s="513">
        <v>6498</v>
      </c>
      <c r="P588" s="513">
        <v>60440</v>
      </c>
      <c r="Q588" s="513">
        <v>27302</v>
      </c>
      <c r="R588" s="513">
        <v>1536</v>
      </c>
      <c r="S588" s="513">
        <v>660</v>
      </c>
      <c r="T588" s="513">
        <v>2831</v>
      </c>
      <c r="U588" s="513">
        <v>2626</v>
      </c>
      <c r="V588" s="513">
        <v>1020</v>
      </c>
      <c r="W588" s="513">
        <v>1731</v>
      </c>
      <c r="X588" s="513">
        <v>414</v>
      </c>
      <c r="Y588" s="513">
        <v>316</v>
      </c>
      <c r="Z588" s="513">
        <v>74343</v>
      </c>
      <c r="AA588" s="513">
        <v>39329</v>
      </c>
      <c r="AB588" s="510">
        <v>14.009661835748794</v>
      </c>
    </row>
    <row r="589" spans="1:28" ht="30" customHeight="1">
      <c r="A589" s="438" t="s">
        <v>47</v>
      </c>
      <c r="B589" s="438" t="s">
        <v>1357</v>
      </c>
      <c r="C589" s="509">
        <v>0</v>
      </c>
      <c r="D589" s="509">
        <v>0</v>
      </c>
      <c r="E589" s="509">
        <v>36</v>
      </c>
      <c r="F589" s="509">
        <v>12</v>
      </c>
      <c r="G589" s="509">
        <v>0</v>
      </c>
      <c r="H589" s="509">
        <v>1</v>
      </c>
      <c r="I589" s="513">
        <v>9404</v>
      </c>
      <c r="J589" s="513">
        <v>2</v>
      </c>
      <c r="K589" s="513">
        <v>2</v>
      </c>
      <c r="L589" s="513">
        <v>0</v>
      </c>
      <c r="M589" s="513">
        <v>0</v>
      </c>
      <c r="N589" s="513">
        <v>397</v>
      </c>
      <c r="O589" s="513">
        <v>391</v>
      </c>
      <c r="P589" s="513">
        <v>4902</v>
      </c>
      <c r="Q589" s="513">
        <v>3317</v>
      </c>
      <c r="R589" s="513">
        <v>0</v>
      </c>
      <c r="S589" s="513">
        <v>0</v>
      </c>
      <c r="T589" s="513">
        <v>24</v>
      </c>
      <c r="U589" s="513">
        <v>24</v>
      </c>
      <c r="V589" s="513">
        <v>176</v>
      </c>
      <c r="W589" s="513">
        <v>169</v>
      </c>
      <c r="X589" s="513">
        <v>0</v>
      </c>
      <c r="Y589" s="513">
        <v>0</v>
      </c>
      <c r="Z589" s="513">
        <v>5501</v>
      </c>
      <c r="AA589" s="513">
        <v>3903</v>
      </c>
      <c r="AB589" s="510">
        <v>33.333333333333336</v>
      </c>
    </row>
    <row r="590" spans="1:28" ht="30" customHeight="1">
      <c r="A590" s="438" t="s">
        <v>47</v>
      </c>
      <c r="B590" s="438" t="s">
        <v>1358</v>
      </c>
      <c r="C590" s="509">
        <v>0</v>
      </c>
      <c r="D590" s="509">
        <v>0</v>
      </c>
      <c r="E590" s="509">
        <v>9</v>
      </c>
      <c r="F590" s="509">
        <v>9</v>
      </c>
      <c r="G590" s="509">
        <v>0</v>
      </c>
      <c r="H590" s="509">
        <v>1</v>
      </c>
      <c r="I590" s="513">
        <v>5473</v>
      </c>
      <c r="J590" s="513">
        <v>0</v>
      </c>
      <c r="K590" s="513">
        <v>0</v>
      </c>
      <c r="L590" s="513">
        <v>0</v>
      </c>
      <c r="M590" s="513">
        <v>0</v>
      </c>
      <c r="N590" s="513">
        <v>127</v>
      </c>
      <c r="O590" s="513">
        <v>68</v>
      </c>
      <c r="P590" s="513">
        <v>2491</v>
      </c>
      <c r="Q590" s="513">
        <v>2694</v>
      </c>
      <c r="R590" s="513">
        <v>0</v>
      </c>
      <c r="S590" s="513">
        <v>0</v>
      </c>
      <c r="T590" s="513">
        <v>0</v>
      </c>
      <c r="U590" s="513">
        <v>0</v>
      </c>
      <c r="V590" s="513">
        <v>46</v>
      </c>
      <c r="W590" s="513">
        <v>47</v>
      </c>
      <c r="X590" s="513">
        <v>0</v>
      </c>
      <c r="Y590" s="513">
        <v>0</v>
      </c>
      <c r="Z590" s="513">
        <v>2664</v>
      </c>
      <c r="AA590" s="513">
        <v>2809</v>
      </c>
      <c r="AB590" s="510">
        <v>100</v>
      </c>
    </row>
    <row r="591" spans="1:28" ht="30" customHeight="1">
      <c r="A591" s="438" t="s">
        <v>47</v>
      </c>
      <c r="B591" s="438" t="s">
        <v>1359</v>
      </c>
      <c r="C591" s="509">
        <v>0</v>
      </c>
      <c r="D591" s="509">
        <v>0</v>
      </c>
      <c r="E591" s="509">
        <v>40</v>
      </c>
      <c r="F591" s="509">
        <v>3</v>
      </c>
      <c r="G591" s="509">
        <v>0</v>
      </c>
      <c r="H591" s="509">
        <v>1</v>
      </c>
      <c r="I591" s="513">
        <v>2175</v>
      </c>
      <c r="J591" s="513">
        <v>0</v>
      </c>
      <c r="K591" s="513">
        <v>0</v>
      </c>
      <c r="L591" s="513">
        <v>0</v>
      </c>
      <c r="M591" s="513">
        <v>0</v>
      </c>
      <c r="N591" s="513">
        <v>72</v>
      </c>
      <c r="O591" s="513">
        <v>78</v>
      </c>
      <c r="P591" s="513">
        <v>759</v>
      </c>
      <c r="Q591" s="513">
        <v>420</v>
      </c>
      <c r="R591" s="513">
        <v>0</v>
      </c>
      <c r="S591" s="513">
        <v>0</v>
      </c>
      <c r="T591" s="513">
        <v>0</v>
      </c>
      <c r="U591" s="513">
        <v>0</v>
      </c>
      <c r="V591" s="513">
        <v>433</v>
      </c>
      <c r="W591" s="513">
        <v>413</v>
      </c>
      <c r="X591" s="513">
        <v>0</v>
      </c>
      <c r="Y591" s="513">
        <v>0</v>
      </c>
      <c r="Z591" s="513">
        <v>1264</v>
      </c>
      <c r="AA591" s="513">
        <v>911</v>
      </c>
      <c r="AB591" s="510">
        <v>7.5</v>
      </c>
    </row>
    <row r="592" spans="1:28" ht="30" customHeight="1">
      <c r="A592" s="438" t="s">
        <v>47</v>
      </c>
      <c r="B592" s="438" t="s">
        <v>1360</v>
      </c>
      <c r="C592" s="509">
        <v>0</v>
      </c>
      <c r="D592" s="509">
        <v>0</v>
      </c>
      <c r="E592" s="509">
        <v>54</v>
      </c>
      <c r="F592" s="509">
        <v>18</v>
      </c>
      <c r="G592" s="509">
        <v>0</v>
      </c>
      <c r="H592" s="509">
        <v>2</v>
      </c>
      <c r="I592" s="513">
        <v>31667</v>
      </c>
      <c r="J592" s="513">
        <v>0</v>
      </c>
      <c r="K592" s="513">
        <v>0</v>
      </c>
      <c r="L592" s="513">
        <v>0</v>
      </c>
      <c r="M592" s="513">
        <v>0</v>
      </c>
      <c r="N592" s="513">
        <v>638</v>
      </c>
      <c r="O592" s="513">
        <v>1286</v>
      </c>
      <c r="P592" s="513">
        <v>10132</v>
      </c>
      <c r="Q592" s="513">
        <v>18740</v>
      </c>
      <c r="R592" s="513">
        <v>0</v>
      </c>
      <c r="S592" s="513">
        <v>21</v>
      </c>
      <c r="T592" s="513">
        <v>428</v>
      </c>
      <c r="U592" s="513">
        <v>26</v>
      </c>
      <c r="V592" s="513">
        <v>197</v>
      </c>
      <c r="W592" s="513">
        <v>199</v>
      </c>
      <c r="X592" s="513">
        <v>0</v>
      </c>
      <c r="Y592" s="513">
        <v>0</v>
      </c>
      <c r="Z592" s="513">
        <v>11395</v>
      </c>
      <c r="AA592" s="513">
        <v>20272</v>
      </c>
      <c r="AB592" s="510">
        <v>33.333333333333329</v>
      </c>
    </row>
    <row r="593" spans="1:28" ht="30" customHeight="1">
      <c r="A593" s="438" t="s">
        <v>47</v>
      </c>
      <c r="B593" s="438" t="s">
        <v>1361</v>
      </c>
      <c r="C593" s="509">
        <v>2</v>
      </c>
      <c r="D593" s="509">
        <v>0</v>
      </c>
      <c r="E593" s="509">
        <v>132</v>
      </c>
      <c r="F593" s="509">
        <v>58</v>
      </c>
      <c r="G593" s="509">
        <v>0</v>
      </c>
      <c r="H593" s="509">
        <v>5</v>
      </c>
      <c r="I593" s="513">
        <v>45020</v>
      </c>
      <c r="J593" s="513">
        <v>34</v>
      </c>
      <c r="K593" s="513">
        <v>10</v>
      </c>
      <c r="L593" s="513">
        <v>0</v>
      </c>
      <c r="M593" s="513">
        <v>0</v>
      </c>
      <c r="N593" s="513">
        <v>2014</v>
      </c>
      <c r="O593" s="513">
        <v>1825</v>
      </c>
      <c r="P593" s="513">
        <v>24335</v>
      </c>
      <c r="Q593" s="513">
        <v>14861</v>
      </c>
      <c r="R593" s="513">
        <v>55</v>
      </c>
      <c r="S593" s="513">
        <v>5</v>
      </c>
      <c r="T593" s="513">
        <v>751</v>
      </c>
      <c r="U593" s="513">
        <v>182</v>
      </c>
      <c r="V593" s="513">
        <v>190</v>
      </c>
      <c r="W593" s="513">
        <v>190</v>
      </c>
      <c r="X593" s="513">
        <v>357</v>
      </c>
      <c r="Y593" s="513">
        <v>211</v>
      </c>
      <c r="Z593" s="513">
        <v>27736</v>
      </c>
      <c r="AA593" s="513">
        <v>17284</v>
      </c>
      <c r="AB593" s="510">
        <v>43.939393939393938</v>
      </c>
    </row>
    <row r="594" spans="1:28" ht="30" customHeight="1">
      <c r="A594" s="438" t="s">
        <v>47</v>
      </c>
      <c r="B594" s="438" t="s">
        <v>1362</v>
      </c>
      <c r="C594" s="509">
        <v>0</v>
      </c>
      <c r="D594" s="509">
        <v>0</v>
      </c>
      <c r="E594" s="509">
        <v>75</v>
      </c>
      <c r="F594" s="509">
        <v>10</v>
      </c>
      <c r="G594" s="509">
        <v>0</v>
      </c>
      <c r="H594" s="509">
        <v>2</v>
      </c>
      <c r="I594" s="513">
        <v>8577</v>
      </c>
      <c r="J594" s="513">
        <v>0</v>
      </c>
      <c r="K594" s="513">
        <v>2</v>
      </c>
      <c r="L594" s="513">
        <v>0</v>
      </c>
      <c r="M594" s="513">
        <v>0</v>
      </c>
      <c r="N594" s="513">
        <v>377</v>
      </c>
      <c r="O594" s="513">
        <v>717</v>
      </c>
      <c r="P594" s="513">
        <v>1505</v>
      </c>
      <c r="Q594" s="513">
        <v>4307</v>
      </c>
      <c r="R594" s="513">
        <v>0</v>
      </c>
      <c r="S594" s="513">
        <v>0</v>
      </c>
      <c r="T594" s="513">
        <v>548</v>
      </c>
      <c r="U594" s="513">
        <v>43</v>
      </c>
      <c r="V594" s="513">
        <v>882</v>
      </c>
      <c r="W594" s="513">
        <v>196</v>
      </c>
      <c r="X594" s="513">
        <v>0</v>
      </c>
      <c r="Y594" s="513">
        <v>0</v>
      </c>
      <c r="Z594" s="513">
        <v>3312</v>
      </c>
      <c r="AA594" s="513">
        <v>5265</v>
      </c>
      <c r="AB594" s="510">
        <v>13.333333333333334</v>
      </c>
    </row>
    <row r="595" spans="1:28" ht="30" customHeight="1">
      <c r="A595" s="438" t="s">
        <v>47</v>
      </c>
      <c r="B595" s="438" t="s">
        <v>1363</v>
      </c>
      <c r="C595" s="509">
        <v>4</v>
      </c>
      <c r="D595" s="509">
        <v>0</v>
      </c>
      <c r="E595" s="509">
        <v>243</v>
      </c>
      <c r="F595" s="509">
        <v>36</v>
      </c>
      <c r="G595" s="509">
        <v>0</v>
      </c>
      <c r="H595" s="509">
        <v>5</v>
      </c>
      <c r="I595" s="513">
        <v>56228</v>
      </c>
      <c r="J595" s="513">
        <v>345</v>
      </c>
      <c r="K595" s="513">
        <v>369</v>
      </c>
      <c r="L595" s="513">
        <v>112</v>
      </c>
      <c r="M595" s="513">
        <v>35</v>
      </c>
      <c r="N595" s="513">
        <v>4187</v>
      </c>
      <c r="O595" s="513">
        <v>4492</v>
      </c>
      <c r="P595" s="513">
        <v>24671</v>
      </c>
      <c r="Q595" s="513">
        <v>19444</v>
      </c>
      <c r="R595" s="513">
        <v>26</v>
      </c>
      <c r="S595" s="513">
        <v>10</v>
      </c>
      <c r="T595" s="513">
        <v>227</v>
      </c>
      <c r="U595" s="513">
        <v>1059</v>
      </c>
      <c r="V595" s="513">
        <v>306</v>
      </c>
      <c r="W595" s="513">
        <v>603</v>
      </c>
      <c r="X595" s="513">
        <v>301</v>
      </c>
      <c r="Y595" s="513">
        <v>41</v>
      </c>
      <c r="Z595" s="513">
        <v>30175</v>
      </c>
      <c r="AA595" s="513">
        <v>26053</v>
      </c>
      <c r="AB595" s="510">
        <v>14.814814814814813</v>
      </c>
    </row>
    <row r="596" spans="1:28" ht="30" customHeight="1">
      <c r="A596" s="438" t="s">
        <v>47</v>
      </c>
      <c r="B596" s="438" t="s">
        <v>1364</v>
      </c>
      <c r="C596" s="509">
        <v>0</v>
      </c>
      <c r="D596" s="509">
        <v>0</v>
      </c>
      <c r="E596" s="509">
        <v>41</v>
      </c>
      <c r="F596" s="509">
        <v>12</v>
      </c>
      <c r="G596" s="509">
        <v>0</v>
      </c>
      <c r="H596" s="509">
        <v>2</v>
      </c>
      <c r="I596" s="513">
        <v>13501</v>
      </c>
      <c r="J596" s="513">
        <v>0</v>
      </c>
      <c r="K596" s="513">
        <v>0</v>
      </c>
      <c r="L596" s="513">
        <v>0</v>
      </c>
      <c r="M596" s="513">
        <v>0</v>
      </c>
      <c r="N596" s="513">
        <v>786</v>
      </c>
      <c r="O596" s="513">
        <v>1151</v>
      </c>
      <c r="P596" s="513">
        <v>3833</v>
      </c>
      <c r="Q596" s="513">
        <v>5895</v>
      </c>
      <c r="R596" s="513">
        <v>0</v>
      </c>
      <c r="S596" s="513">
        <v>0</v>
      </c>
      <c r="T596" s="513">
        <v>738</v>
      </c>
      <c r="U596" s="513">
        <v>36</v>
      </c>
      <c r="V596" s="513">
        <v>393</v>
      </c>
      <c r="W596" s="513">
        <v>669</v>
      </c>
      <c r="X596" s="513">
        <v>0</v>
      </c>
      <c r="Y596" s="513">
        <v>0</v>
      </c>
      <c r="Z596" s="513">
        <v>5750</v>
      </c>
      <c r="AA596" s="513">
        <v>7751</v>
      </c>
      <c r="AB596" s="510">
        <v>29.26829268292683</v>
      </c>
    </row>
    <row r="597" spans="1:28" ht="30" customHeight="1">
      <c r="A597" s="438" t="s">
        <v>47</v>
      </c>
      <c r="B597" s="438" t="s">
        <v>1365</v>
      </c>
      <c r="C597" s="509">
        <v>2</v>
      </c>
      <c r="D597" s="509">
        <v>0</v>
      </c>
      <c r="E597" s="509">
        <v>68</v>
      </c>
      <c r="F597" s="509">
        <v>46</v>
      </c>
      <c r="G597" s="509">
        <v>0</v>
      </c>
      <c r="H597" s="509">
        <v>4</v>
      </c>
      <c r="I597" s="513">
        <v>78248</v>
      </c>
      <c r="J597" s="513">
        <v>85</v>
      </c>
      <c r="K597" s="513">
        <v>57</v>
      </c>
      <c r="L597" s="513">
        <v>0</v>
      </c>
      <c r="M597" s="513">
        <v>0</v>
      </c>
      <c r="N597" s="513">
        <v>3724</v>
      </c>
      <c r="O597" s="513">
        <v>5285</v>
      </c>
      <c r="P597" s="513">
        <v>33390</v>
      </c>
      <c r="Q597" s="513">
        <v>30946</v>
      </c>
      <c r="R597" s="513">
        <v>17</v>
      </c>
      <c r="S597" s="513">
        <v>9</v>
      </c>
      <c r="T597" s="513">
        <v>3484</v>
      </c>
      <c r="U597" s="513">
        <v>607</v>
      </c>
      <c r="V597" s="513">
        <v>291</v>
      </c>
      <c r="W597" s="513">
        <v>276</v>
      </c>
      <c r="X597" s="513">
        <v>63</v>
      </c>
      <c r="Y597" s="513">
        <v>14</v>
      </c>
      <c r="Z597" s="513">
        <v>41054</v>
      </c>
      <c r="AA597" s="513">
        <v>37194</v>
      </c>
      <c r="AB597" s="510">
        <v>67.647058823529406</v>
      </c>
    </row>
    <row r="598" spans="1:28" ht="30" customHeight="1">
      <c r="A598" s="438" t="s">
        <v>47</v>
      </c>
      <c r="B598" s="438" t="s">
        <v>1366</v>
      </c>
      <c r="C598" s="509">
        <v>0</v>
      </c>
      <c r="D598" s="509">
        <v>0</v>
      </c>
      <c r="E598" s="509">
        <v>74</v>
      </c>
      <c r="F598" s="509">
        <v>13</v>
      </c>
      <c r="G598" s="509">
        <v>0</v>
      </c>
      <c r="H598" s="509">
        <v>2</v>
      </c>
      <c r="I598" s="513">
        <v>22907</v>
      </c>
      <c r="J598" s="513">
        <v>3</v>
      </c>
      <c r="K598" s="513">
        <v>2</v>
      </c>
      <c r="L598" s="513">
        <v>0</v>
      </c>
      <c r="M598" s="513">
        <v>0</v>
      </c>
      <c r="N598" s="513">
        <v>1318</v>
      </c>
      <c r="O598" s="513">
        <v>1995</v>
      </c>
      <c r="P598" s="513">
        <v>9051</v>
      </c>
      <c r="Q598" s="513">
        <v>9460</v>
      </c>
      <c r="R598" s="513">
        <v>53</v>
      </c>
      <c r="S598" s="513">
        <v>21</v>
      </c>
      <c r="T598" s="513">
        <v>0</v>
      </c>
      <c r="U598" s="513">
        <v>507</v>
      </c>
      <c r="V598" s="513">
        <v>100</v>
      </c>
      <c r="W598" s="513">
        <v>100</v>
      </c>
      <c r="X598" s="513">
        <v>201</v>
      </c>
      <c r="Y598" s="513">
        <v>96</v>
      </c>
      <c r="Z598" s="513">
        <v>10726</v>
      </c>
      <c r="AA598" s="513">
        <v>12181</v>
      </c>
      <c r="AB598" s="510">
        <v>17.567567567567568</v>
      </c>
    </row>
    <row r="599" spans="1:28" ht="30" customHeight="1">
      <c r="A599" s="438" t="s">
        <v>47</v>
      </c>
      <c r="B599" s="438" t="s">
        <v>1367</v>
      </c>
      <c r="C599" s="509">
        <v>0</v>
      </c>
      <c r="D599" s="509">
        <v>0</v>
      </c>
      <c r="E599" s="509">
        <v>12</v>
      </c>
      <c r="F599" s="509">
        <v>11</v>
      </c>
      <c r="G599" s="509">
        <v>0</v>
      </c>
      <c r="H599" s="509">
        <v>2</v>
      </c>
      <c r="I599" s="513">
        <v>16520</v>
      </c>
      <c r="J599" s="513">
        <v>0</v>
      </c>
      <c r="K599" s="513">
        <v>0</v>
      </c>
      <c r="L599" s="513">
        <v>0</v>
      </c>
      <c r="M599" s="513">
        <v>0</v>
      </c>
      <c r="N599" s="513">
        <v>523</v>
      </c>
      <c r="O599" s="513">
        <v>723</v>
      </c>
      <c r="P599" s="513">
        <v>6114</v>
      </c>
      <c r="Q599" s="513">
        <v>8511</v>
      </c>
      <c r="R599" s="513">
        <v>0</v>
      </c>
      <c r="S599" s="513">
        <v>0</v>
      </c>
      <c r="T599" s="513">
        <v>406</v>
      </c>
      <c r="U599" s="513">
        <v>43</v>
      </c>
      <c r="V599" s="513">
        <v>100</v>
      </c>
      <c r="W599" s="513">
        <v>100</v>
      </c>
      <c r="X599" s="513">
        <v>0</v>
      </c>
      <c r="Y599" s="513">
        <v>0</v>
      </c>
      <c r="Z599" s="513">
        <v>7143</v>
      </c>
      <c r="AA599" s="513">
        <v>9377</v>
      </c>
      <c r="AB599" s="510">
        <v>91.666666666666671</v>
      </c>
    </row>
    <row r="600" spans="1:28" ht="30" customHeight="1">
      <c r="A600" s="438" t="s">
        <v>47</v>
      </c>
      <c r="B600" s="438" t="s">
        <v>1265</v>
      </c>
      <c r="C600" s="509">
        <v>0</v>
      </c>
      <c r="D600" s="509">
        <v>0</v>
      </c>
      <c r="E600" s="509">
        <v>83</v>
      </c>
      <c r="F600" s="509">
        <v>14</v>
      </c>
      <c r="G600" s="509">
        <v>0</v>
      </c>
      <c r="H600" s="509">
        <v>3</v>
      </c>
      <c r="I600" s="513">
        <v>20592</v>
      </c>
      <c r="J600" s="513">
        <v>0</v>
      </c>
      <c r="K600" s="513">
        <v>0</v>
      </c>
      <c r="L600" s="513">
        <v>0</v>
      </c>
      <c r="M600" s="513">
        <v>0</v>
      </c>
      <c r="N600" s="513">
        <v>478</v>
      </c>
      <c r="O600" s="513">
        <v>717</v>
      </c>
      <c r="P600" s="513">
        <v>6141</v>
      </c>
      <c r="Q600" s="513">
        <v>8557</v>
      </c>
      <c r="R600" s="513">
        <v>0</v>
      </c>
      <c r="S600" s="513">
        <v>0</v>
      </c>
      <c r="T600" s="513">
        <v>1338</v>
      </c>
      <c r="U600" s="513">
        <v>192</v>
      </c>
      <c r="V600" s="513">
        <v>1264</v>
      </c>
      <c r="W600" s="513">
        <v>1905</v>
      </c>
      <c r="X600" s="513">
        <v>0</v>
      </c>
      <c r="Y600" s="513">
        <v>0</v>
      </c>
      <c r="Z600" s="513">
        <v>9221</v>
      </c>
      <c r="AA600" s="513">
        <v>11371</v>
      </c>
      <c r="AB600" s="510">
        <v>16.867469879518072</v>
      </c>
    </row>
    <row r="601" spans="1:28" ht="30" customHeight="1">
      <c r="A601" s="438" t="s">
        <v>47</v>
      </c>
      <c r="B601" s="438" t="s">
        <v>1368</v>
      </c>
      <c r="C601" s="509">
        <v>1</v>
      </c>
      <c r="D601" s="509">
        <v>0</v>
      </c>
      <c r="E601" s="509">
        <v>41</v>
      </c>
      <c r="F601" s="509">
        <v>35</v>
      </c>
      <c r="G601" s="509">
        <v>0</v>
      </c>
      <c r="H601" s="509">
        <v>3</v>
      </c>
      <c r="I601" s="513">
        <v>48240</v>
      </c>
      <c r="J601" s="513">
        <v>15</v>
      </c>
      <c r="K601" s="513">
        <v>10</v>
      </c>
      <c r="L601" s="513">
        <v>0</v>
      </c>
      <c r="M601" s="513">
        <v>0</v>
      </c>
      <c r="N601" s="513">
        <v>1776</v>
      </c>
      <c r="O601" s="513">
        <v>2588</v>
      </c>
      <c r="P601" s="513">
        <v>18979</v>
      </c>
      <c r="Q601" s="513">
        <v>23311</v>
      </c>
      <c r="R601" s="513">
        <v>0</v>
      </c>
      <c r="S601" s="513">
        <v>0</v>
      </c>
      <c r="T601" s="513">
        <v>11</v>
      </c>
      <c r="U601" s="513">
        <v>279</v>
      </c>
      <c r="V601" s="513">
        <v>503</v>
      </c>
      <c r="W601" s="513">
        <v>768</v>
      </c>
      <c r="X601" s="513">
        <v>0</v>
      </c>
      <c r="Y601" s="513">
        <v>0</v>
      </c>
      <c r="Z601" s="513">
        <v>21284</v>
      </c>
      <c r="AA601" s="513">
        <v>26956</v>
      </c>
      <c r="AB601" s="510">
        <v>85.365853658536594</v>
      </c>
    </row>
    <row r="602" spans="1:28" ht="30" customHeight="1">
      <c r="A602" s="438" t="s">
        <v>47</v>
      </c>
      <c r="B602" s="438" t="s">
        <v>1369</v>
      </c>
      <c r="C602" s="509">
        <v>0</v>
      </c>
      <c r="D602" s="509">
        <v>0</v>
      </c>
      <c r="E602" s="509">
        <v>13</v>
      </c>
      <c r="F602" s="509">
        <v>9</v>
      </c>
      <c r="G602" s="509">
        <v>0</v>
      </c>
      <c r="H602" s="509">
        <v>2</v>
      </c>
      <c r="I602" s="513">
        <v>14309</v>
      </c>
      <c r="J602" s="513">
        <v>0</v>
      </c>
      <c r="K602" s="513">
        <v>0</v>
      </c>
      <c r="L602" s="513">
        <v>0</v>
      </c>
      <c r="M602" s="513">
        <v>0</v>
      </c>
      <c r="N602" s="513">
        <v>486</v>
      </c>
      <c r="O602" s="513">
        <v>1090</v>
      </c>
      <c r="P602" s="513">
        <v>5608</v>
      </c>
      <c r="Q602" s="513">
        <v>6449</v>
      </c>
      <c r="R602" s="513">
        <v>0</v>
      </c>
      <c r="S602" s="513">
        <v>0</v>
      </c>
      <c r="T602" s="513">
        <v>433</v>
      </c>
      <c r="U602" s="513">
        <v>33</v>
      </c>
      <c r="V602" s="513">
        <v>110</v>
      </c>
      <c r="W602" s="513">
        <v>100</v>
      </c>
      <c r="X602" s="513">
        <v>0</v>
      </c>
      <c r="Y602" s="513">
        <v>0</v>
      </c>
      <c r="Z602" s="513">
        <v>6637</v>
      </c>
      <c r="AA602" s="513">
        <v>7672</v>
      </c>
      <c r="AB602" s="510">
        <v>69.230769230769226</v>
      </c>
    </row>
    <row r="603" spans="1:28" ht="30" customHeight="1">
      <c r="A603" s="438" t="s">
        <v>47</v>
      </c>
      <c r="B603" s="438" t="s">
        <v>1370</v>
      </c>
      <c r="C603" s="509">
        <v>0</v>
      </c>
      <c r="D603" s="509">
        <v>0</v>
      </c>
      <c r="E603" s="509">
        <v>90</v>
      </c>
      <c r="F603" s="509">
        <v>22</v>
      </c>
      <c r="G603" s="509">
        <v>0</v>
      </c>
      <c r="H603" s="509">
        <v>4</v>
      </c>
      <c r="I603" s="513">
        <v>26959</v>
      </c>
      <c r="J603" s="513">
        <v>13</v>
      </c>
      <c r="K603" s="513">
        <v>42</v>
      </c>
      <c r="L603" s="513">
        <v>0</v>
      </c>
      <c r="M603" s="513">
        <v>0</v>
      </c>
      <c r="N603" s="513">
        <v>1448</v>
      </c>
      <c r="O603" s="513">
        <v>1013</v>
      </c>
      <c r="P603" s="513">
        <v>10443</v>
      </c>
      <c r="Q603" s="513">
        <v>13032</v>
      </c>
      <c r="R603" s="513">
        <v>0</v>
      </c>
      <c r="S603" s="513">
        <v>0</v>
      </c>
      <c r="T603" s="513">
        <v>41</v>
      </c>
      <c r="U603" s="513">
        <v>569</v>
      </c>
      <c r="V603" s="513">
        <v>179</v>
      </c>
      <c r="W603" s="513">
        <v>179</v>
      </c>
      <c r="X603" s="513">
        <v>0</v>
      </c>
      <c r="Y603" s="513">
        <v>0</v>
      </c>
      <c r="Z603" s="513">
        <v>12124</v>
      </c>
      <c r="AA603" s="513">
        <v>14835</v>
      </c>
      <c r="AB603" s="510">
        <v>24.444444444444443</v>
      </c>
    </row>
    <row r="604" spans="1:28" ht="30" customHeight="1">
      <c r="A604" s="438" t="s">
        <v>47</v>
      </c>
      <c r="B604" s="438" t="s">
        <v>1371</v>
      </c>
      <c r="C604" s="509">
        <v>0</v>
      </c>
      <c r="D604" s="509">
        <v>0</v>
      </c>
      <c r="E604" s="509">
        <v>45</v>
      </c>
      <c r="F604" s="509">
        <v>8</v>
      </c>
      <c r="G604" s="509">
        <v>0</v>
      </c>
      <c r="H604" s="509">
        <v>1</v>
      </c>
      <c r="I604" s="513">
        <v>1968</v>
      </c>
      <c r="J604" s="513">
        <v>0</v>
      </c>
      <c r="K604" s="513">
        <v>0</v>
      </c>
      <c r="L604" s="513">
        <v>0</v>
      </c>
      <c r="M604" s="513">
        <v>0</v>
      </c>
      <c r="N604" s="513">
        <v>85</v>
      </c>
      <c r="O604" s="513">
        <v>113</v>
      </c>
      <c r="P604" s="513">
        <v>557</v>
      </c>
      <c r="Q604" s="513">
        <v>1213</v>
      </c>
      <c r="R604" s="513">
        <v>0</v>
      </c>
      <c r="S604" s="513">
        <v>0</v>
      </c>
      <c r="T604" s="513">
        <v>0</v>
      </c>
      <c r="U604" s="513">
        <v>0</v>
      </c>
      <c r="V604" s="513">
        <v>0</v>
      </c>
      <c r="W604" s="513">
        <v>0</v>
      </c>
      <c r="X604" s="513">
        <v>0</v>
      </c>
      <c r="Y604" s="513">
        <v>0</v>
      </c>
      <c r="Z604" s="513">
        <v>642</v>
      </c>
      <c r="AA604" s="513">
        <v>1326</v>
      </c>
      <c r="AB604" s="510">
        <v>17.777777777777779</v>
      </c>
    </row>
    <row r="605" spans="1:28" ht="30" customHeight="1">
      <c r="A605" s="438" t="s">
        <v>47</v>
      </c>
      <c r="B605" s="438" t="s">
        <v>1372</v>
      </c>
      <c r="C605" s="509">
        <v>0</v>
      </c>
      <c r="D605" s="509">
        <v>0</v>
      </c>
      <c r="E605" s="509">
        <v>21</v>
      </c>
      <c r="F605" s="509">
        <v>7</v>
      </c>
      <c r="G605" s="509">
        <v>0</v>
      </c>
      <c r="H605" s="509">
        <v>1</v>
      </c>
      <c r="I605" s="513">
        <v>2414</v>
      </c>
      <c r="J605" s="513">
        <v>0</v>
      </c>
      <c r="K605" s="513">
        <v>0</v>
      </c>
      <c r="L605" s="513">
        <v>0</v>
      </c>
      <c r="M605" s="513">
        <v>0</v>
      </c>
      <c r="N605" s="513">
        <v>93</v>
      </c>
      <c r="O605" s="513">
        <v>105</v>
      </c>
      <c r="P605" s="513">
        <v>647</v>
      </c>
      <c r="Q605" s="513">
        <v>1189</v>
      </c>
      <c r="R605" s="513">
        <v>0</v>
      </c>
      <c r="S605" s="513">
        <v>0</v>
      </c>
      <c r="T605" s="513">
        <v>0</v>
      </c>
      <c r="U605" s="513">
        <v>0</v>
      </c>
      <c r="V605" s="513">
        <v>190</v>
      </c>
      <c r="W605" s="513">
        <v>190</v>
      </c>
      <c r="X605" s="513">
        <v>0</v>
      </c>
      <c r="Y605" s="513">
        <v>0</v>
      </c>
      <c r="Z605" s="513">
        <v>930</v>
      </c>
      <c r="AA605" s="513">
        <v>1484</v>
      </c>
      <c r="AB605" s="510">
        <v>33.333333333333336</v>
      </c>
    </row>
    <row r="606" spans="1:28" ht="30" customHeight="1">
      <c r="A606" s="438" t="s">
        <v>47</v>
      </c>
      <c r="B606" s="438" t="s">
        <v>1373</v>
      </c>
      <c r="C606" s="509">
        <v>0</v>
      </c>
      <c r="D606" s="509">
        <v>0</v>
      </c>
      <c r="E606" s="509">
        <v>27</v>
      </c>
      <c r="F606" s="509">
        <v>20</v>
      </c>
      <c r="G606" s="509">
        <v>1</v>
      </c>
      <c r="H606" s="509">
        <v>2</v>
      </c>
      <c r="I606" s="513">
        <v>26917</v>
      </c>
      <c r="J606" s="513">
        <v>2</v>
      </c>
      <c r="K606" s="513">
        <v>4</v>
      </c>
      <c r="L606" s="513">
        <v>0</v>
      </c>
      <c r="M606" s="513">
        <v>0</v>
      </c>
      <c r="N606" s="513">
        <v>495</v>
      </c>
      <c r="O606" s="513">
        <v>769</v>
      </c>
      <c r="P606" s="513">
        <v>14696</v>
      </c>
      <c r="Q606" s="513">
        <v>9491</v>
      </c>
      <c r="R606" s="513">
        <v>47</v>
      </c>
      <c r="S606" s="513">
        <v>16</v>
      </c>
      <c r="T606" s="513">
        <v>750</v>
      </c>
      <c r="U606" s="513">
        <v>87</v>
      </c>
      <c r="V606" s="513">
        <v>146</v>
      </c>
      <c r="W606" s="513">
        <v>131</v>
      </c>
      <c r="X606" s="513">
        <v>221</v>
      </c>
      <c r="Y606" s="513">
        <v>62</v>
      </c>
      <c r="Z606" s="513">
        <v>16357</v>
      </c>
      <c r="AA606" s="513">
        <v>10560</v>
      </c>
      <c r="AB606" s="510">
        <v>74.074074074074076</v>
      </c>
    </row>
    <row r="607" spans="1:28" ht="30" customHeight="1">
      <c r="A607" s="438" t="s">
        <v>47</v>
      </c>
      <c r="B607" s="438" t="s">
        <v>1374</v>
      </c>
      <c r="C607" s="509">
        <v>0</v>
      </c>
      <c r="D607" s="509">
        <v>0</v>
      </c>
      <c r="E607" s="509">
        <v>6</v>
      </c>
      <c r="F607" s="509">
        <v>1</v>
      </c>
      <c r="G607" s="509">
        <v>0</v>
      </c>
      <c r="H607" s="509">
        <v>1</v>
      </c>
      <c r="I607" s="513">
        <v>804</v>
      </c>
      <c r="J607" s="513">
        <v>0</v>
      </c>
      <c r="K607" s="513">
        <v>0</v>
      </c>
      <c r="L607" s="513">
        <v>0</v>
      </c>
      <c r="M607" s="513">
        <v>0</v>
      </c>
      <c r="N607" s="513">
        <v>0</v>
      </c>
      <c r="O607" s="513">
        <v>0</v>
      </c>
      <c r="P607" s="513">
        <v>152</v>
      </c>
      <c r="Q607" s="513">
        <v>328</v>
      </c>
      <c r="R607" s="513">
        <v>0</v>
      </c>
      <c r="S607" s="513">
        <v>0</v>
      </c>
      <c r="T607" s="513">
        <v>0</v>
      </c>
      <c r="U607" s="513">
        <v>0</v>
      </c>
      <c r="V607" s="513">
        <v>190</v>
      </c>
      <c r="W607" s="513">
        <v>134</v>
      </c>
      <c r="X607" s="513">
        <v>0</v>
      </c>
      <c r="Y607" s="513">
        <v>0</v>
      </c>
      <c r="Z607" s="513">
        <v>342</v>
      </c>
      <c r="AA607" s="513">
        <v>462</v>
      </c>
      <c r="AB607" s="510">
        <v>16.666666666666668</v>
      </c>
    </row>
    <row r="608" spans="1:28" ht="30" customHeight="1">
      <c r="A608" s="438" t="s">
        <v>47</v>
      </c>
      <c r="B608" s="438" t="s">
        <v>1375</v>
      </c>
      <c r="C608" s="509">
        <v>0</v>
      </c>
      <c r="D608" s="509">
        <v>0</v>
      </c>
      <c r="E608" s="509">
        <v>27</v>
      </c>
      <c r="F608" s="509">
        <v>8</v>
      </c>
      <c r="G608" s="509">
        <v>0</v>
      </c>
      <c r="H608" s="509">
        <v>1</v>
      </c>
      <c r="I608" s="513">
        <v>5393</v>
      </c>
      <c r="J608" s="513">
        <v>0</v>
      </c>
      <c r="K608" s="513">
        <v>0</v>
      </c>
      <c r="L608" s="513">
        <v>0</v>
      </c>
      <c r="M608" s="513">
        <v>0</v>
      </c>
      <c r="N608" s="513">
        <v>78</v>
      </c>
      <c r="O608" s="513">
        <v>72</v>
      </c>
      <c r="P608" s="513">
        <v>1742</v>
      </c>
      <c r="Q608" s="513">
        <v>2439</v>
      </c>
      <c r="R608" s="513">
        <v>0</v>
      </c>
      <c r="S608" s="513">
        <v>0</v>
      </c>
      <c r="T608" s="513">
        <v>0</v>
      </c>
      <c r="U608" s="513">
        <v>0</v>
      </c>
      <c r="V608" s="513">
        <v>586</v>
      </c>
      <c r="W608" s="513">
        <v>476</v>
      </c>
      <c r="X608" s="513">
        <v>0</v>
      </c>
      <c r="Y608" s="513">
        <v>0</v>
      </c>
      <c r="Z608" s="513">
        <v>2406</v>
      </c>
      <c r="AA608" s="513">
        <v>2987</v>
      </c>
      <c r="AB608" s="510">
        <v>29.629629629629626</v>
      </c>
    </row>
    <row r="609" spans="1:28" ht="30" customHeight="1">
      <c r="A609" s="438" t="s">
        <v>47</v>
      </c>
      <c r="B609" s="438" t="s">
        <v>1376</v>
      </c>
      <c r="C609" s="509">
        <v>0</v>
      </c>
      <c r="D609" s="509">
        <v>0</v>
      </c>
      <c r="E609" s="509">
        <v>49</v>
      </c>
      <c r="F609" s="509">
        <v>45</v>
      </c>
      <c r="G609" s="509">
        <v>0</v>
      </c>
      <c r="H609" s="509">
        <v>1</v>
      </c>
      <c r="I609" s="513">
        <v>42600</v>
      </c>
      <c r="J609" s="513">
        <v>0</v>
      </c>
      <c r="K609" s="513">
        <v>0</v>
      </c>
      <c r="L609" s="513">
        <v>0</v>
      </c>
      <c r="M609" s="513">
        <v>0</v>
      </c>
      <c r="N609" s="513">
        <v>1116</v>
      </c>
      <c r="O609" s="513">
        <v>1546</v>
      </c>
      <c r="P609" s="513">
        <v>18012</v>
      </c>
      <c r="Q609" s="513">
        <v>18967</v>
      </c>
      <c r="R609" s="513">
        <v>0</v>
      </c>
      <c r="S609" s="513">
        <v>0</v>
      </c>
      <c r="T609" s="513">
        <v>0</v>
      </c>
      <c r="U609" s="513">
        <v>171</v>
      </c>
      <c r="V609" s="513">
        <v>1087</v>
      </c>
      <c r="W609" s="513">
        <v>1701</v>
      </c>
      <c r="X609" s="513">
        <v>0</v>
      </c>
      <c r="Y609" s="513">
        <v>0</v>
      </c>
      <c r="Z609" s="513">
        <v>20215</v>
      </c>
      <c r="AA609" s="513">
        <v>22385</v>
      </c>
      <c r="AB609" s="510">
        <v>91.83673469387756</v>
      </c>
    </row>
    <row r="610" spans="1:28" ht="30" customHeight="1">
      <c r="A610" s="438" t="s">
        <v>47</v>
      </c>
      <c r="B610" s="438" t="s">
        <v>1377</v>
      </c>
      <c r="C610" s="509">
        <v>0</v>
      </c>
      <c r="D610" s="509">
        <v>0</v>
      </c>
      <c r="E610" s="509">
        <v>22</v>
      </c>
      <c r="F610" s="509">
        <v>2</v>
      </c>
      <c r="G610" s="509">
        <v>0</v>
      </c>
      <c r="H610" s="509">
        <v>2</v>
      </c>
      <c r="I610" s="513">
        <v>5425</v>
      </c>
      <c r="J610" s="513">
        <v>0</v>
      </c>
      <c r="K610" s="513">
        <v>0</v>
      </c>
      <c r="L610" s="513">
        <v>0</v>
      </c>
      <c r="M610" s="513">
        <v>0</v>
      </c>
      <c r="N610" s="513">
        <v>32</v>
      </c>
      <c r="O610" s="513">
        <v>160</v>
      </c>
      <c r="P610" s="513">
        <v>580</v>
      </c>
      <c r="Q610" s="513">
        <v>2028</v>
      </c>
      <c r="R610" s="513">
        <v>0</v>
      </c>
      <c r="S610" s="513">
        <v>0</v>
      </c>
      <c r="T610" s="513">
        <v>133</v>
      </c>
      <c r="U610" s="513">
        <v>14</v>
      </c>
      <c r="V610" s="513">
        <v>1590</v>
      </c>
      <c r="W610" s="513">
        <v>888</v>
      </c>
      <c r="X610" s="513">
        <v>0</v>
      </c>
      <c r="Y610" s="513">
        <v>0</v>
      </c>
      <c r="Z610" s="513">
        <v>2335</v>
      </c>
      <c r="AA610" s="513">
        <v>3090</v>
      </c>
      <c r="AB610" s="510">
        <v>9.0909090909090917</v>
      </c>
    </row>
    <row r="611" spans="1:28" ht="30" customHeight="1">
      <c r="A611" s="438" t="s">
        <v>47</v>
      </c>
      <c r="B611" s="438" t="s">
        <v>1378</v>
      </c>
      <c r="C611" s="509">
        <v>0</v>
      </c>
      <c r="D611" s="509">
        <v>0</v>
      </c>
      <c r="E611" s="509">
        <v>86</v>
      </c>
      <c r="F611" s="509">
        <v>8</v>
      </c>
      <c r="G611" s="509">
        <v>0</v>
      </c>
      <c r="H611" s="509">
        <v>4</v>
      </c>
      <c r="I611" s="513">
        <v>31687</v>
      </c>
      <c r="J611" s="513">
        <v>0</v>
      </c>
      <c r="K611" s="513">
        <v>0</v>
      </c>
      <c r="L611" s="513">
        <v>0</v>
      </c>
      <c r="M611" s="513">
        <v>0</v>
      </c>
      <c r="N611" s="513">
        <v>4903</v>
      </c>
      <c r="O611" s="513">
        <v>2299</v>
      </c>
      <c r="P611" s="513">
        <v>20159</v>
      </c>
      <c r="Q611" s="513">
        <v>2776</v>
      </c>
      <c r="R611" s="513">
        <v>0</v>
      </c>
      <c r="S611" s="513">
        <v>0</v>
      </c>
      <c r="T611" s="513">
        <v>670</v>
      </c>
      <c r="U611" s="513">
        <v>480</v>
      </c>
      <c r="V611" s="513">
        <v>200</v>
      </c>
      <c r="W611" s="513">
        <v>200</v>
      </c>
      <c r="X611" s="513">
        <v>0</v>
      </c>
      <c r="Y611" s="513">
        <v>0</v>
      </c>
      <c r="Z611" s="513">
        <v>25932</v>
      </c>
      <c r="AA611" s="513">
        <v>5755</v>
      </c>
      <c r="AB611" s="510">
        <v>9.3023255813953494</v>
      </c>
    </row>
    <row r="612" spans="1:28" ht="30" customHeight="1">
      <c r="A612" s="438" t="s">
        <v>47</v>
      </c>
      <c r="B612" s="438" t="s">
        <v>1379</v>
      </c>
      <c r="C612" s="509">
        <v>0</v>
      </c>
      <c r="D612" s="509">
        <v>0</v>
      </c>
      <c r="E612" s="509">
        <v>44</v>
      </c>
      <c r="F612" s="509">
        <v>34</v>
      </c>
      <c r="G612" s="509">
        <v>0</v>
      </c>
      <c r="H612" s="509">
        <v>2</v>
      </c>
      <c r="I612" s="513">
        <v>39861</v>
      </c>
      <c r="J612" s="513">
        <v>0</v>
      </c>
      <c r="K612" s="513">
        <v>0</v>
      </c>
      <c r="L612" s="513">
        <v>0</v>
      </c>
      <c r="M612" s="513">
        <v>0</v>
      </c>
      <c r="N612" s="513">
        <v>631</v>
      </c>
      <c r="O612" s="513">
        <v>1488</v>
      </c>
      <c r="P612" s="513">
        <v>17071</v>
      </c>
      <c r="Q612" s="513">
        <v>16503</v>
      </c>
      <c r="R612" s="513">
        <v>99</v>
      </c>
      <c r="S612" s="513">
        <v>8</v>
      </c>
      <c r="T612" s="513">
        <v>215</v>
      </c>
      <c r="U612" s="513">
        <v>40</v>
      </c>
      <c r="V612" s="513">
        <v>1640</v>
      </c>
      <c r="W612" s="513">
        <v>2166</v>
      </c>
      <c r="X612" s="513">
        <v>0</v>
      </c>
      <c r="Y612" s="513">
        <v>0</v>
      </c>
      <c r="Z612" s="513">
        <v>19656</v>
      </c>
      <c r="AA612" s="513">
        <v>20205</v>
      </c>
      <c r="AB612" s="510">
        <v>77.272727272727266</v>
      </c>
    </row>
    <row r="613" spans="1:28" ht="30" customHeight="1">
      <c r="A613" s="438" t="s">
        <v>47</v>
      </c>
      <c r="B613" s="438" t="s">
        <v>1380</v>
      </c>
      <c r="C613" s="509">
        <v>4</v>
      </c>
      <c r="D613" s="509">
        <v>2</v>
      </c>
      <c r="E613" s="509">
        <v>181</v>
      </c>
      <c r="F613" s="509">
        <v>65</v>
      </c>
      <c r="G613" s="509">
        <v>0</v>
      </c>
      <c r="H613" s="509">
        <v>5</v>
      </c>
      <c r="I613" s="513">
        <v>82504</v>
      </c>
      <c r="J613" s="513">
        <v>616</v>
      </c>
      <c r="K613" s="513">
        <v>279</v>
      </c>
      <c r="L613" s="513">
        <v>8</v>
      </c>
      <c r="M613" s="513">
        <v>1</v>
      </c>
      <c r="N613" s="513">
        <v>13209</v>
      </c>
      <c r="O613" s="513">
        <v>6026</v>
      </c>
      <c r="P613" s="513">
        <v>34475</v>
      </c>
      <c r="Q613" s="513">
        <v>24313</v>
      </c>
      <c r="R613" s="513">
        <v>552</v>
      </c>
      <c r="S613" s="513">
        <v>215</v>
      </c>
      <c r="T613" s="513">
        <v>1158</v>
      </c>
      <c r="U613" s="513">
        <v>1427</v>
      </c>
      <c r="V613" s="513">
        <v>136</v>
      </c>
      <c r="W613" s="513">
        <v>89</v>
      </c>
      <c r="X613" s="513">
        <v>0</v>
      </c>
      <c r="Y613" s="513">
        <v>0</v>
      </c>
      <c r="Z613" s="513">
        <v>50154</v>
      </c>
      <c r="AA613" s="513">
        <v>32350</v>
      </c>
      <c r="AB613" s="510">
        <v>35.911602209944753</v>
      </c>
    </row>
    <row r="614" spans="1:28" ht="30" customHeight="1">
      <c r="A614" s="438" t="s">
        <v>58</v>
      </c>
      <c r="B614" s="438" t="s">
        <v>1381</v>
      </c>
      <c r="C614" s="509">
        <v>0</v>
      </c>
      <c r="D614" s="509">
        <v>1</v>
      </c>
      <c r="E614" s="509">
        <v>14</v>
      </c>
      <c r="F614" s="509">
        <v>11</v>
      </c>
      <c r="G614" s="509">
        <v>1</v>
      </c>
      <c r="H614" s="509">
        <v>8</v>
      </c>
      <c r="I614" s="513">
        <v>16261</v>
      </c>
      <c r="J614" s="513">
        <v>47</v>
      </c>
      <c r="K614" s="513">
        <v>29</v>
      </c>
      <c r="L614" s="513">
        <v>0</v>
      </c>
      <c r="M614" s="513">
        <v>0</v>
      </c>
      <c r="N614" s="513">
        <v>1102</v>
      </c>
      <c r="O614" s="513">
        <v>1132</v>
      </c>
      <c r="P614" s="513">
        <v>6555</v>
      </c>
      <c r="Q614" s="513">
        <v>5796</v>
      </c>
      <c r="R614" s="513">
        <v>17</v>
      </c>
      <c r="S614" s="513">
        <v>49</v>
      </c>
      <c r="T614" s="513">
        <v>671</v>
      </c>
      <c r="U614" s="513">
        <v>676</v>
      </c>
      <c r="V614" s="513">
        <v>80</v>
      </c>
      <c r="W614" s="513">
        <v>107</v>
      </c>
      <c r="X614" s="513">
        <v>0</v>
      </c>
      <c r="Y614" s="513">
        <v>0</v>
      </c>
      <c r="Z614" s="513">
        <v>8472</v>
      </c>
      <c r="AA614" s="513">
        <v>7789</v>
      </c>
      <c r="AB614" s="510">
        <v>78.571428571428569</v>
      </c>
    </row>
    <row r="615" spans="1:28" ht="30" customHeight="1">
      <c r="A615" s="438" t="s">
        <v>58</v>
      </c>
      <c r="B615" s="438" t="s">
        <v>1382</v>
      </c>
      <c r="C615" s="509">
        <v>0</v>
      </c>
      <c r="D615" s="509">
        <v>1</v>
      </c>
      <c r="E615" s="509">
        <v>5</v>
      </c>
      <c r="F615" s="509">
        <v>4</v>
      </c>
      <c r="G615" s="509">
        <v>0</v>
      </c>
      <c r="H615" s="509">
        <v>3</v>
      </c>
      <c r="I615" s="513">
        <v>4297</v>
      </c>
      <c r="J615" s="513">
        <v>8</v>
      </c>
      <c r="K615" s="513">
        <v>14</v>
      </c>
      <c r="L615" s="513">
        <v>0</v>
      </c>
      <c r="M615" s="513">
        <v>0</v>
      </c>
      <c r="N615" s="513">
        <v>322</v>
      </c>
      <c r="O615" s="513">
        <v>515</v>
      </c>
      <c r="P615" s="513">
        <v>1290</v>
      </c>
      <c r="Q615" s="513">
        <v>1579</v>
      </c>
      <c r="R615" s="513">
        <v>20</v>
      </c>
      <c r="S615" s="513">
        <v>11</v>
      </c>
      <c r="T615" s="513">
        <v>375</v>
      </c>
      <c r="U615" s="513">
        <v>163</v>
      </c>
      <c r="V615" s="513">
        <v>0</v>
      </c>
      <c r="W615" s="513">
        <v>0</v>
      </c>
      <c r="X615" s="513">
        <v>0</v>
      </c>
      <c r="Y615" s="513">
        <v>0</v>
      </c>
      <c r="Z615" s="513">
        <v>2015</v>
      </c>
      <c r="AA615" s="513">
        <v>2282</v>
      </c>
      <c r="AB615" s="510">
        <v>80</v>
      </c>
    </row>
    <row r="616" spans="1:28" ht="30" customHeight="1">
      <c r="A616" s="438" t="s">
        <v>58</v>
      </c>
      <c r="B616" s="438" t="s">
        <v>1383</v>
      </c>
      <c r="C616" s="509">
        <v>0</v>
      </c>
      <c r="D616" s="509">
        <v>0</v>
      </c>
      <c r="E616" s="509">
        <v>11</v>
      </c>
      <c r="F616" s="509">
        <v>7</v>
      </c>
      <c r="G616" s="509">
        <v>0</v>
      </c>
      <c r="H616" s="509">
        <v>3</v>
      </c>
      <c r="I616" s="513">
        <v>6364</v>
      </c>
      <c r="J616" s="513">
        <v>0</v>
      </c>
      <c r="K616" s="513">
        <v>0</v>
      </c>
      <c r="L616" s="513">
        <v>0</v>
      </c>
      <c r="M616" s="513">
        <v>0</v>
      </c>
      <c r="N616" s="513">
        <v>634</v>
      </c>
      <c r="O616" s="513">
        <v>72</v>
      </c>
      <c r="P616" s="513">
        <v>2176</v>
      </c>
      <c r="Q616" s="513">
        <v>2702</v>
      </c>
      <c r="R616" s="513">
        <v>0</v>
      </c>
      <c r="S616" s="513">
        <v>0</v>
      </c>
      <c r="T616" s="513">
        <v>293</v>
      </c>
      <c r="U616" s="513">
        <v>149</v>
      </c>
      <c r="V616" s="513">
        <v>205</v>
      </c>
      <c r="W616" s="513">
        <v>133</v>
      </c>
      <c r="X616" s="513">
        <v>0</v>
      </c>
      <c r="Y616" s="513">
        <v>0</v>
      </c>
      <c r="Z616" s="513">
        <v>3308</v>
      </c>
      <c r="AA616" s="513">
        <v>3056</v>
      </c>
      <c r="AB616" s="510">
        <v>63.636363636363633</v>
      </c>
    </row>
    <row r="617" spans="1:28" ht="30" customHeight="1">
      <c r="A617" s="438" t="s">
        <v>58</v>
      </c>
      <c r="B617" s="438" t="s">
        <v>1384</v>
      </c>
      <c r="C617" s="509">
        <v>0</v>
      </c>
      <c r="D617" s="509">
        <v>0</v>
      </c>
      <c r="E617" s="509">
        <v>5</v>
      </c>
      <c r="F617" s="509">
        <v>3</v>
      </c>
      <c r="G617" s="509">
        <v>0</v>
      </c>
      <c r="H617" s="509">
        <v>3</v>
      </c>
      <c r="I617" s="513">
        <v>3860</v>
      </c>
      <c r="J617" s="513">
        <v>9</v>
      </c>
      <c r="K617" s="513">
        <v>7</v>
      </c>
      <c r="L617" s="513">
        <v>0</v>
      </c>
      <c r="M617" s="513">
        <v>0</v>
      </c>
      <c r="N617" s="513">
        <v>101</v>
      </c>
      <c r="O617" s="513">
        <v>105</v>
      </c>
      <c r="P617" s="513">
        <v>1111</v>
      </c>
      <c r="Q617" s="513">
        <v>1648</v>
      </c>
      <c r="R617" s="513">
        <v>0</v>
      </c>
      <c r="S617" s="513">
        <v>0</v>
      </c>
      <c r="T617" s="513">
        <v>347</v>
      </c>
      <c r="U617" s="513">
        <v>159</v>
      </c>
      <c r="V617" s="513">
        <v>225</v>
      </c>
      <c r="W617" s="513">
        <v>148</v>
      </c>
      <c r="X617" s="513">
        <v>0</v>
      </c>
      <c r="Y617" s="513">
        <v>0</v>
      </c>
      <c r="Z617" s="513">
        <v>1793</v>
      </c>
      <c r="AA617" s="513">
        <v>2067</v>
      </c>
      <c r="AB617" s="510">
        <v>60</v>
      </c>
    </row>
    <row r="618" spans="1:28" ht="30" customHeight="1">
      <c r="A618" s="438" t="s">
        <v>58</v>
      </c>
      <c r="B618" s="438" t="s">
        <v>1385</v>
      </c>
      <c r="C618" s="509">
        <v>8</v>
      </c>
      <c r="D618" s="509">
        <v>4</v>
      </c>
      <c r="E618" s="509">
        <v>148</v>
      </c>
      <c r="F618" s="509">
        <v>62</v>
      </c>
      <c r="G618" s="509">
        <v>0</v>
      </c>
      <c r="H618" s="509">
        <v>17</v>
      </c>
      <c r="I618" s="513">
        <v>109728</v>
      </c>
      <c r="J618" s="513">
        <v>141</v>
      </c>
      <c r="K618" s="513">
        <v>49</v>
      </c>
      <c r="L618" s="513">
        <v>0</v>
      </c>
      <c r="M618" s="513">
        <v>0</v>
      </c>
      <c r="N618" s="513">
        <v>12473</v>
      </c>
      <c r="O618" s="513">
        <v>9675</v>
      </c>
      <c r="P618" s="513">
        <v>43691</v>
      </c>
      <c r="Q618" s="513">
        <v>35501</v>
      </c>
      <c r="R618" s="513">
        <v>499</v>
      </c>
      <c r="S618" s="513">
        <v>352</v>
      </c>
      <c r="T618" s="513">
        <v>3917</v>
      </c>
      <c r="U618" s="513">
        <v>2812</v>
      </c>
      <c r="V618" s="513">
        <v>104</v>
      </c>
      <c r="W618" s="513">
        <v>90</v>
      </c>
      <c r="X618" s="513">
        <v>244</v>
      </c>
      <c r="Y618" s="513">
        <v>180</v>
      </c>
      <c r="Z618" s="513">
        <v>61069</v>
      </c>
      <c r="AA618" s="513">
        <v>48659</v>
      </c>
      <c r="AB618" s="510">
        <v>41.891891891891895</v>
      </c>
    </row>
    <row r="619" spans="1:28" ht="30" customHeight="1">
      <c r="A619" s="438" t="s">
        <v>58</v>
      </c>
      <c r="B619" s="438" t="s">
        <v>1386</v>
      </c>
      <c r="C619" s="509">
        <v>2</v>
      </c>
      <c r="D619" s="509">
        <v>1</v>
      </c>
      <c r="E619" s="509">
        <v>23</v>
      </c>
      <c r="F619" s="509">
        <v>9</v>
      </c>
      <c r="G619" s="509">
        <v>0</v>
      </c>
      <c r="H619" s="509">
        <v>7</v>
      </c>
      <c r="I619" s="513">
        <v>33252</v>
      </c>
      <c r="J619" s="513">
        <v>154</v>
      </c>
      <c r="K619" s="513">
        <v>112</v>
      </c>
      <c r="L619" s="513">
        <v>7</v>
      </c>
      <c r="M619" s="513">
        <v>7</v>
      </c>
      <c r="N619" s="513">
        <v>1773</v>
      </c>
      <c r="O619" s="513">
        <v>2258</v>
      </c>
      <c r="P619" s="513">
        <v>12773</v>
      </c>
      <c r="Q619" s="513">
        <v>14105</v>
      </c>
      <c r="R619" s="513">
        <v>41</v>
      </c>
      <c r="S619" s="513">
        <v>27</v>
      </c>
      <c r="T619" s="513">
        <v>1404</v>
      </c>
      <c r="U619" s="513">
        <v>566</v>
      </c>
      <c r="V619" s="513">
        <v>0</v>
      </c>
      <c r="W619" s="513">
        <v>0</v>
      </c>
      <c r="X619" s="513">
        <v>8</v>
      </c>
      <c r="Y619" s="513">
        <v>17</v>
      </c>
      <c r="Z619" s="513">
        <v>16160</v>
      </c>
      <c r="AA619" s="513">
        <v>17092</v>
      </c>
      <c r="AB619" s="510">
        <v>39.130434782608695</v>
      </c>
    </row>
    <row r="620" spans="1:28" ht="30" customHeight="1">
      <c r="A620" s="438" t="s">
        <v>58</v>
      </c>
      <c r="B620" s="438" t="s">
        <v>1387</v>
      </c>
      <c r="C620" s="509">
        <v>5</v>
      </c>
      <c r="D620" s="509">
        <v>2</v>
      </c>
      <c r="E620" s="509">
        <v>87</v>
      </c>
      <c r="F620" s="509">
        <v>42</v>
      </c>
      <c r="G620" s="509">
        <v>0</v>
      </c>
      <c r="H620" s="509">
        <v>10</v>
      </c>
      <c r="I620" s="513">
        <v>48934</v>
      </c>
      <c r="J620" s="513">
        <v>323</v>
      </c>
      <c r="K620" s="513">
        <v>212</v>
      </c>
      <c r="L620" s="513">
        <v>0</v>
      </c>
      <c r="M620" s="513">
        <v>0</v>
      </c>
      <c r="N620" s="513">
        <v>4948</v>
      </c>
      <c r="O620" s="513">
        <v>4609</v>
      </c>
      <c r="P620" s="513">
        <v>17726</v>
      </c>
      <c r="Q620" s="513">
        <v>14145</v>
      </c>
      <c r="R620" s="513">
        <v>557</v>
      </c>
      <c r="S620" s="513">
        <v>574</v>
      </c>
      <c r="T620" s="513">
        <v>4133</v>
      </c>
      <c r="U620" s="513">
        <v>611</v>
      </c>
      <c r="V620" s="513">
        <v>99</v>
      </c>
      <c r="W620" s="513">
        <v>85</v>
      </c>
      <c r="X620" s="513">
        <v>803</v>
      </c>
      <c r="Y620" s="513">
        <v>109</v>
      </c>
      <c r="Z620" s="513">
        <v>28589</v>
      </c>
      <c r="AA620" s="513">
        <v>20345</v>
      </c>
      <c r="AB620" s="510">
        <v>48.275862068965516</v>
      </c>
    </row>
    <row r="621" spans="1:28" ht="30" customHeight="1">
      <c r="A621" s="438" t="s">
        <v>58</v>
      </c>
      <c r="B621" s="438" t="s">
        <v>1388</v>
      </c>
      <c r="C621" s="509">
        <v>2</v>
      </c>
      <c r="D621" s="509">
        <v>1</v>
      </c>
      <c r="E621" s="509">
        <v>24</v>
      </c>
      <c r="F621" s="509">
        <v>16</v>
      </c>
      <c r="G621" s="509">
        <v>1</v>
      </c>
      <c r="H621" s="509">
        <v>5</v>
      </c>
      <c r="I621" s="513">
        <v>29639</v>
      </c>
      <c r="J621" s="513">
        <v>39</v>
      </c>
      <c r="K621" s="513">
        <v>42</v>
      </c>
      <c r="L621" s="513">
        <v>0</v>
      </c>
      <c r="M621" s="513">
        <v>0</v>
      </c>
      <c r="N621" s="513">
        <v>1710</v>
      </c>
      <c r="O621" s="513">
        <v>2557</v>
      </c>
      <c r="P621" s="513">
        <v>10777</v>
      </c>
      <c r="Q621" s="513">
        <v>12561</v>
      </c>
      <c r="R621" s="513">
        <v>64</v>
      </c>
      <c r="S621" s="513">
        <v>65</v>
      </c>
      <c r="T621" s="513">
        <v>1148</v>
      </c>
      <c r="U621" s="513">
        <v>579</v>
      </c>
      <c r="V621" s="513">
        <v>47</v>
      </c>
      <c r="W621" s="513">
        <v>50</v>
      </c>
      <c r="X621" s="513">
        <v>0</v>
      </c>
      <c r="Y621" s="513">
        <v>0</v>
      </c>
      <c r="Z621" s="513">
        <v>13785</v>
      </c>
      <c r="AA621" s="513">
        <v>15854</v>
      </c>
      <c r="AB621" s="510">
        <v>66.666666666666671</v>
      </c>
    </row>
    <row r="622" spans="1:28" ht="30" customHeight="1">
      <c r="A622" s="438" t="s">
        <v>58</v>
      </c>
      <c r="B622" s="438" t="s">
        <v>1389</v>
      </c>
      <c r="C622" s="509">
        <v>0</v>
      </c>
      <c r="D622" s="509">
        <v>1</v>
      </c>
      <c r="E622" s="509">
        <v>8</v>
      </c>
      <c r="F622" s="509">
        <v>7</v>
      </c>
      <c r="G622" s="509">
        <v>0</v>
      </c>
      <c r="H622" s="509">
        <v>4</v>
      </c>
      <c r="I622" s="513">
        <v>11669</v>
      </c>
      <c r="J622" s="513">
        <v>19</v>
      </c>
      <c r="K622" s="513">
        <v>21</v>
      </c>
      <c r="L622" s="513">
        <v>0</v>
      </c>
      <c r="M622" s="513">
        <v>0</v>
      </c>
      <c r="N622" s="513">
        <v>699</v>
      </c>
      <c r="O622" s="513">
        <v>1203</v>
      </c>
      <c r="P622" s="513">
        <v>4103</v>
      </c>
      <c r="Q622" s="513">
        <v>5299</v>
      </c>
      <c r="R622" s="513">
        <v>30</v>
      </c>
      <c r="S622" s="513">
        <v>12</v>
      </c>
      <c r="T622" s="513">
        <v>204</v>
      </c>
      <c r="U622" s="513">
        <v>79</v>
      </c>
      <c r="V622" s="513">
        <v>0</v>
      </c>
      <c r="W622" s="513">
        <v>0</v>
      </c>
      <c r="X622" s="513">
        <v>0</v>
      </c>
      <c r="Y622" s="513">
        <v>0</v>
      </c>
      <c r="Z622" s="513">
        <v>5055</v>
      </c>
      <c r="AA622" s="513">
        <v>6614</v>
      </c>
      <c r="AB622" s="510">
        <v>87.5</v>
      </c>
    </row>
    <row r="623" spans="1:28" ht="30" customHeight="1">
      <c r="A623" s="438" t="s">
        <v>58</v>
      </c>
      <c r="B623" s="438" t="s">
        <v>1390</v>
      </c>
      <c r="C623" s="509">
        <v>0</v>
      </c>
      <c r="D623" s="509">
        <v>0</v>
      </c>
      <c r="E623" s="509">
        <v>9</v>
      </c>
      <c r="F623" s="509">
        <v>4</v>
      </c>
      <c r="G623" s="509">
        <v>0</v>
      </c>
      <c r="H623" s="509">
        <v>3</v>
      </c>
      <c r="I623" s="513">
        <v>3769</v>
      </c>
      <c r="J623" s="513">
        <v>0</v>
      </c>
      <c r="K623" s="513">
        <v>0</v>
      </c>
      <c r="L623" s="513">
        <v>0</v>
      </c>
      <c r="M623" s="513">
        <v>0</v>
      </c>
      <c r="N623" s="513">
        <v>223</v>
      </c>
      <c r="O623" s="513">
        <v>384</v>
      </c>
      <c r="P623" s="513">
        <v>1264</v>
      </c>
      <c r="Q623" s="513">
        <v>1591</v>
      </c>
      <c r="R623" s="513">
        <v>0</v>
      </c>
      <c r="S623" s="513">
        <v>0</v>
      </c>
      <c r="T623" s="513">
        <v>67</v>
      </c>
      <c r="U623" s="513">
        <v>32</v>
      </c>
      <c r="V623" s="513">
        <v>123</v>
      </c>
      <c r="W623" s="513">
        <v>85</v>
      </c>
      <c r="X623" s="513">
        <v>0</v>
      </c>
      <c r="Y623" s="513">
        <v>0</v>
      </c>
      <c r="Z623" s="513">
        <v>1677</v>
      </c>
      <c r="AA623" s="513">
        <v>2092</v>
      </c>
      <c r="AB623" s="510">
        <v>44.444444444444443</v>
      </c>
    </row>
    <row r="624" spans="1:28" ht="30" customHeight="1">
      <c r="A624" s="438" t="s">
        <v>58</v>
      </c>
      <c r="B624" s="438" t="s">
        <v>1391</v>
      </c>
      <c r="C624" s="509">
        <v>1</v>
      </c>
      <c r="D624" s="509">
        <v>0</v>
      </c>
      <c r="E624" s="509">
        <v>17</v>
      </c>
      <c r="F624" s="509">
        <v>12</v>
      </c>
      <c r="G624" s="509">
        <v>0</v>
      </c>
      <c r="H624" s="509">
        <v>3</v>
      </c>
      <c r="I624" s="513">
        <v>4734</v>
      </c>
      <c r="J624" s="513">
        <v>4</v>
      </c>
      <c r="K624" s="513">
        <v>4</v>
      </c>
      <c r="L624" s="513">
        <v>0</v>
      </c>
      <c r="M624" s="513">
        <v>0</v>
      </c>
      <c r="N624" s="513">
        <v>173</v>
      </c>
      <c r="O624" s="513">
        <v>238</v>
      </c>
      <c r="P624" s="513">
        <v>1232</v>
      </c>
      <c r="Q624" s="513">
        <v>2216</v>
      </c>
      <c r="R624" s="513">
        <v>13</v>
      </c>
      <c r="S624" s="513">
        <v>17</v>
      </c>
      <c r="T624" s="513">
        <v>355</v>
      </c>
      <c r="U624" s="513">
        <v>132</v>
      </c>
      <c r="V624" s="513">
        <v>208</v>
      </c>
      <c r="W624" s="513">
        <v>142</v>
      </c>
      <c r="X624" s="513">
        <v>0</v>
      </c>
      <c r="Y624" s="513">
        <v>0</v>
      </c>
      <c r="Z624" s="513">
        <v>1985</v>
      </c>
      <c r="AA624" s="513">
        <v>2749</v>
      </c>
      <c r="AB624" s="510">
        <v>70.588235294117638</v>
      </c>
    </row>
    <row r="625" spans="1:28" ht="30" customHeight="1">
      <c r="A625" s="438" t="s">
        <v>58</v>
      </c>
      <c r="B625" s="438" t="s">
        <v>1392</v>
      </c>
      <c r="C625" s="509">
        <v>1</v>
      </c>
      <c r="D625" s="509">
        <v>0</v>
      </c>
      <c r="E625" s="509">
        <v>38</v>
      </c>
      <c r="F625" s="509">
        <v>26</v>
      </c>
      <c r="G625" s="509">
        <v>0</v>
      </c>
      <c r="H625" s="509">
        <v>6</v>
      </c>
      <c r="I625" s="513">
        <v>32781</v>
      </c>
      <c r="J625" s="513">
        <v>37</v>
      </c>
      <c r="K625" s="513">
        <v>38</v>
      </c>
      <c r="L625" s="513">
        <v>0</v>
      </c>
      <c r="M625" s="513">
        <v>0</v>
      </c>
      <c r="N625" s="513">
        <v>1846</v>
      </c>
      <c r="O625" s="513">
        <v>2969</v>
      </c>
      <c r="P625" s="513">
        <v>11352</v>
      </c>
      <c r="Q625" s="513">
        <v>14422</v>
      </c>
      <c r="R625" s="513">
        <v>28</v>
      </c>
      <c r="S625" s="513">
        <v>61</v>
      </c>
      <c r="T625" s="513">
        <v>1327</v>
      </c>
      <c r="U625" s="513">
        <v>524</v>
      </c>
      <c r="V625" s="513">
        <v>82</v>
      </c>
      <c r="W625" s="513">
        <v>95</v>
      </c>
      <c r="X625" s="513">
        <v>0</v>
      </c>
      <c r="Y625" s="513">
        <v>0</v>
      </c>
      <c r="Z625" s="513">
        <v>14672</v>
      </c>
      <c r="AA625" s="513">
        <v>18109</v>
      </c>
      <c r="AB625" s="510">
        <v>68.421052631578945</v>
      </c>
    </row>
    <row r="626" spans="1:28">
      <c r="A626" s="438" t="s">
        <v>58</v>
      </c>
      <c r="B626" s="438" t="s">
        <v>1393</v>
      </c>
      <c r="C626" s="509">
        <v>0</v>
      </c>
      <c r="D626" s="509">
        <v>1</v>
      </c>
      <c r="E626" s="509">
        <v>6</v>
      </c>
      <c r="F626" s="509">
        <v>4</v>
      </c>
      <c r="G626" s="509">
        <v>0</v>
      </c>
      <c r="H626" s="509">
        <v>3</v>
      </c>
      <c r="I626" s="513">
        <v>7055</v>
      </c>
      <c r="J626" s="513">
        <v>11</v>
      </c>
      <c r="K626" s="513">
        <v>5</v>
      </c>
      <c r="L626" s="513">
        <v>0</v>
      </c>
      <c r="M626" s="513">
        <v>0</v>
      </c>
      <c r="N626" s="513">
        <v>517</v>
      </c>
      <c r="O626" s="513">
        <v>465</v>
      </c>
      <c r="P626" s="513">
        <v>2149</v>
      </c>
      <c r="Q626" s="513">
        <v>3373</v>
      </c>
      <c r="R626" s="513">
        <v>12</v>
      </c>
      <c r="S626" s="513">
        <v>6</v>
      </c>
      <c r="T626" s="513">
        <v>370</v>
      </c>
      <c r="U626" s="513">
        <v>147</v>
      </c>
      <c r="V626" s="513">
        <v>0</v>
      </c>
      <c r="W626" s="513">
        <v>0</v>
      </c>
      <c r="X626" s="513">
        <v>0</v>
      </c>
      <c r="Y626" s="513">
        <v>0</v>
      </c>
      <c r="Z626" s="513">
        <v>3059</v>
      </c>
      <c r="AA626" s="513">
        <v>3996</v>
      </c>
      <c r="AB626" s="510">
        <v>66.666666666666671</v>
      </c>
    </row>
    <row r="627" spans="1:28">
      <c r="A627" s="438" t="s">
        <v>48</v>
      </c>
      <c r="B627" s="438" t="s">
        <v>1394</v>
      </c>
      <c r="C627" s="509">
        <v>0</v>
      </c>
      <c r="D627" s="509">
        <v>0</v>
      </c>
      <c r="E627" s="509">
        <v>34</v>
      </c>
      <c r="F627" s="509">
        <v>32</v>
      </c>
      <c r="G627" s="509">
        <v>0</v>
      </c>
      <c r="H627" s="509">
        <v>7</v>
      </c>
      <c r="I627" s="513">
        <v>44531</v>
      </c>
      <c r="J627" s="513">
        <v>0</v>
      </c>
      <c r="K627" s="513">
        <v>0</v>
      </c>
      <c r="L627" s="513">
        <v>0</v>
      </c>
      <c r="M627" s="513">
        <v>0</v>
      </c>
      <c r="N627" s="513">
        <v>74</v>
      </c>
      <c r="O627" s="513">
        <v>85</v>
      </c>
      <c r="P627" s="513">
        <v>28265</v>
      </c>
      <c r="Q627" s="513">
        <v>14319</v>
      </c>
      <c r="R627" s="513">
        <v>0</v>
      </c>
      <c r="S627" s="513">
        <v>0</v>
      </c>
      <c r="T627" s="513">
        <v>1433</v>
      </c>
      <c r="U627" s="513">
        <v>355</v>
      </c>
      <c r="V627" s="513">
        <v>0</v>
      </c>
      <c r="W627" s="513">
        <v>0</v>
      </c>
      <c r="X627" s="513">
        <v>0</v>
      </c>
      <c r="Y627" s="513">
        <v>0</v>
      </c>
      <c r="Z627" s="513">
        <v>29772</v>
      </c>
      <c r="AA627" s="513">
        <v>14759</v>
      </c>
      <c r="AB627" s="510">
        <v>94.117647058823522</v>
      </c>
    </row>
    <row r="628" spans="1:28">
      <c r="A628" s="438" t="s">
        <v>48</v>
      </c>
      <c r="B628" s="438" t="s">
        <v>1395</v>
      </c>
      <c r="C628" s="509">
        <v>2</v>
      </c>
      <c r="D628" s="509">
        <v>1</v>
      </c>
      <c r="E628" s="509">
        <v>98</v>
      </c>
      <c r="F628" s="509">
        <v>94</v>
      </c>
      <c r="G628" s="509">
        <v>2</v>
      </c>
      <c r="H628" s="509">
        <v>17</v>
      </c>
      <c r="I628" s="513">
        <v>170632</v>
      </c>
      <c r="J628" s="513">
        <v>0</v>
      </c>
      <c r="K628" s="513">
        <v>0</v>
      </c>
      <c r="L628" s="513">
        <v>0</v>
      </c>
      <c r="M628" s="513">
        <v>0</v>
      </c>
      <c r="N628" s="513">
        <v>17507</v>
      </c>
      <c r="O628" s="513">
        <v>18973</v>
      </c>
      <c r="P628" s="513">
        <v>67256</v>
      </c>
      <c r="Q628" s="513">
        <v>60728</v>
      </c>
      <c r="R628" s="513">
        <v>18</v>
      </c>
      <c r="S628" s="513">
        <v>17</v>
      </c>
      <c r="T628" s="513">
        <v>5034</v>
      </c>
      <c r="U628" s="513">
        <v>849</v>
      </c>
      <c r="V628" s="513">
        <v>0</v>
      </c>
      <c r="W628" s="513">
        <v>0</v>
      </c>
      <c r="X628" s="513">
        <v>107</v>
      </c>
      <c r="Y628" s="513">
        <v>143</v>
      </c>
      <c r="Z628" s="513">
        <v>89922</v>
      </c>
      <c r="AA628" s="513">
        <v>80710</v>
      </c>
      <c r="AB628" s="510">
        <v>95.91836734693878</v>
      </c>
    </row>
    <row r="629" spans="1:28">
      <c r="A629" s="438" t="s">
        <v>48</v>
      </c>
      <c r="B629" s="438" t="s">
        <v>1396</v>
      </c>
      <c r="C629" s="509">
        <v>1</v>
      </c>
      <c r="D629" s="509">
        <v>0</v>
      </c>
      <c r="E629" s="509">
        <v>28</v>
      </c>
      <c r="F629" s="509">
        <v>28</v>
      </c>
      <c r="G629" s="509">
        <v>0</v>
      </c>
      <c r="H629" s="509">
        <v>9</v>
      </c>
      <c r="I629" s="513">
        <v>46143</v>
      </c>
      <c r="J629" s="513">
        <v>301</v>
      </c>
      <c r="K629" s="513">
        <v>147</v>
      </c>
      <c r="L629" s="513">
        <v>13</v>
      </c>
      <c r="M629" s="513">
        <v>13</v>
      </c>
      <c r="N629" s="513">
        <v>1137</v>
      </c>
      <c r="O629" s="513">
        <v>882</v>
      </c>
      <c r="P629" s="513">
        <v>25589</v>
      </c>
      <c r="Q629" s="513">
        <v>14358</v>
      </c>
      <c r="R629" s="513">
        <v>0</v>
      </c>
      <c r="S629" s="513">
        <v>0</v>
      </c>
      <c r="T629" s="513">
        <v>2780</v>
      </c>
      <c r="U629" s="513">
        <v>427</v>
      </c>
      <c r="V629" s="513">
        <v>178</v>
      </c>
      <c r="W629" s="513">
        <v>279</v>
      </c>
      <c r="X629" s="513">
        <v>30</v>
      </c>
      <c r="Y629" s="513">
        <v>9</v>
      </c>
      <c r="Z629" s="513">
        <v>30028</v>
      </c>
      <c r="AA629" s="513">
        <v>16115</v>
      </c>
      <c r="AB629" s="510">
        <v>99.999999999999986</v>
      </c>
    </row>
    <row r="630" spans="1:28" ht="30">
      <c r="A630" s="438" t="s">
        <v>48</v>
      </c>
      <c r="B630" s="438" t="s">
        <v>1397</v>
      </c>
      <c r="C630" s="509">
        <v>0</v>
      </c>
      <c r="D630" s="509">
        <v>0</v>
      </c>
      <c r="E630" s="509">
        <v>11</v>
      </c>
      <c r="F630" s="509">
        <v>11</v>
      </c>
      <c r="G630" s="509">
        <v>1</v>
      </c>
      <c r="H630" s="509">
        <v>2</v>
      </c>
      <c r="I630" s="513">
        <v>24050</v>
      </c>
      <c r="J630" s="513">
        <v>0</v>
      </c>
      <c r="K630" s="513">
        <v>0</v>
      </c>
      <c r="L630" s="513">
        <v>0</v>
      </c>
      <c r="M630" s="513">
        <v>0</v>
      </c>
      <c r="N630" s="513">
        <v>471</v>
      </c>
      <c r="O630" s="513">
        <v>242</v>
      </c>
      <c r="P630" s="513">
        <v>12219</v>
      </c>
      <c r="Q630" s="513">
        <v>10759</v>
      </c>
      <c r="R630" s="513">
        <v>0</v>
      </c>
      <c r="S630" s="513">
        <v>0</v>
      </c>
      <c r="T630" s="513">
        <v>58</v>
      </c>
      <c r="U630" s="513">
        <v>179</v>
      </c>
      <c r="V630" s="513">
        <v>0</v>
      </c>
      <c r="W630" s="513">
        <v>0</v>
      </c>
      <c r="X630" s="513">
        <v>79</v>
      </c>
      <c r="Y630" s="513">
        <v>43</v>
      </c>
      <c r="Z630" s="513">
        <v>12827</v>
      </c>
      <c r="AA630" s="513">
        <v>11223</v>
      </c>
      <c r="AB630" s="510">
        <v>100</v>
      </c>
    </row>
    <row r="631" spans="1:28">
      <c r="A631" s="438" t="s">
        <v>48</v>
      </c>
      <c r="B631" s="438" t="s">
        <v>1398</v>
      </c>
      <c r="C631" s="509">
        <v>1</v>
      </c>
      <c r="D631" s="509">
        <v>2</v>
      </c>
      <c r="E631" s="509">
        <v>33</v>
      </c>
      <c r="F631" s="509">
        <v>29</v>
      </c>
      <c r="G631" s="509">
        <v>0</v>
      </c>
      <c r="H631" s="509">
        <v>3</v>
      </c>
      <c r="I631" s="513">
        <v>47669</v>
      </c>
      <c r="J631" s="513">
        <v>406</v>
      </c>
      <c r="K631" s="513">
        <v>229</v>
      </c>
      <c r="L631" s="513">
        <v>26</v>
      </c>
      <c r="M631" s="513">
        <v>32</v>
      </c>
      <c r="N631" s="513">
        <v>3725</v>
      </c>
      <c r="O631" s="513">
        <v>4798</v>
      </c>
      <c r="P631" s="513">
        <v>19437</v>
      </c>
      <c r="Q631" s="513">
        <v>17242</v>
      </c>
      <c r="R631" s="513">
        <v>113</v>
      </c>
      <c r="S631" s="513">
        <v>21</v>
      </c>
      <c r="T631" s="513">
        <v>947</v>
      </c>
      <c r="U631" s="513">
        <v>408</v>
      </c>
      <c r="V631" s="513">
        <v>0</v>
      </c>
      <c r="W631" s="513">
        <v>143</v>
      </c>
      <c r="X631" s="513">
        <v>67</v>
      </c>
      <c r="Y631" s="513">
        <v>75</v>
      </c>
      <c r="Z631" s="513">
        <v>24721</v>
      </c>
      <c r="AA631" s="513">
        <v>22948</v>
      </c>
      <c r="AB631" s="510">
        <v>87.878787878787875</v>
      </c>
    </row>
    <row r="632" spans="1:28">
      <c r="A632" s="438" t="s">
        <v>48</v>
      </c>
      <c r="B632" s="438" t="s">
        <v>1399</v>
      </c>
      <c r="C632" s="509">
        <v>2</v>
      </c>
      <c r="D632" s="509">
        <v>0</v>
      </c>
      <c r="E632" s="509">
        <v>40</v>
      </c>
      <c r="F632" s="509">
        <v>39</v>
      </c>
      <c r="G632" s="509">
        <v>0</v>
      </c>
      <c r="H632" s="509">
        <v>5</v>
      </c>
      <c r="I632" s="513">
        <v>47649</v>
      </c>
      <c r="J632" s="513">
        <v>280</v>
      </c>
      <c r="K632" s="513">
        <v>69</v>
      </c>
      <c r="L632" s="513">
        <v>16</v>
      </c>
      <c r="M632" s="513">
        <v>0</v>
      </c>
      <c r="N632" s="513">
        <v>1442</v>
      </c>
      <c r="O632" s="513">
        <v>482</v>
      </c>
      <c r="P632" s="513">
        <v>23316</v>
      </c>
      <c r="Q632" s="513">
        <v>19807</v>
      </c>
      <c r="R632" s="513">
        <v>0</v>
      </c>
      <c r="S632" s="513">
        <v>0</v>
      </c>
      <c r="T632" s="513">
        <v>1584</v>
      </c>
      <c r="U632" s="513">
        <v>328</v>
      </c>
      <c r="V632" s="513">
        <v>163</v>
      </c>
      <c r="W632" s="513">
        <v>68</v>
      </c>
      <c r="X632" s="513">
        <v>94</v>
      </c>
      <c r="Y632" s="513">
        <v>0</v>
      </c>
      <c r="Z632" s="513">
        <v>26895</v>
      </c>
      <c r="AA632" s="513">
        <v>20754</v>
      </c>
      <c r="AB632" s="510">
        <v>97.5</v>
      </c>
    </row>
    <row r="633" spans="1:28">
      <c r="A633" s="438" t="s">
        <v>48</v>
      </c>
      <c r="B633" s="438" t="s">
        <v>1400</v>
      </c>
      <c r="C633" s="509">
        <v>0</v>
      </c>
      <c r="D633" s="509">
        <v>0</v>
      </c>
      <c r="E633" s="509">
        <v>49</v>
      </c>
      <c r="F633" s="509">
        <v>48</v>
      </c>
      <c r="G633" s="509">
        <v>0</v>
      </c>
      <c r="H633" s="509">
        <v>11</v>
      </c>
      <c r="I633" s="513">
        <v>79261</v>
      </c>
      <c r="J633" s="513">
        <v>1</v>
      </c>
      <c r="K633" s="513">
        <v>6</v>
      </c>
      <c r="L633" s="513">
        <v>0</v>
      </c>
      <c r="M633" s="513">
        <v>0</v>
      </c>
      <c r="N633" s="513">
        <v>571</v>
      </c>
      <c r="O633" s="513">
        <v>350</v>
      </c>
      <c r="P633" s="513">
        <v>41857</v>
      </c>
      <c r="Q633" s="513">
        <v>31427</v>
      </c>
      <c r="R633" s="513">
        <v>0</v>
      </c>
      <c r="S633" s="513">
        <v>0</v>
      </c>
      <c r="T633" s="513">
        <v>3810</v>
      </c>
      <c r="U633" s="513">
        <v>1239</v>
      </c>
      <c r="V633" s="513">
        <v>0</v>
      </c>
      <c r="W633" s="513">
        <v>0</v>
      </c>
      <c r="X633" s="513">
        <v>0</v>
      </c>
      <c r="Y633" s="513">
        <v>0</v>
      </c>
      <c r="Z633" s="513">
        <v>46239</v>
      </c>
      <c r="AA633" s="513">
        <v>33022</v>
      </c>
      <c r="AB633" s="510">
        <v>97.959183673469383</v>
      </c>
    </row>
    <row r="634" spans="1:28">
      <c r="A634" s="438" t="s">
        <v>48</v>
      </c>
      <c r="B634" s="438" t="s">
        <v>1401</v>
      </c>
      <c r="C634" s="509">
        <v>0</v>
      </c>
      <c r="D634" s="509">
        <v>0</v>
      </c>
      <c r="E634" s="509">
        <v>22</v>
      </c>
      <c r="F634" s="509">
        <v>22</v>
      </c>
      <c r="G634" s="509">
        <v>0</v>
      </c>
      <c r="H634" s="509">
        <v>3</v>
      </c>
      <c r="I634" s="513">
        <v>66096</v>
      </c>
      <c r="J634" s="513">
        <v>0</v>
      </c>
      <c r="K634" s="513">
        <v>0</v>
      </c>
      <c r="L634" s="513">
        <v>0</v>
      </c>
      <c r="M634" s="513">
        <v>0</v>
      </c>
      <c r="N634" s="513">
        <v>22</v>
      </c>
      <c r="O634" s="513">
        <v>54</v>
      </c>
      <c r="P634" s="513">
        <v>35359</v>
      </c>
      <c r="Q634" s="513">
        <v>29107</v>
      </c>
      <c r="R634" s="513">
        <v>0</v>
      </c>
      <c r="S634" s="513">
        <v>0</v>
      </c>
      <c r="T634" s="513">
        <v>1187</v>
      </c>
      <c r="U634" s="513">
        <v>180</v>
      </c>
      <c r="V634" s="513">
        <v>40</v>
      </c>
      <c r="W634" s="513">
        <v>27</v>
      </c>
      <c r="X634" s="513">
        <v>74</v>
      </c>
      <c r="Y634" s="513">
        <v>46</v>
      </c>
      <c r="Z634" s="513">
        <v>36682</v>
      </c>
      <c r="AA634" s="513">
        <v>29414</v>
      </c>
      <c r="AB634" s="510">
        <v>100</v>
      </c>
    </row>
    <row r="635" spans="1:28">
      <c r="A635" s="438" t="s">
        <v>48</v>
      </c>
      <c r="B635" s="438" t="s">
        <v>1402</v>
      </c>
      <c r="C635" s="509">
        <v>1</v>
      </c>
      <c r="D635" s="509">
        <v>0</v>
      </c>
      <c r="E635" s="509">
        <v>17</v>
      </c>
      <c r="F635" s="509">
        <v>16</v>
      </c>
      <c r="G635" s="509">
        <v>0</v>
      </c>
      <c r="H635" s="509">
        <v>2</v>
      </c>
      <c r="I635" s="513">
        <v>37097</v>
      </c>
      <c r="J635" s="513">
        <v>13</v>
      </c>
      <c r="K635" s="513">
        <v>2</v>
      </c>
      <c r="L635" s="513">
        <v>0</v>
      </c>
      <c r="M635" s="513">
        <v>0</v>
      </c>
      <c r="N635" s="513">
        <v>188</v>
      </c>
      <c r="O635" s="513">
        <v>60</v>
      </c>
      <c r="P635" s="513">
        <v>20546</v>
      </c>
      <c r="Q635" s="513">
        <v>15633</v>
      </c>
      <c r="R635" s="513">
        <v>0</v>
      </c>
      <c r="S635" s="513">
        <v>0</v>
      </c>
      <c r="T635" s="513">
        <v>565</v>
      </c>
      <c r="U635" s="513">
        <v>90</v>
      </c>
      <c r="V635" s="513">
        <v>0</v>
      </c>
      <c r="W635" s="513">
        <v>0</v>
      </c>
      <c r="X635" s="513">
        <v>0</v>
      </c>
      <c r="Y635" s="513">
        <v>0</v>
      </c>
      <c r="Z635" s="513">
        <v>21312</v>
      </c>
      <c r="AA635" s="513">
        <v>15785</v>
      </c>
      <c r="AB635" s="510">
        <v>94.117647058823522</v>
      </c>
    </row>
    <row r="636" spans="1:28">
      <c r="A636" s="438" t="s">
        <v>48</v>
      </c>
      <c r="B636" s="438" t="s">
        <v>1403</v>
      </c>
      <c r="C636" s="509">
        <v>7</v>
      </c>
      <c r="D636" s="509">
        <v>10</v>
      </c>
      <c r="E636" s="509">
        <v>159</v>
      </c>
      <c r="F636" s="509">
        <v>154</v>
      </c>
      <c r="G636" s="509">
        <v>7</v>
      </c>
      <c r="H636" s="509">
        <v>21</v>
      </c>
      <c r="I636" s="513">
        <v>300159</v>
      </c>
      <c r="J636" s="513">
        <v>131</v>
      </c>
      <c r="K636" s="513">
        <v>115</v>
      </c>
      <c r="L636" s="513">
        <v>251</v>
      </c>
      <c r="M636" s="513">
        <v>388</v>
      </c>
      <c r="N636" s="513">
        <v>30050</v>
      </c>
      <c r="O636" s="513">
        <v>41500</v>
      </c>
      <c r="P636" s="513">
        <v>120432</v>
      </c>
      <c r="Q636" s="513">
        <v>95239</v>
      </c>
      <c r="R636" s="513">
        <v>1513</v>
      </c>
      <c r="S636" s="513">
        <v>734</v>
      </c>
      <c r="T636" s="513">
        <v>3761</v>
      </c>
      <c r="U636" s="513">
        <v>2748</v>
      </c>
      <c r="V636" s="513">
        <v>1208</v>
      </c>
      <c r="W636" s="513">
        <v>713</v>
      </c>
      <c r="X636" s="513">
        <v>991</v>
      </c>
      <c r="Y636" s="513">
        <v>385</v>
      </c>
      <c r="Z636" s="513">
        <v>158337</v>
      </c>
      <c r="AA636" s="513">
        <v>141822</v>
      </c>
      <c r="AB636" s="510">
        <v>96.855345911949684</v>
      </c>
    </row>
    <row r="637" spans="1:28">
      <c r="A637" s="438" t="s">
        <v>48</v>
      </c>
      <c r="B637" s="438" t="s">
        <v>1404</v>
      </c>
      <c r="C637" s="509">
        <v>1</v>
      </c>
      <c r="D637" s="509">
        <v>0</v>
      </c>
      <c r="E637" s="509">
        <v>19</v>
      </c>
      <c r="F637" s="509">
        <v>17</v>
      </c>
      <c r="G637" s="509">
        <v>1</v>
      </c>
      <c r="H637" s="509">
        <v>3</v>
      </c>
      <c r="I637" s="513">
        <v>42932</v>
      </c>
      <c r="J637" s="513">
        <v>0</v>
      </c>
      <c r="K637" s="513">
        <v>0</v>
      </c>
      <c r="L637" s="513">
        <v>0</v>
      </c>
      <c r="M637" s="513">
        <v>0</v>
      </c>
      <c r="N637" s="513">
        <v>1014</v>
      </c>
      <c r="O637" s="513">
        <v>764</v>
      </c>
      <c r="P637" s="513">
        <v>22778</v>
      </c>
      <c r="Q637" s="513">
        <v>17207</v>
      </c>
      <c r="R637" s="513">
        <v>0</v>
      </c>
      <c r="S637" s="513">
        <v>0</v>
      </c>
      <c r="T637" s="513">
        <v>765</v>
      </c>
      <c r="U637" s="513">
        <v>404</v>
      </c>
      <c r="V637" s="513">
        <v>0</v>
      </c>
      <c r="W637" s="513">
        <v>0</v>
      </c>
      <c r="X637" s="513">
        <v>0</v>
      </c>
      <c r="Y637" s="513">
        <v>0</v>
      </c>
      <c r="Z637" s="513">
        <v>24557</v>
      </c>
      <c r="AA637" s="513">
        <v>18375</v>
      </c>
      <c r="AB637" s="510">
        <v>89.473684210526315</v>
      </c>
    </row>
    <row r="638" spans="1:28">
      <c r="A638" s="438" t="s">
        <v>48</v>
      </c>
      <c r="B638" s="438" t="s">
        <v>1405</v>
      </c>
      <c r="C638" s="509">
        <v>0</v>
      </c>
      <c r="D638" s="509">
        <v>3</v>
      </c>
      <c r="E638" s="509">
        <v>46</v>
      </c>
      <c r="F638" s="509">
        <v>41</v>
      </c>
      <c r="G638" s="509">
        <v>2</v>
      </c>
      <c r="H638" s="509">
        <v>23</v>
      </c>
      <c r="I638" s="513">
        <v>76284</v>
      </c>
      <c r="J638" s="513">
        <v>0</v>
      </c>
      <c r="K638" s="513">
        <v>0</v>
      </c>
      <c r="L638" s="513">
        <v>0</v>
      </c>
      <c r="M638" s="513">
        <v>0</v>
      </c>
      <c r="N638" s="513">
        <v>956</v>
      </c>
      <c r="O638" s="513">
        <v>1380</v>
      </c>
      <c r="P638" s="513">
        <v>39699</v>
      </c>
      <c r="Q638" s="513">
        <v>27427</v>
      </c>
      <c r="R638" s="513">
        <v>28</v>
      </c>
      <c r="S638" s="513">
        <v>34</v>
      </c>
      <c r="T638" s="513">
        <v>5758</v>
      </c>
      <c r="U638" s="513">
        <v>1002</v>
      </c>
      <c r="V638" s="513">
        <v>0</v>
      </c>
      <c r="W638" s="513">
        <v>0</v>
      </c>
      <c r="X638" s="513">
        <v>0</v>
      </c>
      <c r="Y638" s="513">
        <v>0</v>
      </c>
      <c r="Z638" s="513">
        <v>46441</v>
      </c>
      <c r="AA638" s="513">
        <v>29843</v>
      </c>
      <c r="AB638" s="510">
        <v>89.130434782608688</v>
      </c>
    </row>
    <row r="639" spans="1:28">
      <c r="A639" s="438" t="s">
        <v>48</v>
      </c>
      <c r="B639" s="438" t="s">
        <v>1406</v>
      </c>
      <c r="C639" s="509">
        <v>3</v>
      </c>
      <c r="D639" s="509">
        <v>3</v>
      </c>
      <c r="E639" s="509">
        <v>38</v>
      </c>
      <c r="F639" s="509">
        <v>35</v>
      </c>
      <c r="G639" s="509">
        <v>2</v>
      </c>
      <c r="H639" s="509">
        <v>8</v>
      </c>
      <c r="I639" s="513">
        <v>75069</v>
      </c>
      <c r="J639" s="513">
        <v>138</v>
      </c>
      <c r="K639" s="513">
        <v>64</v>
      </c>
      <c r="L639" s="513">
        <v>18</v>
      </c>
      <c r="M639" s="513">
        <v>21</v>
      </c>
      <c r="N639" s="513">
        <v>1854</v>
      </c>
      <c r="O639" s="513">
        <v>1745</v>
      </c>
      <c r="P639" s="513">
        <v>39662</v>
      </c>
      <c r="Q639" s="513">
        <v>28028</v>
      </c>
      <c r="R639" s="513">
        <v>177</v>
      </c>
      <c r="S639" s="513">
        <v>271</v>
      </c>
      <c r="T639" s="513">
        <v>1630</v>
      </c>
      <c r="U639" s="513">
        <v>647</v>
      </c>
      <c r="V639" s="513">
        <v>216</v>
      </c>
      <c r="W639" s="513">
        <v>205</v>
      </c>
      <c r="X639" s="513">
        <v>307</v>
      </c>
      <c r="Y639" s="513">
        <v>86</v>
      </c>
      <c r="Z639" s="513">
        <v>44002</v>
      </c>
      <c r="AA639" s="513">
        <v>31067</v>
      </c>
      <c r="AB639" s="510">
        <v>92.10526315789474</v>
      </c>
    </row>
    <row r="640" spans="1:28" ht="30">
      <c r="A640" s="438" t="s">
        <v>48</v>
      </c>
      <c r="B640" s="438" t="s">
        <v>1407</v>
      </c>
      <c r="C640" s="509">
        <v>4</v>
      </c>
      <c r="D640" s="509">
        <v>2</v>
      </c>
      <c r="E640" s="509">
        <v>131</v>
      </c>
      <c r="F640" s="509">
        <v>116</v>
      </c>
      <c r="G640" s="509">
        <v>0</v>
      </c>
      <c r="H640" s="509">
        <v>10</v>
      </c>
      <c r="I640" s="513">
        <v>149359</v>
      </c>
      <c r="J640" s="513">
        <v>27</v>
      </c>
      <c r="K640" s="513">
        <v>18</v>
      </c>
      <c r="L640" s="513">
        <v>0</v>
      </c>
      <c r="M640" s="513">
        <v>0</v>
      </c>
      <c r="N640" s="513">
        <v>5160</v>
      </c>
      <c r="O640" s="513">
        <v>4572</v>
      </c>
      <c r="P640" s="513">
        <v>75367</v>
      </c>
      <c r="Q640" s="513">
        <v>60795</v>
      </c>
      <c r="R640" s="513">
        <v>4</v>
      </c>
      <c r="S640" s="513">
        <v>0</v>
      </c>
      <c r="T640" s="513">
        <v>2836</v>
      </c>
      <c r="U640" s="513">
        <v>533</v>
      </c>
      <c r="V640" s="513">
        <v>20</v>
      </c>
      <c r="W640" s="513">
        <v>12</v>
      </c>
      <c r="X640" s="513">
        <v>7</v>
      </c>
      <c r="Y640" s="513">
        <v>8</v>
      </c>
      <c r="Z640" s="513">
        <v>83421</v>
      </c>
      <c r="AA640" s="513">
        <v>65938</v>
      </c>
      <c r="AB640" s="510">
        <v>88.549618320610676</v>
      </c>
    </row>
    <row r="641" spans="1:28" ht="30">
      <c r="A641" s="438" t="s">
        <v>48</v>
      </c>
      <c r="B641" s="438" t="s">
        <v>1408</v>
      </c>
      <c r="C641" s="509">
        <v>2</v>
      </c>
      <c r="D641" s="509">
        <v>0</v>
      </c>
      <c r="E641" s="509">
        <v>42</v>
      </c>
      <c r="F641" s="509">
        <v>39</v>
      </c>
      <c r="G641" s="509">
        <v>0</v>
      </c>
      <c r="H641" s="509">
        <v>7</v>
      </c>
      <c r="I641" s="513">
        <v>67343</v>
      </c>
      <c r="J641" s="513">
        <v>640</v>
      </c>
      <c r="K641" s="513">
        <v>237</v>
      </c>
      <c r="L641" s="513">
        <v>10</v>
      </c>
      <c r="M641" s="513">
        <v>4</v>
      </c>
      <c r="N641" s="513">
        <v>4553</v>
      </c>
      <c r="O641" s="513">
        <v>2429</v>
      </c>
      <c r="P641" s="513">
        <v>34838</v>
      </c>
      <c r="Q641" s="513">
        <v>22935</v>
      </c>
      <c r="R641" s="513">
        <v>57</v>
      </c>
      <c r="S641" s="513">
        <v>18</v>
      </c>
      <c r="T641" s="513">
        <v>1061</v>
      </c>
      <c r="U641" s="513">
        <v>381</v>
      </c>
      <c r="V641" s="513">
        <v>48</v>
      </c>
      <c r="W641" s="513">
        <v>52</v>
      </c>
      <c r="X641" s="513">
        <v>49</v>
      </c>
      <c r="Y641" s="513">
        <v>31</v>
      </c>
      <c r="Z641" s="513">
        <v>41256</v>
      </c>
      <c r="AA641" s="513">
        <v>26087</v>
      </c>
      <c r="AB641" s="510">
        <v>92.857142857142861</v>
      </c>
    </row>
    <row r="642" spans="1:28" ht="30">
      <c r="A642" s="438" t="s">
        <v>48</v>
      </c>
      <c r="B642" s="438" t="s">
        <v>1409</v>
      </c>
      <c r="C642" s="509">
        <v>0</v>
      </c>
      <c r="D642" s="509">
        <v>1</v>
      </c>
      <c r="E642" s="509">
        <v>37</v>
      </c>
      <c r="F642" s="509">
        <v>34</v>
      </c>
      <c r="G642" s="509">
        <v>1</v>
      </c>
      <c r="H642" s="509">
        <v>12</v>
      </c>
      <c r="I642" s="513">
        <v>67137</v>
      </c>
      <c r="J642" s="513">
        <v>0</v>
      </c>
      <c r="K642" s="513">
        <v>0</v>
      </c>
      <c r="L642" s="513">
        <v>0</v>
      </c>
      <c r="M642" s="513">
        <v>0</v>
      </c>
      <c r="N642" s="513">
        <v>658</v>
      </c>
      <c r="O642" s="513">
        <v>156</v>
      </c>
      <c r="P642" s="513">
        <v>33605</v>
      </c>
      <c r="Q642" s="513">
        <v>29310</v>
      </c>
      <c r="R642" s="513">
        <v>0</v>
      </c>
      <c r="S642" s="513">
        <v>0</v>
      </c>
      <c r="T642" s="513">
        <v>2632</v>
      </c>
      <c r="U642" s="513">
        <v>707</v>
      </c>
      <c r="V642" s="513">
        <v>46</v>
      </c>
      <c r="W642" s="513">
        <v>23</v>
      </c>
      <c r="X642" s="513">
        <v>0</v>
      </c>
      <c r="Y642" s="513">
        <v>0</v>
      </c>
      <c r="Z642" s="513">
        <v>36941</v>
      </c>
      <c r="AA642" s="513">
        <v>30196</v>
      </c>
      <c r="AB642" s="510">
        <v>91.891891891891888</v>
      </c>
    </row>
    <row r="643" spans="1:28">
      <c r="A643" s="438" t="s">
        <v>48</v>
      </c>
      <c r="B643" s="438" t="s">
        <v>1410</v>
      </c>
      <c r="C643" s="509">
        <v>1</v>
      </c>
      <c r="D643" s="509">
        <v>0</v>
      </c>
      <c r="E643" s="509">
        <v>25</v>
      </c>
      <c r="F643" s="509">
        <v>24</v>
      </c>
      <c r="G643" s="509">
        <v>0</v>
      </c>
      <c r="H643" s="509">
        <v>6</v>
      </c>
      <c r="I643" s="513">
        <v>31685</v>
      </c>
      <c r="J643" s="513">
        <v>0</v>
      </c>
      <c r="K643" s="513">
        <v>0</v>
      </c>
      <c r="L643" s="513">
        <v>0</v>
      </c>
      <c r="M643" s="513">
        <v>0</v>
      </c>
      <c r="N643" s="513">
        <v>42</v>
      </c>
      <c r="O643" s="513">
        <v>24</v>
      </c>
      <c r="P643" s="513">
        <v>16951</v>
      </c>
      <c r="Q643" s="513">
        <v>13457</v>
      </c>
      <c r="R643" s="513">
        <v>0</v>
      </c>
      <c r="S643" s="513">
        <v>0</v>
      </c>
      <c r="T643" s="513">
        <v>997</v>
      </c>
      <c r="U643" s="513">
        <v>214</v>
      </c>
      <c r="V643" s="513">
        <v>0</v>
      </c>
      <c r="W643" s="513">
        <v>0</v>
      </c>
      <c r="X643" s="513">
        <v>0</v>
      </c>
      <c r="Y643" s="513">
        <v>0</v>
      </c>
      <c r="Z643" s="513">
        <v>17990</v>
      </c>
      <c r="AA643" s="513">
        <v>13695</v>
      </c>
      <c r="AB643" s="510">
        <v>96</v>
      </c>
    </row>
    <row r="644" spans="1:28" ht="30">
      <c r="A644" s="438" t="s">
        <v>48</v>
      </c>
      <c r="B644" s="438" t="s">
        <v>1411</v>
      </c>
      <c r="C644" s="509">
        <v>1</v>
      </c>
      <c r="D644" s="509">
        <v>0</v>
      </c>
      <c r="E644" s="509">
        <v>64</v>
      </c>
      <c r="F644" s="509">
        <v>62</v>
      </c>
      <c r="G644" s="509">
        <v>0</v>
      </c>
      <c r="H644" s="509">
        <v>13</v>
      </c>
      <c r="I644" s="513">
        <v>100427</v>
      </c>
      <c r="J644" s="513">
        <v>31</v>
      </c>
      <c r="K644" s="513">
        <v>18</v>
      </c>
      <c r="L644" s="513">
        <v>102</v>
      </c>
      <c r="M644" s="513">
        <v>237</v>
      </c>
      <c r="N644" s="513">
        <v>2795</v>
      </c>
      <c r="O644" s="513">
        <v>1939</v>
      </c>
      <c r="P644" s="513">
        <v>61730</v>
      </c>
      <c r="Q644" s="513">
        <v>25630</v>
      </c>
      <c r="R644" s="513">
        <v>739</v>
      </c>
      <c r="S644" s="513">
        <v>81</v>
      </c>
      <c r="T644" s="513">
        <v>2810</v>
      </c>
      <c r="U644" s="513">
        <v>990</v>
      </c>
      <c r="V644" s="513">
        <v>2163</v>
      </c>
      <c r="W644" s="513">
        <v>764</v>
      </c>
      <c r="X644" s="513">
        <v>215</v>
      </c>
      <c r="Y644" s="513">
        <v>183</v>
      </c>
      <c r="Z644" s="513">
        <v>70585</v>
      </c>
      <c r="AA644" s="513">
        <v>29842</v>
      </c>
      <c r="AB644" s="510">
        <v>96.875</v>
      </c>
    </row>
    <row r="645" spans="1:28">
      <c r="A645" s="438" t="s">
        <v>48</v>
      </c>
      <c r="B645" s="438" t="s">
        <v>1412</v>
      </c>
      <c r="C645" s="509">
        <v>0</v>
      </c>
      <c r="D645" s="509">
        <v>0</v>
      </c>
      <c r="E645" s="509">
        <v>8</v>
      </c>
      <c r="F645" s="509">
        <v>8</v>
      </c>
      <c r="G645" s="509">
        <v>0</v>
      </c>
      <c r="H645" s="509">
        <v>3</v>
      </c>
      <c r="I645" s="513">
        <v>23531</v>
      </c>
      <c r="J645" s="513">
        <v>0</v>
      </c>
      <c r="K645" s="513">
        <v>0</v>
      </c>
      <c r="L645" s="513">
        <v>0</v>
      </c>
      <c r="M645" s="513">
        <v>0</v>
      </c>
      <c r="N645" s="513">
        <v>45</v>
      </c>
      <c r="O645" s="513">
        <v>33</v>
      </c>
      <c r="P645" s="513">
        <v>13590</v>
      </c>
      <c r="Q645" s="513">
        <v>9248</v>
      </c>
      <c r="R645" s="513">
        <v>0</v>
      </c>
      <c r="S645" s="513">
        <v>0</v>
      </c>
      <c r="T645" s="513">
        <v>478</v>
      </c>
      <c r="U645" s="513">
        <v>137</v>
      </c>
      <c r="V645" s="513">
        <v>0</v>
      </c>
      <c r="W645" s="513">
        <v>0</v>
      </c>
      <c r="X645" s="513">
        <v>0</v>
      </c>
      <c r="Y645" s="513">
        <v>0</v>
      </c>
      <c r="Z645" s="513">
        <v>14113</v>
      </c>
      <c r="AA645" s="513">
        <v>9418</v>
      </c>
      <c r="AB645" s="510">
        <v>100</v>
      </c>
    </row>
    <row r="646" spans="1:28">
      <c r="A646" s="672" t="s">
        <v>49</v>
      </c>
      <c r="B646" s="672"/>
      <c r="C646" s="511">
        <v>621</v>
      </c>
      <c r="D646" s="511">
        <v>498</v>
      </c>
      <c r="E646" s="511">
        <v>34852</v>
      </c>
      <c r="F646" s="511">
        <v>23203</v>
      </c>
      <c r="G646" s="511">
        <v>611</v>
      </c>
      <c r="H646" s="511">
        <v>6676</v>
      </c>
      <c r="I646" s="512">
        <v>23635881</v>
      </c>
      <c r="J646" s="512">
        <v>49296</v>
      </c>
      <c r="K646" s="512">
        <v>32134</v>
      </c>
      <c r="L646" s="512">
        <v>15913</v>
      </c>
      <c r="M646" s="512">
        <v>18241</v>
      </c>
      <c r="N646" s="512">
        <v>1547577</v>
      </c>
      <c r="O646" s="512">
        <v>1385754</v>
      </c>
      <c r="P646" s="512">
        <v>9891073</v>
      </c>
      <c r="Q646" s="512">
        <v>8169286</v>
      </c>
      <c r="R646" s="512">
        <v>146107</v>
      </c>
      <c r="S646" s="512">
        <v>50052</v>
      </c>
      <c r="T646" s="512">
        <v>1445298</v>
      </c>
      <c r="U646" s="512">
        <v>626311</v>
      </c>
      <c r="V646" s="512">
        <v>89173</v>
      </c>
      <c r="W646" s="512">
        <v>95544</v>
      </c>
      <c r="X646" s="512">
        <v>45897</v>
      </c>
      <c r="Y646" s="512">
        <v>28225</v>
      </c>
      <c r="Z646" s="512">
        <v>13230334</v>
      </c>
      <c r="AA646" s="512">
        <v>10405547</v>
      </c>
      <c r="AB646" s="510">
        <v>66.575806266498333</v>
      </c>
    </row>
    <row r="648" spans="1:28">
      <c r="I648" s="508">
        <v>23635881</v>
      </c>
      <c r="Z648" s="508">
        <v>13230334</v>
      </c>
      <c r="AA648" s="508">
        <v>10405547</v>
      </c>
    </row>
    <row r="649" spans="1:28">
      <c r="I649" s="508">
        <v>0</v>
      </c>
    </row>
  </sheetData>
  <mergeCells count="22">
    <mergeCell ref="A646:B646"/>
    <mergeCell ref="T2:AA2"/>
    <mergeCell ref="C3:C4"/>
    <mergeCell ref="D3:D4"/>
    <mergeCell ref="E3:F3"/>
    <mergeCell ref="G3:G4"/>
    <mergeCell ref="H3:H4"/>
    <mergeCell ref="J3:K3"/>
    <mergeCell ref="L3:M3"/>
    <mergeCell ref="N3:O3"/>
    <mergeCell ref="P3:Q3"/>
    <mergeCell ref="J2:S2"/>
    <mergeCell ref="R3:S3"/>
    <mergeCell ref="T3:U3"/>
    <mergeCell ref="V3:W3"/>
    <mergeCell ref="X3:Y3"/>
    <mergeCell ref="Z3:AA3"/>
    <mergeCell ref="A1:B1"/>
    <mergeCell ref="A2:A4"/>
    <mergeCell ref="B2:B4"/>
    <mergeCell ref="C2:H2"/>
    <mergeCell ref="I2:I4"/>
  </mergeCells>
  <pageMargins left="0.5" right="0.2" top="0.33" bottom="0.46" header="0" footer="0"/>
  <pageSetup paperSize="9" scale="95" firstPageNumber="130" pageOrder="overThenDown" orientation="portrait" useFirstPageNumber="1" r:id="rId1"/>
  <headerFooter>
    <oddFooter>&amp;LAISHE 2011-12&amp;CT-&amp;P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>
    <tabColor theme="7" tint="-0.499984740745262"/>
  </sheetPr>
  <dimension ref="A1:I27"/>
  <sheetViews>
    <sheetView view="pageBreakPreview" zoomScaleSheetLayoutView="100" workbookViewId="0">
      <selection activeCell="B5" sqref="B5"/>
    </sheetView>
  </sheetViews>
  <sheetFormatPr defaultRowHeight="14.25"/>
  <cols>
    <col min="1" max="1" width="18.85546875" style="27" customWidth="1"/>
    <col min="2" max="2" width="8.42578125" style="27" customWidth="1"/>
    <col min="3" max="3" width="10.28515625" style="27" customWidth="1"/>
    <col min="4" max="4" width="8.42578125" style="27" customWidth="1"/>
    <col min="5" max="5" width="10.28515625" style="27" customWidth="1"/>
    <col min="6" max="6" width="8.42578125" style="27" customWidth="1"/>
    <col min="7" max="7" width="10.28515625" style="27" customWidth="1"/>
    <col min="8" max="8" width="8.42578125" style="27" customWidth="1"/>
    <col min="9" max="9" width="10.28515625" style="27" customWidth="1"/>
    <col min="10" max="16384" width="9.140625" style="27"/>
  </cols>
  <sheetData>
    <row r="1" spans="1:9" s="93" customFormat="1" ht="38.25" customHeight="1">
      <c r="A1" s="285" t="s">
        <v>53</v>
      </c>
      <c r="B1" s="538" t="s">
        <v>722</v>
      </c>
      <c r="C1" s="538"/>
      <c r="D1" s="538"/>
      <c r="E1" s="538"/>
      <c r="F1" s="538"/>
      <c r="G1" s="538"/>
      <c r="H1" s="538"/>
      <c r="I1" s="538"/>
    </row>
    <row r="2" spans="1:9" s="49" customFormat="1" ht="23.25" customHeight="1">
      <c r="A2" s="539" t="s">
        <v>2</v>
      </c>
      <c r="B2" s="536" t="s">
        <v>73</v>
      </c>
      <c r="C2" s="537"/>
      <c r="D2" s="536" t="s">
        <v>74</v>
      </c>
      <c r="E2" s="537"/>
      <c r="F2" s="536" t="s">
        <v>76</v>
      </c>
      <c r="G2" s="537"/>
      <c r="H2" s="536" t="s">
        <v>12</v>
      </c>
      <c r="I2" s="537"/>
    </row>
    <row r="3" spans="1:9" s="360" customFormat="1" ht="23.25" customHeight="1">
      <c r="A3" s="540"/>
      <c r="B3" s="359" t="s">
        <v>723</v>
      </c>
      <c r="C3" s="359" t="s">
        <v>265</v>
      </c>
      <c r="D3" s="359" t="s">
        <v>723</v>
      </c>
      <c r="E3" s="359" t="s">
        <v>265</v>
      </c>
      <c r="F3" s="359" t="s">
        <v>723</v>
      </c>
      <c r="G3" s="359" t="s">
        <v>265</v>
      </c>
      <c r="H3" s="359" t="s">
        <v>723</v>
      </c>
      <c r="I3" s="359" t="s">
        <v>265</v>
      </c>
    </row>
    <row r="4" spans="1:9" s="49" customFormat="1">
      <c r="A4" s="305">
        <v>1</v>
      </c>
      <c r="B4" s="134">
        <v>2</v>
      </c>
      <c r="C4" s="305">
        <v>3</v>
      </c>
      <c r="D4" s="134">
        <v>4</v>
      </c>
      <c r="E4" s="305">
        <v>5</v>
      </c>
      <c r="F4" s="134">
        <v>6</v>
      </c>
      <c r="G4" s="305">
        <v>7</v>
      </c>
      <c r="H4" s="134">
        <v>8</v>
      </c>
      <c r="I4" s="305">
        <v>9</v>
      </c>
    </row>
    <row r="5" spans="1:9" s="28" customFormat="1" ht="27.75" customHeight="1">
      <c r="A5" s="50" t="s">
        <v>15</v>
      </c>
      <c r="B5" s="51">
        <v>55</v>
      </c>
      <c r="C5" s="51">
        <v>6703</v>
      </c>
      <c r="D5" s="51">
        <v>1</v>
      </c>
      <c r="E5" s="51">
        <v>53</v>
      </c>
      <c r="F5" s="51">
        <v>5</v>
      </c>
      <c r="G5" s="51">
        <v>482</v>
      </c>
      <c r="H5" s="353">
        <f>B5+D5+F5</f>
        <v>61</v>
      </c>
      <c r="I5" s="353">
        <f>C5+E5+G5</f>
        <v>7238</v>
      </c>
    </row>
    <row r="6" spans="1:9" s="28" customFormat="1" ht="27.75" customHeight="1">
      <c r="A6" s="353" t="s">
        <v>56</v>
      </c>
      <c r="B6" s="51">
        <v>18</v>
      </c>
      <c r="C6" s="51">
        <v>1006</v>
      </c>
      <c r="D6" s="51"/>
      <c r="E6" s="51">
        <v>0</v>
      </c>
      <c r="F6" s="51">
        <v>4</v>
      </c>
      <c r="G6" s="51">
        <v>180</v>
      </c>
      <c r="H6" s="353">
        <f t="shared" ref="H6:H26" si="0">B6+D6+F6</f>
        <v>22</v>
      </c>
      <c r="I6" s="353">
        <f t="shared" ref="I6:I26" si="1">C6+E6+G6</f>
        <v>1186</v>
      </c>
    </row>
    <row r="7" spans="1:9" s="28" customFormat="1" ht="27.75" customHeight="1">
      <c r="A7" s="50" t="s">
        <v>22</v>
      </c>
      <c r="B7" s="51"/>
      <c r="C7" s="51">
        <v>0</v>
      </c>
      <c r="D7" s="51">
        <v>1</v>
      </c>
      <c r="E7" s="51">
        <v>0</v>
      </c>
      <c r="F7" s="51">
        <v>0</v>
      </c>
      <c r="G7" s="51">
        <v>0</v>
      </c>
      <c r="H7" s="353">
        <f t="shared" si="0"/>
        <v>1</v>
      </c>
      <c r="I7" s="353">
        <f t="shared" si="1"/>
        <v>0</v>
      </c>
    </row>
    <row r="8" spans="1:9" s="28" customFormat="1" ht="27.75" customHeight="1">
      <c r="A8" s="353" t="s">
        <v>24</v>
      </c>
      <c r="B8" s="51">
        <v>1</v>
      </c>
      <c r="C8" s="51">
        <v>3</v>
      </c>
      <c r="D8" s="51"/>
      <c r="E8" s="51">
        <v>0</v>
      </c>
      <c r="F8" s="51">
        <v>1</v>
      </c>
      <c r="G8" s="51">
        <v>245</v>
      </c>
      <c r="H8" s="353">
        <f t="shared" si="0"/>
        <v>2</v>
      </c>
      <c r="I8" s="353">
        <f t="shared" si="1"/>
        <v>248</v>
      </c>
    </row>
    <row r="9" spans="1:9" s="28" customFormat="1" ht="27.75" customHeight="1">
      <c r="A9" s="353" t="s">
        <v>25</v>
      </c>
      <c r="B9" s="51">
        <v>39</v>
      </c>
      <c r="C9" s="51">
        <v>5642</v>
      </c>
      <c r="D9" s="51">
        <v>12</v>
      </c>
      <c r="E9" s="51">
        <v>1447</v>
      </c>
      <c r="F9" s="51">
        <v>22</v>
      </c>
      <c r="G9" s="51">
        <v>3128</v>
      </c>
      <c r="H9" s="353">
        <f t="shared" si="0"/>
        <v>73</v>
      </c>
      <c r="I9" s="353">
        <f t="shared" si="1"/>
        <v>10217</v>
      </c>
    </row>
    <row r="10" spans="1:9" s="28" customFormat="1" ht="27.75" customHeight="1">
      <c r="A10" s="353" t="s">
        <v>26</v>
      </c>
      <c r="B10" s="51">
        <v>5</v>
      </c>
      <c r="C10" s="51">
        <v>113</v>
      </c>
      <c r="D10" s="51">
        <v>1</v>
      </c>
      <c r="E10" s="51">
        <v>695</v>
      </c>
      <c r="F10" s="51">
        <v>2</v>
      </c>
      <c r="G10" s="51">
        <v>320</v>
      </c>
      <c r="H10" s="353">
        <f t="shared" si="0"/>
        <v>8</v>
      </c>
      <c r="I10" s="353">
        <f t="shared" si="1"/>
        <v>1128</v>
      </c>
    </row>
    <row r="11" spans="1:9" s="28" customFormat="1" ht="27.75" customHeight="1">
      <c r="A11" s="353" t="s">
        <v>27</v>
      </c>
      <c r="B11" s="51">
        <v>1</v>
      </c>
      <c r="C11" s="51">
        <v>100</v>
      </c>
      <c r="D11" s="51"/>
      <c r="E11" s="51">
        <v>0</v>
      </c>
      <c r="F11" s="51">
        <v>0</v>
      </c>
      <c r="G11" s="51">
        <v>0</v>
      </c>
      <c r="H11" s="353">
        <f t="shared" si="0"/>
        <v>1</v>
      </c>
      <c r="I11" s="353">
        <f t="shared" si="1"/>
        <v>100</v>
      </c>
    </row>
    <row r="12" spans="1:9" s="28" customFormat="1" ht="27.75" customHeight="1">
      <c r="A12" s="50" t="s">
        <v>57</v>
      </c>
      <c r="B12" s="51"/>
      <c r="C12" s="51">
        <v>0</v>
      </c>
      <c r="D12" s="51"/>
      <c r="E12" s="51">
        <v>0</v>
      </c>
      <c r="F12" s="51">
        <v>1</v>
      </c>
      <c r="G12" s="51">
        <v>16</v>
      </c>
      <c r="H12" s="353">
        <f t="shared" si="0"/>
        <v>1</v>
      </c>
      <c r="I12" s="353">
        <f t="shared" si="1"/>
        <v>16</v>
      </c>
    </row>
    <row r="13" spans="1:9" s="28" customFormat="1" ht="27.75" customHeight="1">
      <c r="A13" s="353" t="s">
        <v>29</v>
      </c>
      <c r="B13" s="51">
        <v>1</v>
      </c>
      <c r="C13" s="51">
        <v>320</v>
      </c>
      <c r="D13" s="51"/>
      <c r="E13" s="51">
        <v>0</v>
      </c>
      <c r="F13" s="51">
        <v>0</v>
      </c>
      <c r="G13" s="51">
        <v>0</v>
      </c>
      <c r="H13" s="353">
        <f t="shared" si="0"/>
        <v>1</v>
      </c>
      <c r="I13" s="353">
        <f t="shared" si="1"/>
        <v>320</v>
      </c>
    </row>
    <row r="14" spans="1:9" s="28" customFormat="1" ht="27.75" customHeight="1">
      <c r="A14" s="353" t="s">
        <v>30</v>
      </c>
      <c r="B14" s="51">
        <v>85</v>
      </c>
      <c r="C14" s="51">
        <v>4960</v>
      </c>
      <c r="D14" s="51">
        <v>1</v>
      </c>
      <c r="E14" s="51">
        <v>13</v>
      </c>
      <c r="F14" s="51">
        <v>7</v>
      </c>
      <c r="G14" s="51">
        <v>1319</v>
      </c>
      <c r="H14" s="353">
        <f t="shared" si="0"/>
        <v>93</v>
      </c>
      <c r="I14" s="353">
        <f t="shared" si="1"/>
        <v>6292</v>
      </c>
    </row>
    <row r="15" spans="1:9" s="28" customFormat="1" ht="27.75" customHeight="1">
      <c r="A15" s="353" t="s">
        <v>31</v>
      </c>
      <c r="B15" s="51">
        <v>25</v>
      </c>
      <c r="C15" s="51">
        <v>2547</v>
      </c>
      <c r="D15" s="51">
        <v>1</v>
      </c>
      <c r="E15" s="51">
        <v>27</v>
      </c>
      <c r="F15" s="51">
        <v>0</v>
      </c>
      <c r="G15" s="51">
        <v>0</v>
      </c>
      <c r="H15" s="353">
        <f t="shared" si="0"/>
        <v>26</v>
      </c>
      <c r="I15" s="353">
        <f t="shared" si="1"/>
        <v>2574</v>
      </c>
    </row>
    <row r="16" spans="1:9" s="28" customFormat="1" ht="27.75" customHeight="1">
      <c r="A16" s="353" t="s">
        <v>33</v>
      </c>
      <c r="B16" s="51">
        <v>19</v>
      </c>
      <c r="C16" s="51">
        <v>1337</v>
      </c>
      <c r="D16" s="51">
        <v>4</v>
      </c>
      <c r="E16" s="51">
        <v>280</v>
      </c>
      <c r="F16" s="51">
        <v>13</v>
      </c>
      <c r="G16" s="51">
        <v>1378</v>
      </c>
      <c r="H16" s="353">
        <f t="shared" si="0"/>
        <v>36</v>
      </c>
      <c r="I16" s="353">
        <f t="shared" si="1"/>
        <v>2995</v>
      </c>
    </row>
    <row r="17" spans="1:9" s="28" customFormat="1" ht="27.75" customHeight="1">
      <c r="A17" s="353" t="s">
        <v>34</v>
      </c>
      <c r="B17" s="51">
        <v>25</v>
      </c>
      <c r="C17" s="51">
        <v>2945</v>
      </c>
      <c r="D17" s="51"/>
      <c r="E17" s="51">
        <v>0</v>
      </c>
      <c r="F17" s="51">
        <v>5</v>
      </c>
      <c r="G17" s="51">
        <v>270</v>
      </c>
      <c r="H17" s="353">
        <f t="shared" si="0"/>
        <v>30</v>
      </c>
      <c r="I17" s="353">
        <f t="shared" si="1"/>
        <v>3215</v>
      </c>
    </row>
    <row r="18" spans="1:9" s="28" customFormat="1" ht="27.75" customHeight="1">
      <c r="A18" s="353" t="s">
        <v>38</v>
      </c>
      <c r="B18" s="51"/>
      <c r="C18" s="51">
        <v>0</v>
      </c>
      <c r="D18" s="51">
        <v>3</v>
      </c>
      <c r="E18" s="51">
        <v>129</v>
      </c>
      <c r="F18" s="51">
        <v>0</v>
      </c>
      <c r="G18" s="51">
        <v>0</v>
      </c>
      <c r="H18" s="353">
        <f t="shared" si="0"/>
        <v>3</v>
      </c>
      <c r="I18" s="353">
        <f t="shared" si="1"/>
        <v>129</v>
      </c>
    </row>
    <row r="19" spans="1:9" s="28" customFormat="1" ht="27.75" customHeight="1">
      <c r="A19" s="50" t="s">
        <v>39</v>
      </c>
      <c r="B19" s="51">
        <v>1</v>
      </c>
      <c r="C19" s="51">
        <v>37</v>
      </c>
      <c r="D19" s="51"/>
      <c r="E19" s="51">
        <v>0</v>
      </c>
      <c r="F19" s="51">
        <v>1</v>
      </c>
      <c r="G19" s="51">
        <v>386</v>
      </c>
      <c r="H19" s="353">
        <f t="shared" si="0"/>
        <v>2</v>
      </c>
      <c r="I19" s="353">
        <f t="shared" si="1"/>
        <v>423</v>
      </c>
    </row>
    <row r="20" spans="1:9" s="28" customFormat="1" ht="27.75" customHeight="1">
      <c r="A20" s="353" t="s">
        <v>41</v>
      </c>
      <c r="B20" s="51">
        <v>2</v>
      </c>
      <c r="C20" s="51">
        <v>448</v>
      </c>
      <c r="D20" s="51"/>
      <c r="E20" s="51">
        <v>0</v>
      </c>
      <c r="F20" s="51">
        <v>5</v>
      </c>
      <c r="G20" s="51">
        <v>1994</v>
      </c>
      <c r="H20" s="353">
        <f t="shared" si="0"/>
        <v>7</v>
      </c>
      <c r="I20" s="353">
        <f t="shared" si="1"/>
        <v>2442</v>
      </c>
    </row>
    <row r="21" spans="1:9" s="28" customFormat="1" ht="27.75" customHeight="1">
      <c r="A21" s="353" t="s">
        <v>42</v>
      </c>
      <c r="B21" s="51">
        <v>11</v>
      </c>
      <c r="C21" s="51">
        <v>631</v>
      </c>
      <c r="D21" s="51">
        <v>1</v>
      </c>
      <c r="E21" s="51">
        <v>201</v>
      </c>
      <c r="F21" s="51">
        <v>3</v>
      </c>
      <c r="G21" s="51">
        <v>256</v>
      </c>
      <c r="H21" s="353">
        <f t="shared" si="0"/>
        <v>15</v>
      </c>
      <c r="I21" s="353">
        <f t="shared" si="1"/>
        <v>1088</v>
      </c>
    </row>
    <row r="22" spans="1:9" s="28" customFormat="1" ht="27.75" customHeight="1">
      <c r="A22" s="353" t="s">
        <v>44</v>
      </c>
      <c r="B22" s="51">
        <v>60</v>
      </c>
      <c r="C22" s="51">
        <v>4130</v>
      </c>
      <c r="D22" s="51">
        <v>4</v>
      </c>
      <c r="E22" s="51">
        <v>151</v>
      </c>
      <c r="F22" s="51">
        <v>12</v>
      </c>
      <c r="G22" s="51">
        <v>3266</v>
      </c>
      <c r="H22" s="353">
        <f t="shared" si="0"/>
        <v>76</v>
      </c>
      <c r="I22" s="353">
        <f t="shared" si="1"/>
        <v>7547</v>
      </c>
    </row>
    <row r="23" spans="1:9" s="28" customFormat="1" ht="27.75" customHeight="1">
      <c r="A23" s="353" t="s">
        <v>45</v>
      </c>
      <c r="B23" s="51"/>
      <c r="C23" s="51">
        <v>0</v>
      </c>
      <c r="D23" s="51"/>
      <c r="E23" s="51">
        <v>0</v>
      </c>
      <c r="F23" s="51">
        <v>2</v>
      </c>
      <c r="G23" s="51">
        <v>61</v>
      </c>
      <c r="H23" s="353">
        <f t="shared" si="0"/>
        <v>2</v>
      </c>
      <c r="I23" s="353">
        <f t="shared" si="1"/>
        <v>61</v>
      </c>
    </row>
    <row r="24" spans="1:9" s="28" customFormat="1" ht="27.75" customHeight="1">
      <c r="A24" s="353" t="s">
        <v>47</v>
      </c>
      <c r="B24" s="51">
        <v>103</v>
      </c>
      <c r="C24" s="51">
        <v>31346</v>
      </c>
      <c r="D24" s="51">
        <v>2</v>
      </c>
      <c r="E24" s="51">
        <v>703</v>
      </c>
      <c r="F24" s="51">
        <v>17</v>
      </c>
      <c r="G24" s="51">
        <v>2358</v>
      </c>
      <c r="H24" s="353">
        <f t="shared" si="0"/>
        <v>122</v>
      </c>
      <c r="I24" s="353">
        <f t="shared" si="1"/>
        <v>34407</v>
      </c>
    </row>
    <row r="25" spans="1:9" s="28" customFormat="1" ht="27.75" customHeight="1">
      <c r="A25" s="353" t="s">
        <v>58</v>
      </c>
      <c r="B25" s="51">
        <v>3</v>
      </c>
      <c r="C25" s="51">
        <v>364</v>
      </c>
      <c r="D25" s="51"/>
      <c r="E25" s="51">
        <v>0</v>
      </c>
      <c r="F25" s="51">
        <v>1</v>
      </c>
      <c r="G25" s="51">
        <v>239</v>
      </c>
      <c r="H25" s="353">
        <f t="shared" si="0"/>
        <v>4</v>
      </c>
      <c r="I25" s="353">
        <f t="shared" si="1"/>
        <v>603</v>
      </c>
    </row>
    <row r="26" spans="1:9" s="28" customFormat="1" ht="27.75" customHeight="1">
      <c r="A26" s="353" t="s">
        <v>48</v>
      </c>
      <c r="B26" s="51">
        <v>6</v>
      </c>
      <c r="C26" s="51">
        <v>811</v>
      </c>
      <c r="D26" s="51">
        <v>2</v>
      </c>
      <c r="E26" s="51">
        <v>420</v>
      </c>
      <c r="F26" s="51">
        <v>2</v>
      </c>
      <c r="G26" s="51">
        <v>212</v>
      </c>
      <c r="H26" s="353">
        <f t="shared" si="0"/>
        <v>10</v>
      </c>
      <c r="I26" s="353">
        <f t="shared" si="1"/>
        <v>1443</v>
      </c>
    </row>
    <row r="27" spans="1:9" s="47" customFormat="1" ht="27.75" customHeight="1">
      <c r="A27" s="52" t="s">
        <v>49</v>
      </c>
      <c r="B27" s="53">
        <f t="shared" ref="B27:I27" si="2">SUM(B5:B26)</f>
        <v>460</v>
      </c>
      <c r="C27" s="53">
        <f t="shared" si="2"/>
        <v>63443</v>
      </c>
      <c r="D27" s="53">
        <f t="shared" si="2"/>
        <v>33</v>
      </c>
      <c r="E27" s="53">
        <f t="shared" si="2"/>
        <v>4119</v>
      </c>
      <c r="F27" s="53">
        <f t="shared" si="2"/>
        <v>103</v>
      </c>
      <c r="G27" s="53">
        <f t="shared" si="2"/>
        <v>16110</v>
      </c>
      <c r="H27" s="53">
        <f t="shared" si="2"/>
        <v>596</v>
      </c>
      <c r="I27" s="53">
        <f t="shared" si="2"/>
        <v>83672</v>
      </c>
    </row>
  </sheetData>
  <mergeCells count="6">
    <mergeCell ref="B1:I1"/>
    <mergeCell ref="A2:A3"/>
    <mergeCell ref="B2:C2"/>
    <mergeCell ref="D2:E2"/>
    <mergeCell ref="F2:G2"/>
    <mergeCell ref="H2:I2"/>
  </mergeCells>
  <pageMargins left="0.7" right="0.2" top="0.52" bottom="0.6" header="0.3" footer="0.3"/>
  <pageSetup paperSize="9" firstPageNumber="5" pageOrder="overThenDown" orientation="portrait" useFirstPageNumber="1" r:id="rId1"/>
  <headerFooter>
    <oddFooter>&amp;L&amp;"Arial,Italic"&amp;9AISHE 2011-12&amp;RT-&amp;P</oddFooter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AF40"/>
  <sheetViews>
    <sheetView view="pageBreakPreview" zoomScaleSheetLayoutView="100" workbookViewId="0">
      <pane xSplit="2" ySplit="4" topLeftCell="C20" activePane="bottomRight" state="frozen"/>
      <selection activeCell="B5" sqref="B5"/>
      <selection pane="topRight" activeCell="B5" sqref="B5"/>
      <selection pane="bottomLeft" activeCell="B5" sqref="B5"/>
      <selection pane="bottomRight" activeCell="B5" sqref="B5"/>
    </sheetView>
  </sheetViews>
  <sheetFormatPr defaultRowHeight="15.75"/>
  <cols>
    <col min="1" max="1" width="5.140625" style="133" customWidth="1"/>
    <col min="2" max="2" width="22.28515625" style="133" customWidth="1"/>
    <col min="3" max="3" width="8.7109375" style="133" customWidth="1"/>
    <col min="4" max="4" width="11" style="133" customWidth="1"/>
    <col min="5" max="5" width="6.5703125" style="133" customWidth="1"/>
    <col min="6" max="7" width="7.85546875" style="133" customWidth="1"/>
    <col min="8" max="8" width="6.5703125" style="133" customWidth="1"/>
    <col min="9" max="9" width="7.85546875" style="133" customWidth="1"/>
    <col min="10" max="10" width="6.42578125" style="133" customWidth="1"/>
    <col min="11" max="11" width="8.5703125" style="133" customWidth="1"/>
    <col min="12" max="15" width="9.140625" style="133"/>
    <col min="16" max="16" width="10.28515625" style="133" customWidth="1"/>
    <col min="17" max="17" width="6.85546875" style="133" customWidth="1"/>
    <col min="18" max="19" width="8.42578125" style="133" customWidth="1"/>
    <col min="20" max="20" width="7.7109375" style="133" customWidth="1"/>
    <col min="21" max="22" width="8.42578125" style="133" customWidth="1"/>
    <col min="23" max="23" width="6.85546875" style="133" customWidth="1"/>
    <col min="24" max="25" width="8.42578125" style="133" customWidth="1"/>
    <col min="26" max="26" width="6.85546875" style="133" customWidth="1"/>
    <col min="27" max="28" width="8.42578125" style="133" customWidth="1"/>
    <col min="29" max="30" width="9.140625" style="133"/>
    <col min="31" max="31" width="10.42578125" style="133" customWidth="1"/>
    <col min="32" max="32" width="12.140625" style="133" customWidth="1"/>
    <col min="33" max="16384" width="9.140625" style="133"/>
  </cols>
  <sheetData>
    <row r="1" spans="1:32" s="155" customFormat="1" ht="27" customHeight="1">
      <c r="B1" s="108" t="s">
        <v>721</v>
      </c>
      <c r="C1" s="95" t="s">
        <v>579</v>
      </c>
      <c r="N1" s="95" t="s">
        <v>579</v>
      </c>
      <c r="W1" s="95" t="s">
        <v>579</v>
      </c>
    </row>
    <row r="2" spans="1:32" s="121" customFormat="1" ht="30" customHeight="1">
      <c r="A2" s="559" t="s">
        <v>99</v>
      </c>
      <c r="B2" s="561" t="s">
        <v>2</v>
      </c>
      <c r="C2" s="556" t="s">
        <v>264</v>
      </c>
      <c r="D2" s="558"/>
      <c r="E2" s="556" t="s">
        <v>104</v>
      </c>
      <c r="F2" s="557"/>
      <c r="G2" s="558"/>
      <c r="H2" s="556" t="s">
        <v>105</v>
      </c>
      <c r="I2" s="557"/>
      <c r="J2" s="558"/>
      <c r="K2" s="556" t="s">
        <v>100</v>
      </c>
      <c r="L2" s="557"/>
      <c r="M2" s="558"/>
      <c r="N2" s="556" t="s">
        <v>101</v>
      </c>
      <c r="O2" s="557"/>
      <c r="P2" s="558"/>
      <c r="Q2" s="556" t="s">
        <v>106</v>
      </c>
      <c r="R2" s="557"/>
      <c r="S2" s="558"/>
      <c r="T2" s="556" t="s">
        <v>107</v>
      </c>
      <c r="U2" s="557"/>
      <c r="V2" s="558"/>
      <c r="W2" s="556" t="s">
        <v>108</v>
      </c>
      <c r="X2" s="557"/>
      <c r="Y2" s="558"/>
      <c r="Z2" s="556" t="s">
        <v>109</v>
      </c>
      <c r="AA2" s="557"/>
      <c r="AB2" s="558"/>
      <c r="AC2" s="556" t="s">
        <v>60</v>
      </c>
      <c r="AD2" s="557"/>
      <c r="AE2" s="558"/>
      <c r="AF2" s="561" t="s">
        <v>580</v>
      </c>
    </row>
    <row r="3" spans="1:32" s="125" customFormat="1" ht="24.75" customHeight="1">
      <c r="A3" s="560"/>
      <c r="B3" s="561"/>
      <c r="C3" s="293" t="s">
        <v>12</v>
      </c>
      <c r="D3" s="293" t="s">
        <v>260</v>
      </c>
      <c r="E3" s="292" t="s">
        <v>102</v>
      </c>
      <c r="F3" s="292" t="s">
        <v>103</v>
      </c>
      <c r="G3" s="292" t="s">
        <v>12</v>
      </c>
      <c r="H3" s="292" t="s">
        <v>102</v>
      </c>
      <c r="I3" s="292" t="s">
        <v>103</v>
      </c>
      <c r="J3" s="292" t="s">
        <v>12</v>
      </c>
      <c r="K3" s="292" t="s">
        <v>102</v>
      </c>
      <c r="L3" s="292" t="s">
        <v>103</v>
      </c>
      <c r="M3" s="292" t="s">
        <v>12</v>
      </c>
      <c r="N3" s="292" t="s">
        <v>102</v>
      </c>
      <c r="O3" s="292" t="s">
        <v>103</v>
      </c>
      <c r="P3" s="292" t="s">
        <v>12</v>
      </c>
      <c r="Q3" s="292" t="s">
        <v>102</v>
      </c>
      <c r="R3" s="292" t="s">
        <v>103</v>
      </c>
      <c r="S3" s="292" t="s">
        <v>12</v>
      </c>
      <c r="T3" s="292" t="s">
        <v>102</v>
      </c>
      <c r="U3" s="292" t="s">
        <v>103</v>
      </c>
      <c r="V3" s="292" t="s">
        <v>12</v>
      </c>
      <c r="W3" s="292" t="s">
        <v>102</v>
      </c>
      <c r="X3" s="292" t="s">
        <v>103</v>
      </c>
      <c r="Y3" s="292" t="s">
        <v>12</v>
      </c>
      <c r="Z3" s="292" t="s">
        <v>102</v>
      </c>
      <c r="AA3" s="292" t="s">
        <v>103</v>
      </c>
      <c r="AB3" s="292" t="s">
        <v>12</v>
      </c>
      <c r="AC3" s="292" t="s">
        <v>102</v>
      </c>
      <c r="AD3" s="292" t="s">
        <v>103</v>
      </c>
      <c r="AE3" s="292" t="s">
        <v>12</v>
      </c>
      <c r="AF3" s="561"/>
    </row>
    <row r="4" spans="1:32" s="125" customFormat="1" ht="15" customHeight="1">
      <c r="A4" s="134">
        <v>1</v>
      </c>
      <c r="B4" s="134">
        <v>2</v>
      </c>
      <c r="C4" s="134">
        <v>3</v>
      </c>
      <c r="D4" s="134">
        <v>4</v>
      </c>
      <c r="E4" s="134">
        <v>5</v>
      </c>
      <c r="F4" s="134">
        <v>6</v>
      </c>
      <c r="G4" s="134">
        <v>7</v>
      </c>
      <c r="H4" s="134">
        <v>8</v>
      </c>
      <c r="I4" s="134">
        <v>9</v>
      </c>
      <c r="J4" s="134">
        <v>10</v>
      </c>
      <c r="K4" s="134">
        <v>11</v>
      </c>
      <c r="L4" s="134">
        <v>12</v>
      </c>
      <c r="M4" s="134">
        <v>13</v>
      </c>
      <c r="N4" s="134">
        <v>14</v>
      </c>
      <c r="O4" s="134">
        <v>15</v>
      </c>
      <c r="P4" s="134">
        <v>16</v>
      </c>
      <c r="Q4" s="134">
        <v>17</v>
      </c>
      <c r="R4" s="134">
        <v>18</v>
      </c>
      <c r="S4" s="134">
        <v>19</v>
      </c>
      <c r="T4" s="134">
        <v>20</v>
      </c>
      <c r="U4" s="134">
        <v>21</v>
      </c>
      <c r="V4" s="134">
        <v>22</v>
      </c>
      <c r="W4" s="134">
        <v>23</v>
      </c>
      <c r="X4" s="134">
        <v>24</v>
      </c>
      <c r="Y4" s="134">
        <v>25</v>
      </c>
      <c r="Z4" s="134">
        <v>26</v>
      </c>
      <c r="AA4" s="134">
        <v>27</v>
      </c>
      <c r="AB4" s="134">
        <v>28</v>
      </c>
      <c r="AC4" s="134">
        <v>29</v>
      </c>
      <c r="AD4" s="134">
        <v>30</v>
      </c>
      <c r="AE4" s="134">
        <v>31</v>
      </c>
      <c r="AF4" s="134">
        <v>32</v>
      </c>
    </row>
    <row r="5" spans="1:32" s="125" customFormat="1" ht="30.75" customHeight="1">
      <c r="A5" s="126">
        <v>1</v>
      </c>
      <c r="B5" s="123" t="s">
        <v>55</v>
      </c>
      <c r="C5" s="294">
        <v>4</v>
      </c>
      <c r="D5" s="294">
        <v>1</v>
      </c>
      <c r="E5" s="129">
        <v>0</v>
      </c>
      <c r="F5" s="129">
        <v>0</v>
      </c>
      <c r="G5" s="129">
        <v>0</v>
      </c>
      <c r="H5" s="129">
        <v>0</v>
      </c>
      <c r="I5" s="129">
        <v>0</v>
      </c>
      <c r="J5" s="129">
        <v>0</v>
      </c>
      <c r="K5" s="129">
        <v>0</v>
      </c>
      <c r="L5" s="129">
        <v>0</v>
      </c>
      <c r="M5" s="129">
        <v>0</v>
      </c>
      <c r="N5" s="129">
        <v>0</v>
      </c>
      <c r="O5" s="129">
        <v>0</v>
      </c>
      <c r="P5" s="129">
        <v>0</v>
      </c>
      <c r="Q5" s="129">
        <v>0</v>
      </c>
      <c r="R5" s="129">
        <v>0</v>
      </c>
      <c r="S5" s="129">
        <v>0</v>
      </c>
      <c r="T5" s="129">
        <v>42</v>
      </c>
      <c r="U5" s="129">
        <v>75</v>
      </c>
      <c r="V5" s="129">
        <v>117</v>
      </c>
      <c r="W5" s="129">
        <v>0</v>
      </c>
      <c r="X5" s="129">
        <v>0</v>
      </c>
      <c r="Y5" s="129">
        <v>0</v>
      </c>
      <c r="Z5" s="129">
        <v>0</v>
      </c>
      <c r="AA5" s="129">
        <v>0</v>
      </c>
      <c r="AB5" s="129">
        <v>0</v>
      </c>
      <c r="AC5" s="129">
        <v>42</v>
      </c>
      <c r="AD5" s="129">
        <v>75</v>
      </c>
      <c r="AE5" s="129">
        <v>117</v>
      </c>
      <c r="AF5" s="137">
        <v>117</v>
      </c>
    </row>
    <row r="6" spans="1:32" s="125" customFormat="1" ht="21.75" customHeight="1">
      <c r="A6" s="126">
        <v>2</v>
      </c>
      <c r="B6" s="130" t="s">
        <v>15</v>
      </c>
      <c r="C6" s="294">
        <v>1169</v>
      </c>
      <c r="D6" s="294">
        <v>604</v>
      </c>
      <c r="E6" s="129">
        <v>0</v>
      </c>
      <c r="F6" s="129">
        <v>0</v>
      </c>
      <c r="G6" s="129">
        <v>0</v>
      </c>
      <c r="H6" s="129">
        <v>0</v>
      </c>
      <c r="I6" s="129">
        <v>0</v>
      </c>
      <c r="J6" s="129">
        <v>0</v>
      </c>
      <c r="K6" s="129">
        <v>192</v>
      </c>
      <c r="L6" s="129">
        <v>120</v>
      </c>
      <c r="M6" s="129">
        <v>312</v>
      </c>
      <c r="N6" s="129">
        <v>1110</v>
      </c>
      <c r="O6" s="129">
        <v>1636</v>
      </c>
      <c r="P6" s="129">
        <v>2746</v>
      </c>
      <c r="Q6" s="129">
        <v>0</v>
      </c>
      <c r="R6" s="129">
        <v>0</v>
      </c>
      <c r="S6" s="129">
        <v>0</v>
      </c>
      <c r="T6" s="129">
        <v>66516</v>
      </c>
      <c r="U6" s="129">
        <v>74520</v>
      </c>
      <c r="V6" s="129">
        <v>141036</v>
      </c>
      <c r="W6" s="129">
        <v>195</v>
      </c>
      <c r="X6" s="129">
        <v>838</v>
      </c>
      <c r="Y6" s="129">
        <v>1033</v>
      </c>
      <c r="Z6" s="129">
        <v>22</v>
      </c>
      <c r="AA6" s="129">
        <v>75</v>
      </c>
      <c r="AB6" s="129">
        <v>97</v>
      </c>
      <c r="AC6" s="129">
        <v>68035</v>
      </c>
      <c r="AD6" s="129">
        <v>77189</v>
      </c>
      <c r="AE6" s="129">
        <v>145224</v>
      </c>
      <c r="AF6" s="137">
        <v>240.43708609271522</v>
      </c>
    </row>
    <row r="7" spans="1:32" s="125" customFormat="1" ht="21.75" customHeight="1">
      <c r="A7" s="126">
        <v>3</v>
      </c>
      <c r="B7" s="130" t="s">
        <v>16</v>
      </c>
      <c r="C7" s="294">
        <v>11</v>
      </c>
      <c r="D7" s="294">
        <v>7</v>
      </c>
      <c r="E7" s="129">
        <v>0</v>
      </c>
      <c r="F7" s="129">
        <v>0</v>
      </c>
      <c r="G7" s="129">
        <v>0</v>
      </c>
      <c r="H7" s="129">
        <v>0</v>
      </c>
      <c r="I7" s="129">
        <v>0</v>
      </c>
      <c r="J7" s="129">
        <v>0</v>
      </c>
      <c r="K7" s="129">
        <v>0</v>
      </c>
      <c r="L7" s="129">
        <v>0</v>
      </c>
      <c r="M7" s="129">
        <v>0</v>
      </c>
      <c r="N7" s="129">
        <v>0</v>
      </c>
      <c r="O7" s="129">
        <v>0</v>
      </c>
      <c r="P7" s="129">
        <v>0</v>
      </c>
      <c r="Q7" s="129">
        <v>0</v>
      </c>
      <c r="R7" s="129">
        <v>0</v>
      </c>
      <c r="S7" s="129">
        <v>0</v>
      </c>
      <c r="T7" s="129">
        <v>422</v>
      </c>
      <c r="U7" s="129">
        <v>106</v>
      </c>
      <c r="V7" s="129">
        <v>528</v>
      </c>
      <c r="W7" s="129">
        <v>0</v>
      </c>
      <c r="X7" s="129">
        <v>0</v>
      </c>
      <c r="Y7" s="129">
        <v>0</v>
      </c>
      <c r="Z7" s="129">
        <v>0</v>
      </c>
      <c r="AA7" s="129">
        <v>0</v>
      </c>
      <c r="AB7" s="129">
        <v>0</v>
      </c>
      <c r="AC7" s="129">
        <v>422</v>
      </c>
      <c r="AD7" s="129">
        <v>106</v>
      </c>
      <c r="AE7" s="129">
        <v>528</v>
      </c>
      <c r="AF7" s="137">
        <v>75.428571428571431</v>
      </c>
    </row>
    <row r="8" spans="1:32" s="125" customFormat="1" ht="21.75" customHeight="1">
      <c r="A8" s="126">
        <v>4</v>
      </c>
      <c r="B8" s="130" t="s">
        <v>17</v>
      </c>
      <c r="C8" s="294">
        <v>91</v>
      </c>
      <c r="D8" s="294">
        <v>40</v>
      </c>
      <c r="E8" s="129">
        <v>0</v>
      </c>
      <c r="F8" s="129">
        <v>0</v>
      </c>
      <c r="G8" s="129">
        <v>0</v>
      </c>
      <c r="H8" s="129">
        <v>0</v>
      </c>
      <c r="I8" s="129">
        <v>0</v>
      </c>
      <c r="J8" s="129">
        <v>0</v>
      </c>
      <c r="K8" s="129">
        <v>0</v>
      </c>
      <c r="L8" s="129">
        <v>0</v>
      </c>
      <c r="M8" s="129">
        <v>0</v>
      </c>
      <c r="N8" s="129">
        <v>0</v>
      </c>
      <c r="O8" s="129">
        <v>0</v>
      </c>
      <c r="P8" s="129">
        <v>0</v>
      </c>
      <c r="Q8" s="129">
        <v>0</v>
      </c>
      <c r="R8" s="129">
        <v>0</v>
      </c>
      <c r="S8" s="129">
        <v>0</v>
      </c>
      <c r="T8" s="129">
        <v>2711</v>
      </c>
      <c r="U8" s="129">
        <v>2994</v>
      </c>
      <c r="V8" s="129">
        <v>5705</v>
      </c>
      <c r="W8" s="129">
        <v>0</v>
      </c>
      <c r="X8" s="129">
        <v>0</v>
      </c>
      <c r="Y8" s="129">
        <v>0</v>
      </c>
      <c r="Z8" s="129">
        <v>0</v>
      </c>
      <c r="AA8" s="129">
        <v>0</v>
      </c>
      <c r="AB8" s="129">
        <v>0</v>
      </c>
      <c r="AC8" s="129">
        <v>2711</v>
      </c>
      <c r="AD8" s="129">
        <v>2994</v>
      </c>
      <c r="AE8" s="129">
        <v>5705</v>
      </c>
      <c r="AF8" s="137">
        <v>142.625</v>
      </c>
    </row>
    <row r="9" spans="1:32" s="125" customFormat="1" ht="21.75" customHeight="1">
      <c r="A9" s="126">
        <v>5</v>
      </c>
      <c r="B9" s="130" t="s">
        <v>18</v>
      </c>
      <c r="C9" s="294">
        <v>75</v>
      </c>
      <c r="D9" s="294">
        <v>69</v>
      </c>
      <c r="E9" s="129">
        <v>0</v>
      </c>
      <c r="F9" s="129">
        <v>0</v>
      </c>
      <c r="G9" s="129">
        <v>0</v>
      </c>
      <c r="H9" s="129">
        <v>0</v>
      </c>
      <c r="I9" s="129">
        <v>0</v>
      </c>
      <c r="J9" s="129">
        <v>0</v>
      </c>
      <c r="K9" s="129">
        <v>23</v>
      </c>
      <c r="L9" s="129">
        <v>19</v>
      </c>
      <c r="M9" s="129">
        <v>42</v>
      </c>
      <c r="N9" s="129">
        <v>482</v>
      </c>
      <c r="O9" s="129">
        <v>82</v>
      </c>
      <c r="P9" s="129">
        <v>564</v>
      </c>
      <c r="Q9" s="129">
        <v>61</v>
      </c>
      <c r="R9" s="129">
        <v>35</v>
      </c>
      <c r="S9" s="129">
        <v>96</v>
      </c>
      <c r="T9" s="129">
        <v>9125</v>
      </c>
      <c r="U9" s="129">
        <v>3268</v>
      </c>
      <c r="V9" s="129">
        <v>12393</v>
      </c>
      <c r="W9" s="129">
        <v>106</v>
      </c>
      <c r="X9" s="129">
        <v>94</v>
      </c>
      <c r="Y9" s="129">
        <v>200</v>
      </c>
      <c r="Z9" s="129">
        <v>0</v>
      </c>
      <c r="AA9" s="129">
        <v>0</v>
      </c>
      <c r="AB9" s="129">
        <v>0</v>
      </c>
      <c r="AC9" s="129">
        <v>9797</v>
      </c>
      <c r="AD9" s="129">
        <v>3498</v>
      </c>
      <c r="AE9" s="129">
        <v>13295</v>
      </c>
      <c r="AF9" s="137">
        <v>192.68115942028984</v>
      </c>
    </row>
    <row r="10" spans="1:32" s="125" customFormat="1" ht="21.75" customHeight="1">
      <c r="A10" s="126">
        <v>6</v>
      </c>
      <c r="B10" s="130" t="s">
        <v>19</v>
      </c>
      <c r="C10" s="294">
        <v>5</v>
      </c>
      <c r="D10" s="294">
        <v>2</v>
      </c>
      <c r="E10" s="129">
        <v>0</v>
      </c>
      <c r="F10" s="129">
        <v>0</v>
      </c>
      <c r="G10" s="129">
        <v>0</v>
      </c>
      <c r="H10" s="129">
        <v>0</v>
      </c>
      <c r="I10" s="129">
        <v>0</v>
      </c>
      <c r="J10" s="129">
        <v>0</v>
      </c>
      <c r="K10" s="129">
        <v>0</v>
      </c>
      <c r="L10" s="129">
        <v>0</v>
      </c>
      <c r="M10" s="129">
        <v>0</v>
      </c>
      <c r="N10" s="129">
        <v>0</v>
      </c>
      <c r="O10" s="129">
        <v>0</v>
      </c>
      <c r="P10" s="129">
        <v>0</v>
      </c>
      <c r="Q10" s="129">
        <v>0</v>
      </c>
      <c r="R10" s="129">
        <v>0</v>
      </c>
      <c r="S10" s="129">
        <v>0</v>
      </c>
      <c r="T10" s="129">
        <v>25</v>
      </c>
      <c r="U10" s="129">
        <v>643</v>
      </c>
      <c r="V10" s="129">
        <v>668</v>
      </c>
      <c r="W10" s="129">
        <v>0</v>
      </c>
      <c r="X10" s="129">
        <v>0</v>
      </c>
      <c r="Y10" s="129">
        <v>0</v>
      </c>
      <c r="Z10" s="129">
        <v>0</v>
      </c>
      <c r="AA10" s="129">
        <v>0</v>
      </c>
      <c r="AB10" s="129">
        <v>0</v>
      </c>
      <c r="AC10" s="129">
        <v>25</v>
      </c>
      <c r="AD10" s="129">
        <v>643</v>
      </c>
      <c r="AE10" s="129">
        <v>668</v>
      </c>
      <c r="AF10" s="137">
        <v>334</v>
      </c>
    </row>
    <row r="11" spans="1:32" s="125" customFormat="1" ht="21.75" customHeight="1">
      <c r="A11" s="126">
        <v>7</v>
      </c>
      <c r="B11" s="130" t="s">
        <v>56</v>
      </c>
      <c r="C11" s="294">
        <v>71</v>
      </c>
      <c r="D11" s="294">
        <v>35</v>
      </c>
      <c r="E11" s="129">
        <v>0</v>
      </c>
      <c r="F11" s="129">
        <v>0</v>
      </c>
      <c r="G11" s="129">
        <v>0</v>
      </c>
      <c r="H11" s="129">
        <v>0</v>
      </c>
      <c r="I11" s="129">
        <v>0</v>
      </c>
      <c r="J11" s="129">
        <v>0</v>
      </c>
      <c r="K11" s="129">
        <v>5</v>
      </c>
      <c r="L11" s="129">
        <v>7</v>
      </c>
      <c r="M11" s="129">
        <v>12</v>
      </c>
      <c r="N11" s="129">
        <v>340</v>
      </c>
      <c r="O11" s="129">
        <v>357</v>
      </c>
      <c r="P11" s="129">
        <v>697</v>
      </c>
      <c r="Q11" s="129">
        <v>128</v>
      </c>
      <c r="R11" s="129">
        <v>29</v>
      </c>
      <c r="S11" s="129">
        <v>157</v>
      </c>
      <c r="T11" s="129">
        <v>2407</v>
      </c>
      <c r="U11" s="129">
        <v>2258</v>
      </c>
      <c r="V11" s="129">
        <v>4665</v>
      </c>
      <c r="W11" s="129">
        <v>0</v>
      </c>
      <c r="X11" s="129">
        <v>0</v>
      </c>
      <c r="Y11" s="129">
        <v>0</v>
      </c>
      <c r="Z11" s="129">
        <v>0</v>
      </c>
      <c r="AA11" s="129">
        <v>0</v>
      </c>
      <c r="AB11" s="129">
        <v>0</v>
      </c>
      <c r="AC11" s="129">
        <v>2880</v>
      </c>
      <c r="AD11" s="129">
        <v>2651</v>
      </c>
      <c r="AE11" s="129">
        <v>5531</v>
      </c>
      <c r="AF11" s="137">
        <v>158.02857142857144</v>
      </c>
    </row>
    <row r="12" spans="1:32" s="125" customFormat="1" ht="21.75" customHeight="1">
      <c r="A12" s="126">
        <v>8</v>
      </c>
      <c r="B12" s="130" t="s">
        <v>21</v>
      </c>
      <c r="C12" s="294">
        <v>2</v>
      </c>
      <c r="D12" s="294">
        <v>1</v>
      </c>
      <c r="E12" s="129">
        <v>0</v>
      </c>
      <c r="F12" s="129">
        <v>0</v>
      </c>
      <c r="G12" s="129">
        <v>0</v>
      </c>
      <c r="H12" s="129">
        <v>0</v>
      </c>
      <c r="I12" s="129">
        <v>0</v>
      </c>
      <c r="J12" s="129">
        <v>0</v>
      </c>
      <c r="K12" s="129">
        <v>0</v>
      </c>
      <c r="L12" s="129">
        <v>0</v>
      </c>
      <c r="M12" s="129">
        <v>0</v>
      </c>
      <c r="N12" s="129">
        <v>0</v>
      </c>
      <c r="O12" s="129">
        <v>0</v>
      </c>
      <c r="P12" s="129">
        <v>0</v>
      </c>
      <c r="Q12" s="129">
        <v>0</v>
      </c>
      <c r="R12" s="129">
        <v>0</v>
      </c>
      <c r="S12" s="129">
        <v>0</v>
      </c>
      <c r="T12" s="129">
        <v>560</v>
      </c>
      <c r="U12" s="129">
        <v>73</v>
      </c>
      <c r="V12" s="129">
        <v>633</v>
      </c>
      <c r="W12" s="129">
        <v>0</v>
      </c>
      <c r="X12" s="129">
        <v>0</v>
      </c>
      <c r="Y12" s="129">
        <v>0</v>
      </c>
      <c r="Z12" s="129">
        <v>0</v>
      </c>
      <c r="AA12" s="129">
        <v>0</v>
      </c>
      <c r="AB12" s="129">
        <v>0</v>
      </c>
      <c r="AC12" s="129">
        <v>560</v>
      </c>
      <c r="AD12" s="129">
        <v>73</v>
      </c>
      <c r="AE12" s="129">
        <v>633</v>
      </c>
      <c r="AF12" s="137">
        <v>633</v>
      </c>
    </row>
    <row r="13" spans="1:32" s="125" customFormat="1" ht="21.75" customHeight="1">
      <c r="A13" s="126">
        <v>9</v>
      </c>
      <c r="B13" s="130" t="s">
        <v>22</v>
      </c>
      <c r="C13" s="294">
        <v>4</v>
      </c>
      <c r="D13" s="294">
        <v>1</v>
      </c>
      <c r="E13" s="129">
        <v>0</v>
      </c>
      <c r="F13" s="129">
        <v>0</v>
      </c>
      <c r="G13" s="129">
        <v>0</v>
      </c>
      <c r="H13" s="129">
        <v>0</v>
      </c>
      <c r="I13" s="129">
        <v>0</v>
      </c>
      <c r="J13" s="129">
        <v>0</v>
      </c>
      <c r="K13" s="129">
        <v>0</v>
      </c>
      <c r="L13" s="129">
        <v>0</v>
      </c>
      <c r="M13" s="129">
        <v>0</v>
      </c>
      <c r="N13" s="129">
        <v>0</v>
      </c>
      <c r="O13" s="129">
        <v>0</v>
      </c>
      <c r="P13" s="129">
        <v>0</v>
      </c>
      <c r="Q13" s="129">
        <v>0</v>
      </c>
      <c r="R13" s="129">
        <v>0</v>
      </c>
      <c r="S13" s="129">
        <v>0</v>
      </c>
      <c r="T13" s="129">
        <v>649</v>
      </c>
      <c r="U13" s="129">
        <v>139</v>
      </c>
      <c r="V13" s="129">
        <v>788</v>
      </c>
      <c r="W13" s="129">
        <v>0</v>
      </c>
      <c r="X13" s="129">
        <v>0</v>
      </c>
      <c r="Y13" s="129">
        <v>0</v>
      </c>
      <c r="Z13" s="129">
        <v>0</v>
      </c>
      <c r="AA13" s="129">
        <v>0</v>
      </c>
      <c r="AB13" s="129">
        <v>0</v>
      </c>
      <c r="AC13" s="129">
        <v>649</v>
      </c>
      <c r="AD13" s="129">
        <v>139</v>
      </c>
      <c r="AE13" s="129">
        <v>788</v>
      </c>
      <c r="AF13" s="137">
        <v>788</v>
      </c>
    </row>
    <row r="14" spans="1:32" s="125" customFormat="1" ht="21.75" customHeight="1">
      <c r="A14" s="126">
        <v>10</v>
      </c>
      <c r="B14" s="130" t="s">
        <v>23</v>
      </c>
      <c r="C14" s="294">
        <v>131</v>
      </c>
      <c r="D14" s="294">
        <v>52</v>
      </c>
      <c r="E14" s="129">
        <v>0</v>
      </c>
      <c r="F14" s="129">
        <v>0</v>
      </c>
      <c r="G14" s="129">
        <v>0</v>
      </c>
      <c r="H14" s="129">
        <v>0</v>
      </c>
      <c r="I14" s="129">
        <v>0</v>
      </c>
      <c r="J14" s="129">
        <v>0</v>
      </c>
      <c r="K14" s="129">
        <v>139</v>
      </c>
      <c r="L14" s="129">
        <v>97</v>
      </c>
      <c r="M14" s="129">
        <v>236</v>
      </c>
      <c r="N14" s="129">
        <v>57</v>
      </c>
      <c r="O14" s="129">
        <v>305</v>
      </c>
      <c r="P14" s="129">
        <v>362</v>
      </c>
      <c r="Q14" s="129">
        <v>601</v>
      </c>
      <c r="R14" s="129">
        <v>250</v>
      </c>
      <c r="S14" s="129">
        <v>851</v>
      </c>
      <c r="T14" s="129">
        <v>14112</v>
      </c>
      <c r="U14" s="129">
        <v>7600</v>
      </c>
      <c r="V14" s="129">
        <v>21712</v>
      </c>
      <c r="W14" s="129">
        <v>0</v>
      </c>
      <c r="X14" s="129">
        <v>163</v>
      </c>
      <c r="Y14" s="129">
        <v>163</v>
      </c>
      <c r="Z14" s="129">
        <v>0</v>
      </c>
      <c r="AA14" s="129">
        <v>0</v>
      </c>
      <c r="AB14" s="129">
        <v>0</v>
      </c>
      <c r="AC14" s="129">
        <v>14909</v>
      </c>
      <c r="AD14" s="129">
        <v>8415</v>
      </c>
      <c r="AE14" s="129">
        <v>23324</v>
      </c>
      <c r="AF14" s="137">
        <v>448.53846153846155</v>
      </c>
    </row>
    <row r="15" spans="1:32" s="125" customFormat="1" ht="21.75" customHeight="1">
      <c r="A15" s="126">
        <v>11</v>
      </c>
      <c r="B15" s="130" t="s">
        <v>24</v>
      </c>
      <c r="C15" s="294">
        <v>10</v>
      </c>
      <c r="D15" s="294">
        <v>5</v>
      </c>
      <c r="E15" s="129">
        <v>0</v>
      </c>
      <c r="F15" s="129">
        <v>0</v>
      </c>
      <c r="G15" s="129">
        <v>0</v>
      </c>
      <c r="H15" s="129">
        <v>0</v>
      </c>
      <c r="I15" s="129">
        <v>0</v>
      </c>
      <c r="J15" s="129">
        <v>0</v>
      </c>
      <c r="K15" s="129">
        <v>0</v>
      </c>
      <c r="L15" s="129">
        <v>0</v>
      </c>
      <c r="M15" s="129">
        <v>0</v>
      </c>
      <c r="N15" s="129">
        <v>0</v>
      </c>
      <c r="O15" s="129">
        <v>0</v>
      </c>
      <c r="P15" s="129">
        <v>0</v>
      </c>
      <c r="Q15" s="129">
        <v>0</v>
      </c>
      <c r="R15" s="129">
        <v>0</v>
      </c>
      <c r="S15" s="129">
        <v>0</v>
      </c>
      <c r="T15" s="129">
        <v>1902</v>
      </c>
      <c r="U15" s="129">
        <v>626</v>
      </c>
      <c r="V15" s="129">
        <v>2528</v>
      </c>
      <c r="W15" s="129">
        <v>0</v>
      </c>
      <c r="X15" s="129">
        <v>0</v>
      </c>
      <c r="Y15" s="129">
        <v>0</v>
      </c>
      <c r="Z15" s="129">
        <v>0</v>
      </c>
      <c r="AA15" s="129">
        <v>0</v>
      </c>
      <c r="AB15" s="129">
        <v>0</v>
      </c>
      <c r="AC15" s="129">
        <v>1902</v>
      </c>
      <c r="AD15" s="129">
        <v>626</v>
      </c>
      <c r="AE15" s="129">
        <v>2528</v>
      </c>
      <c r="AF15" s="137">
        <v>505.6</v>
      </c>
    </row>
    <row r="16" spans="1:32" s="125" customFormat="1" ht="21.75" customHeight="1">
      <c r="A16" s="126">
        <v>12</v>
      </c>
      <c r="B16" s="130" t="s">
        <v>25</v>
      </c>
      <c r="C16" s="294">
        <v>471</v>
      </c>
      <c r="D16" s="294">
        <v>220</v>
      </c>
      <c r="E16" s="129">
        <v>53</v>
      </c>
      <c r="F16" s="129">
        <v>18</v>
      </c>
      <c r="G16" s="129">
        <v>71</v>
      </c>
      <c r="H16" s="129">
        <v>0</v>
      </c>
      <c r="I16" s="129">
        <v>0</v>
      </c>
      <c r="J16" s="129">
        <v>0</v>
      </c>
      <c r="K16" s="129">
        <v>862</v>
      </c>
      <c r="L16" s="129">
        <v>169</v>
      </c>
      <c r="M16" s="129">
        <v>1031</v>
      </c>
      <c r="N16" s="129">
        <v>0</v>
      </c>
      <c r="O16" s="129">
        <v>65</v>
      </c>
      <c r="P16" s="129">
        <v>65</v>
      </c>
      <c r="Q16" s="129">
        <v>674</v>
      </c>
      <c r="R16" s="129">
        <v>514</v>
      </c>
      <c r="S16" s="129">
        <v>1188</v>
      </c>
      <c r="T16" s="129">
        <v>2304</v>
      </c>
      <c r="U16" s="129">
        <v>5795</v>
      </c>
      <c r="V16" s="129">
        <v>8099</v>
      </c>
      <c r="W16" s="129">
        <v>4460</v>
      </c>
      <c r="X16" s="129">
        <v>6747</v>
      </c>
      <c r="Y16" s="129">
        <v>11207</v>
      </c>
      <c r="Z16" s="129">
        <v>0</v>
      </c>
      <c r="AA16" s="129">
        <v>0</v>
      </c>
      <c r="AB16" s="129">
        <v>0</v>
      </c>
      <c r="AC16" s="129">
        <v>8353</v>
      </c>
      <c r="AD16" s="129">
        <v>13308</v>
      </c>
      <c r="AE16" s="129">
        <v>21661</v>
      </c>
      <c r="AF16" s="137">
        <v>98.459090909090904</v>
      </c>
    </row>
    <row r="17" spans="1:32" s="125" customFormat="1" ht="21.75" customHeight="1">
      <c r="A17" s="126">
        <v>13</v>
      </c>
      <c r="B17" s="130" t="s">
        <v>26</v>
      </c>
      <c r="C17" s="294">
        <v>324</v>
      </c>
      <c r="D17" s="294">
        <v>122</v>
      </c>
      <c r="E17" s="129">
        <v>0</v>
      </c>
      <c r="F17" s="129">
        <v>0</v>
      </c>
      <c r="G17" s="129">
        <v>0</v>
      </c>
      <c r="H17" s="129">
        <v>0</v>
      </c>
      <c r="I17" s="129">
        <v>0</v>
      </c>
      <c r="J17" s="129">
        <v>0</v>
      </c>
      <c r="K17" s="129">
        <v>154</v>
      </c>
      <c r="L17" s="129">
        <v>4</v>
      </c>
      <c r="M17" s="129">
        <v>158</v>
      </c>
      <c r="N17" s="129">
        <v>695</v>
      </c>
      <c r="O17" s="129">
        <v>109</v>
      </c>
      <c r="P17" s="129">
        <v>804</v>
      </c>
      <c r="Q17" s="129">
        <v>365</v>
      </c>
      <c r="R17" s="129">
        <v>49</v>
      </c>
      <c r="S17" s="129">
        <v>414</v>
      </c>
      <c r="T17" s="129">
        <v>64873</v>
      </c>
      <c r="U17" s="129">
        <v>9759</v>
      </c>
      <c r="V17" s="129">
        <v>74632</v>
      </c>
      <c r="W17" s="129">
        <v>0</v>
      </c>
      <c r="X17" s="129">
        <v>0</v>
      </c>
      <c r="Y17" s="129">
        <v>0</v>
      </c>
      <c r="Z17" s="129">
        <v>0</v>
      </c>
      <c r="AA17" s="129">
        <v>0</v>
      </c>
      <c r="AB17" s="129">
        <v>0</v>
      </c>
      <c r="AC17" s="129">
        <v>66087</v>
      </c>
      <c r="AD17" s="129">
        <v>9921</v>
      </c>
      <c r="AE17" s="129">
        <v>76008</v>
      </c>
      <c r="AF17" s="137">
        <v>623.01639344262298</v>
      </c>
    </row>
    <row r="18" spans="1:32" s="125" customFormat="1" ht="21.75" customHeight="1">
      <c r="A18" s="126">
        <v>14</v>
      </c>
      <c r="B18" s="130" t="s">
        <v>27</v>
      </c>
      <c r="C18" s="294">
        <v>75</v>
      </c>
      <c r="D18" s="294">
        <v>54</v>
      </c>
      <c r="E18" s="129">
        <v>0</v>
      </c>
      <c r="F18" s="129">
        <v>0</v>
      </c>
      <c r="G18" s="129">
        <v>0</v>
      </c>
      <c r="H18" s="129">
        <v>0</v>
      </c>
      <c r="I18" s="129">
        <v>0</v>
      </c>
      <c r="J18" s="129">
        <v>0</v>
      </c>
      <c r="K18" s="129">
        <v>0</v>
      </c>
      <c r="L18" s="129">
        <v>0</v>
      </c>
      <c r="M18" s="129">
        <v>0</v>
      </c>
      <c r="N18" s="129">
        <v>2</v>
      </c>
      <c r="O18" s="129">
        <v>136</v>
      </c>
      <c r="P18" s="129">
        <v>138</v>
      </c>
      <c r="Q18" s="129">
        <v>0</v>
      </c>
      <c r="R18" s="129">
        <v>0</v>
      </c>
      <c r="S18" s="129">
        <v>0</v>
      </c>
      <c r="T18" s="129">
        <v>10350</v>
      </c>
      <c r="U18" s="129">
        <v>4204</v>
      </c>
      <c r="V18" s="129">
        <v>14554</v>
      </c>
      <c r="W18" s="129">
        <v>301</v>
      </c>
      <c r="X18" s="129">
        <v>261</v>
      </c>
      <c r="Y18" s="129">
        <v>562</v>
      </c>
      <c r="Z18" s="129">
        <v>0</v>
      </c>
      <c r="AA18" s="129">
        <v>0</v>
      </c>
      <c r="AB18" s="129">
        <v>0</v>
      </c>
      <c r="AC18" s="129">
        <v>10653</v>
      </c>
      <c r="AD18" s="129">
        <v>4601</v>
      </c>
      <c r="AE18" s="129">
        <v>15254</v>
      </c>
      <c r="AF18" s="137">
        <v>282.48148148148147</v>
      </c>
    </row>
    <row r="19" spans="1:32" s="125" customFormat="1" ht="21.75" customHeight="1">
      <c r="A19" s="126">
        <v>15</v>
      </c>
      <c r="B19" s="130" t="s">
        <v>57</v>
      </c>
      <c r="C19" s="294">
        <v>46</v>
      </c>
      <c r="D19" s="294">
        <v>6</v>
      </c>
      <c r="E19" s="129">
        <v>0</v>
      </c>
      <c r="F19" s="129">
        <v>0</v>
      </c>
      <c r="G19" s="129">
        <v>0</v>
      </c>
      <c r="H19" s="129">
        <v>0</v>
      </c>
      <c r="I19" s="129">
        <v>0</v>
      </c>
      <c r="J19" s="129">
        <v>0</v>
      </c>
      <c r="K19" s="129">
        <v>0</v>
      </c>
      <c r="L19" s="129">
        <v>0</v>
      </c>
      <c r="M19" s="129">
        <v>0</v>
      </c>
      <c r="N19" s="129">
        <v>0</v>
      </c>
      <c r="O19" s="129">
        <v>0</v>
      </c>
      <c r="P19" s="129">
        <v>0</v>
      </c>
      <c r="Q19" s="129">
        <v>0</v>
      </c>
      <c r="R19" s="129">
        <v>0</v>
      </c>
      <c r="S19" s="129">
        <v>0</v>
      </c>
      <c r="T19" s="129">
        <v>131</v>
      </c>
      <c r="U19" s="129">
        <v>39</v>
      </c>
      <c r="V19" s="129">
        <v>170</v>
      </c>
      <c r="W19" s="129">
        <v>0</v>
      </c>
      <c r="X19" s="129">
        <v>0</v>
      </c>
      <c r="Y19" s="129">
        <v>0</v>
      </c>
      <c r="Z19" s="129">
        <v>0</v>
      </c>
      <c r="AA19" s="129">
        <v>0</v>
      </c>
      <c r="AB19" s="129">
        <v>0</v>
      </c>
      <c r="AC19" s="129">
        <v>131</v>
      </c>
      <c r="AD19" s="129">
        <v>39</v>
      </c>
      <c r="AE19" s="129">
        <v>170</v>
      </c>
      <c r="AF19" s="137">
        <v>28.333333333333332</v>
      </c>
    </row>
    <row r="20" spans="1:32" s="125" customFormat="1" ht="21.75" customHeight="1">
      <c r="A20" s="126">
        <v>16</v>
      </c>
      <c r="B20" s="130" t="s">
        <v>29</v>
      </c>
      <c r="C20" s="294">
        <v>56</v>
      </c>
      <c r="D20" s="294">
        <v>1</v>
      </c>
      <c r="E20" s="129">
        <v>0</v>
      </c>
      <c r="F20" s="129">
        <v>0</v>
      </c>
      <c r="G20" s="129">
        <v>0</v>
      </c>
      <c r="H20" s="129">
        <v>0</v>
      </c>
      <c r="I20" s="129">
        <v>0</v>
      </c>
      <c r="J20" s="129">
        <v>0</v>
      </c>
      <c r="K20" s="129">
        <v>0</v>
      </c>
      <c r="L20" s="129">
        <v>0</v>
      </c>
      <c r="M20" s="129">
        <v>0</v>
      </c>
      <c r="N20" s="129">
        <v>0</v>
      </c>
      <c r="O20" s="129">
        <v>0</v>
      </c>
      <c r="P20" s="129">
        <v>0</v>
      </c>
      <c r="Q20" s="129">
        <v>108</v>
      </c>
      <c r="R20" s="129">
        <v>1</v>
      </c>
      <c r="S20" s="129">
        <v>109</v>
      </c>
      <c r="T20" s="129">
        <v>0</v>
      </c>
      <c r="U20" s="129">
        <v>0</v>
      </c>
      <c r="V20" s="129">
        <v>0</v>
      </c>
      <c r="W20" s="129">
        <v>0</v>
      </c>
      <c r="X20" s="129">
        <v>0</v>
      </c>
      <c r="Y20" s="129">
        <v>0</v>
      </c>
      <c r="Z20" s="129">
        <v>0</v>
      </c>
      <c r="AA20" s="129">
        <v>0</v>
      </c>
      <c r="AB20" s="129">
        <v>0</v>
      </c>
      <c r="AC20" s="129">
        <v>108</v>
      </c>
      <c r="AD20" s="129">
        <v>1</v>
      </c>
      <c r="AE20" s="129">
        <v>109</v>
      </c>
      <c r="AF20" s="137">
        <v>109</v>
      </c>
    </row>
    <row r="21" spans="1:32" s="125" customFormat="1" ht="21.75" customHeight="1">
      <c r="A21" s="126">
        <v>17</v>
      </c>
      <c r="B21" s="130" t="s">
        <v>30</v>
      </c>
      <c r="C21" s="294">
        <v>1707</v>
      </c>
      <c r="D21" s="294">
        <v>1414</v>
      </c>
      <c r="E21" s="129">
        <v>42</v>
      </c>
      <c r="F21" s="129">
        <v>38</v>
      </c>
      <c r="G21" s="129">
        <v>80</v>
      </c>
      <c r="H21" s="129">
        <v>0</v>
      </c>
      <c r="I21" s="129">
        <v>0</v>
      </c>
      <c r="J21" s="129">
        <v>0</v>
      </c>
      <c r="K21" s="129">
        <v>1938</v>
      </c>
      <c r="L21" s="129">
        <v>876</v>
      </c>
      <c r="M21" s="129">
        <v>2814</v>
      </c>
      <c r="N21" s="129">
        <v>212</v>
      </c>
      <c r="O21" s="129">
        <v>1284</v>
      </c>
      <c r="P21" s="129">
        <v>1496</v>
      </c>
      <c r="Q21" s="129">
        <v>453</v>
      </c>
      <c r="R21" s="129">
        <v>443</v>
      </c>
      <c r="S21" s="129">
        <v>896</v>
      </c>
      <c r="T21" s="129">
        <v>145142</v>
      </c>
      <c r="U21" s="129">
        <v>94938</v>
      </c>
      <c r="V21" s="129">
        <v>240080</v>
      </c>
      <c r="W21" s="129">
        <v>143</v>
      </c>
      <c r="X21" s="129">
        <v>429</v>
      </c>
      <c r="Y21" s="129">
        <v>572</v>
      </c>
      <c r="Z21" s="129">
        <v>0</v>
      </c>
      <c r="AA21" s="129">
        <v>0</v>
      </c>
      <c r="AB21" s="129">
        <v>0</v>
      </c>
      <c r="AC21" s="129">
        <v>147930</v>
      </c>
      <c r="AD21" s="129">
        <v>98008</v>
      </c>
      <c r="AE21" s="129">
        <v>245938</v>
      </c>
      <c r="AF21" s="137">
        <v>173.93069306930693</v>
      </c>
    </row>
    <row r="22" spans="1:32" s="125" customFormat="1" ht="21.75" customHeight="1">
      <c r="A22" s="126">
        <v>18</v>
      </c>
      <c r="B22" s="130" t="s">
        <v>31</v>
      </c>
      <c r="C22" s="294">
        <v>593</v>
      </c>
      <c r="D22" s="294">
        <v>415</v>
      </c>
      <c r="E22" s="129">
        <v>0</v>
      </c>
      <c r="F22" s="129">
        <v>0</v>
      </c>
      <c r="G22" s="129">
        <v>0</v>
      </c>
      <c r="H22" s="129">
        <v>0</v>
      </c>
      <c r="I22" s="129">
        <v>0</v>
      </c>
      <c r="J22" s="129">
        <v>0</v>
      </c>
      <c r="K22" s="129">
        <v>1200</v>
      </c>
      <c r="L22" s="129">
        <v>272</v>
      </c>
      <c r="M22" s="129">
        <v>1472</v>
      </c>
      <c r="N22" s="129">
        <v>20</v>
      </c>
      <c r="O22" s="129">
        <v>70</v>
      </c>
      <c r="P22" s="129">
        <v>90</v>
      </c>
      <c r="Q22" s="129">
        <v>0</v>
      </c>
      <c r="R22" s="129">
        <v>0</v>
      </c>
      <c r="S22" s="129">
        <v>0</v>
      </c>
      <c r="T22" s="129">
        <v>26057</v>
      </c>
      <c r="U22" s="129">
        <v>33613</v>
      </c>
      <c r="V22" s="129">
        <v>59670</v>
      </c>
      <c r="W22" s="129">
        <v>376</v>
      </c>
      <c r="X22" s="129">
        <v>5481</v>
      </c>
      <c r="Y22" s="129">
        <v>5857</v>
      </c>
      <c r="Z22" s="129">
        <v>8</v>
      </c>
      <c r="AA22" s="129">
        <v>155</v>
      </c>
      <c r="AB22" s="129">
        <v>163</v>
      </c>
      <c r="AC22" s="129">
        <v>27661</v>
      </c>
      <c r="AD22" s="129">
        <v>39591</v>
      </c>
      <c r="AE22" s="129">
        <v>67252</v>
      </c>
      <c r="AF22" s="137">
        <v>162.05301204819278</v>
      </c>
    </row>
    <row r="23" spans="1:32" s="125" customFormat="1" ht="21.75" customHeight="1">
      <c r="A23" s="126">
        <v>19</v>
      </c>
      <c r="B23" s="130" t="s">
        <v>32</v>
      </c>
      <c r="C23" s="294">
        <v>0</v>
      </c>
      <c r="D23" s="294">
        <v>0</v>
      </c>
      <c r="E23" s="129">
        <v>0</v>
      </c>
      <c r="F23" s="129">
        <v>0</v>
      </c>
      <c r="G23" s="129">
        <v>0</v>
      </c>
      <c r="H23" s="129">
        <v>0</v>
      </c>
      <c r="I23" s="129">
        <v>0</v>
      </c>
      <c r="J23" s="129">
        <v>0</v>
      </c>
      <c r="K23" s="129">
        <v>0</v>
      </c>
      <c r="L23" s="129">
        <v>0</v>
      </c>
      <c r="M23" s="129">
        <v>0</v>
      </c>
      <c r="N23" s="129">
        <v>0</v>
      </c>
      <c r="O23" s="129">
        <v>0</v>
      </c>
      <c r="P23" s="129">
        <v>0</v>
      </c>
      <c r="Q23" s="129">
        <v>0</v>
      </c>
      <c r="R23" s="129">
        <v>0</v>
      </c>
      <c r="S23" s="129">
        <v>0</v>
      </c>
      <c r="T23" s="129">
        <v>0</v>
      </c>
      <c r="U23" s="129">
        <v>0</v>
      </c>
      <c r="V23" s="129">
        <v>0</v>
      </c>
      <c r="W23" s="129">
        <v>0</v>
      </c>
      <c r="X23" s="129">
        <v>0</v>
      </c>
      <c r="Y23" s="129">
        <v>0</v>
      </c>
      <c r="Z23" s="129">
        <v>0</v>
      </c>
      <c r="AA23" s="129">
        <v>0</v>
      </c>
      <c r="AB23" s="129">
        <v>0</v>
      </c>
      <c r="AC23" s="129">
        <v>0</v>
      </c>
      <c r="AD23" s="129">
        <v>0</v>
      </c>
      <c r="AE23" s="129">
        <v>0</v>
      </c>
      <c r="AF23" s="137"/>
    </row>
    <row r="24" spans="1:32" s="125" customFormat="1" ht="21.75" customHeight="1">
      <c r="A24" s="126">
        <v>20</v>
      </c>
      <c r="B24" s="130" t="s">
        <v>33</v>
      </c>
      <c r="C24" s="294">
        <v>386</v>
      </c>
      <c r="D24" s="294">
        <v>27</v>
      </c>
      <c r="E24" s="129">
        <v>11</v>
      </c>
      <c r="F24" s="129">
        <v>1</v>
      </c>
      <c r="G24" s="129">
        <v>12</v>
      </c>
      <c r="H24" s="129">
        <v>0</v>
      </c>
      <c r="I24" s="129">
        <v>0</v>
      </c>
      <c r="J24" s="129">
        <v>0</v>
      </c>
      <c r="K24" s="129">
        <v>933</v>
      </c>
      <c r="L24" s="129">
        <v>204</v>
      </c>
      <c r="M24" s="129">
        <v>1137</v>
      </c>
      <c r="N24" s="129">
        <v>1224</v>
      </c>
      <c r="O24" s="129">
        <v>1485</v>
      </c>
      <c r="P24" s="129">
        <v>2709</v>
      </c>
      <c r="Q24" s="129">
        <v>20</v>
      </c>
      <c r="R24" s="129">
        <v>40</v>
      </c>
      <c r="S24" s="129">
        <v>60</v>
      </c>
      <c r="T24" s="129">
        <v>996</v>
      </c>
      <c r="U24" s="129">
        <v>979</v>
      </c>
      <c r="V24" s="129">
        <v>1975</v>
      </c>
      <c r="W24" s="129">
        <v>0</v>
      </c>
      <c r="X24" s="129">
        <v>138</v>
      </c>
      <c r="Y24" s="129">
        <v>138</v>
      </c>
      <c r="Z24" s="129">
        <v>70</v>
      </c>
      <c r="AA24" s="129">
        <v>50</v>
      </c>
      <c r="AB24" s="129">
        <v>120</v>
      </c>
      <c r="AC24" s="129">
        <v>3254</v>
      </c>
      <c r="AD24" s="129">
        <v>2897</v>
      </c>
      <c r="AE24" s="129">
        <v>6151</v>
      </c>
      <c r="AF24" s="137">
        <v>227.81481481481481</v>
      </c>
    </row>
    <row r="25" spans="1:32" s="125" customFormat="1" ht="21.75" customHeight="1">
      <c r="A25" s="126">
        <v>21</v>
      </c>
      <c r="B25" s="130" t="s">
        <v>34</v>
      </c>
      <c r="C25" s="294">
        <v>2540</v>
      </c>
      <c r="D25" s="294">
        <v>1555</v>
      </c>
      <c r="E25" s="129">
        <v>15</v>
      </c>
      <c r="F25" s="129">
        <v>14</v>
      </c>
      <c r="G25" s="129">
        <v>29</v>
      </c>
      <c r="H25" s="129">
        <v>0</v>
      </c>
      <c r="I25" s="129">
        <v>0</v>
      </c>
      <c r="J25" s="129">
        <v>0</v>
      </c>
      <c r="K25" s="129">
        <v>2939</v>
      </c>
      <c r="L25" s="129">
        <v>1468</v>
      </c>
      <c r="M25" s="129">
        <v>4407</v>
      </c>
      <c r="N25" s="129">
        <v>728</v>
      </c>
      <c r="O25" s="129">
        <v>453</v>
      </c>
      <c r="P25" s="129">
        <v>1181</v>
      </c>
      <c r="Q25" s="129">
        <v>3691</v>
      </c>
      <c r="R25" s="129">
        <v>2090</v>
      </c>
      <c r="S25" s="129">
        <v>5781</v>
      </c>
      <c r="T25" s="129">
        <v>221378</v>
      </c>
      <c r="U25" s="129">
        <v>129615</v>
      </c>
      <c r="V25" s="129">
        <v>350993</v>
      </c>
      <c r="W25" s="129">
        <v>349</v>
      </c>
      <c r="X25" s="129">
        <v>563</v>
      </c>
      <c r="Y25" s="129">
        <v>912</v>
      </c>
      <c r="Z25" s="129">
        <v>0</v>
      </c>
      <c r="AA25" s="129">
        <v>0</v>
      </c>
      <c r="AB25" s="129">
        <v>0</v>
      </c>
      <c r="AC25" s="129">
        <v>229100</v>
      </c>
      <c r="AD25" s="129">
        <v>134203</v>
      </c>
      <c r="AE25" s="129">
        <v>363303</v>
      </c>
      <c r="AF25" s="137">
        <v>233.63536977491961</v>
      </c>
    </row>
    <row r="26" spans="1:32" s="125" customFormat="1" ht="21.75" customHeight="1">
      <c r="A26" s="126">
        <v>22</v>
      </c>
      <c r="B26" s="130" t="s">
        <v>35</v>
      </c>
      <c r="C26" s="294">
        <v>17</v>
      </c>
      <c r="D26" s="294">
        <v>0</v>
      </c>
      <c r="E26" s="129">
        <v>0</v>
      </c>
      <c r="F26" s="129">
        <v>0</v>
      </c>
      <c r="G26" s="129">
        <v>0</v>
      </c>
      <c r="H26" s="129">
        <v>0</v>
      </c>
      <c r="I26" s="129">
        <v>0</v>
      </c>
      <c r="J26" s="129">
        <v>0</v>
      </c>
      <c r="K26" s="129">
        <v>0</v>
      </c>
      <c r="L26" s="129">
        <v>0</v>
      </c>
      <c r="M26" s="129">
        <v>0</v>
      </c>
      <c r="N26" s="129">
        <v>0</v>
      </c>
      <c r="O26" s="129">
        <v>0</v>
      </c>
      <c r="P26" s="129">
        <v>0</v>
      </c>
      <c r="Q26" s="129">
        <v>0</v>
      </c>
      <c r="R26" s="129">
        <v>0</v>
      </c>
      <c r="S26" s="129">
        <v>0</v>
      </c>
      <c r="T26" s="129">
        <v>0</v>
      </c>
      <c r="U26" s="129">
        <v>0</v>
      </c>
      <c r="V26" s="129">
        <v>0</v>
      </c>
      <c r="W26" s="129">
        <v>0</v>
      </c>
      <c r="X26" s="129">
        <v>0</v>
      </c>
      <c r="Y26" s="129">
        <v>0</v>
      </c>
      <c r="Z26" s="129">
        <v>0</v>
      </c>
      <c r="AA26" s="129">
        <v>0</v>
      </c>
      <c r="AB26" s="129">
        <v>0</v>
      </c>
      <c r="AC26" s="129">
        <v>0</v>
      </c>
      <c r="AD26" s="129">
        <v>0</v>
      </c>
      <c r="AE26" s="129">
        <v>0</v>
      </c>
      <c r="AF26" s="137"/>
    </row>
    <row r="27" spans="1:32" s="125" customFormat="1" ht="21.75" customHeight="1">
      <c r="A27" s="126">
        <v>23</v>
      </c>
      <c r="B27" s="130" t="s">
        <v>36</v>
      </c>
      <c r="C27" s="294">
        <v>21</v>
      </c>
      <c r="D27" s="294">
        <v>10</v>
      </c>
      <c r="E27" s="129">
        <v>0</v>
      </c>
      <c r="F27" s="129">
        <v>0</v>
      </c>
      <c r="G27" s="129">
        <v>0</v>
      </c>
      <c r="H27" s="129">
        <v>0</v>
      </c>
      <c r="I27" s="129">
        <v>0</v>
      </c>
      <c r="J27" s="129">
        <v>0</v>
      </c>
      <c r="K27" s="129">
        <v>71</v>
      </c>
      <c r="L27" s="129">
        <v>35</v>
      </c>
      <c r="M27" s="129">
        <v>106</v>
      </c>
      <c r="N27" s="129">
        <v>0</v>
      </c>
      <c r="O27" s="129">
        <v>226</v>
      </c>
      <c r="P27" s="129">
        <v>226</v>
      </c>
      <c r="Q27" s="129">
        <v>0</v>
      </c>
      <c r="R27" s="129">
        <v>0</v>
      </c>
      <c r="S27" s="129">
        <v>0</v>
      </c>
      <c r="T27" s="129">
        <v>574</v>
      </c>
      <c r="U27" s="129">
        <v>1181</v>
      </c>
      <c r="V27" s="129">
        <v>1755</v>
      </c>
      <c r="W27" s="129">
        <v>0</v>
      </c>
      <c r="X27" s="129">
        <v>0</v>
      </c>
      <c r="Y27" s="129">
        <v>0</v>
      </c>
      <c r="Z27" s="129">
        <v>0</v>
      </c>
      <c r="AA27" s="129">
        <v>0</v>
      </c>
      <c r="AB27" s="129">
        <v>0</v>
      </c>
      <c r="AC27" s="129">
        <v>645</v>
      </c>
      <c r="AD27" s="129">
        <v>1442</v>
      </c>
      <c r="AE27" s="129">
        <v>2087</v>
      </c>
      <c r="AF27" s="137">
        <v>208.7</v>
      </c>
    </row>
    <row r="28" spans="1:32" s="125" customFormat="1" ht="21.75" customHeight="1">
      <c r="A28" s="126">
        <v>24</v>
      </c>
      <c r="B28" s="130" t="s">
        <v>37</v>
      </c>
      <c r="C28" s="294">
        <v>9</v>
      </c>
      <c r="D28" s="294">
        <v>9</v>
      </c>
      <c r="E28" s="129">
        <v>0</v>
      </c>
      <c r="F28" s="129">
        <v>0</v>
      </c>
      <c r="G28" s="129">
        <v>0</v>
      </c>
      <c r="H28" s="129">
        <v>0</v>
      </c>
      <c r="I28" s="129">
        <v>0</v>
      </c>
      <c r="J28" s="129">
        <v>0</v>
      </c>
      <c r="K28" s="129">
        <v>0</v>
      </c>
      <c r="L28" s="129">
        <v>0</v>
      </c>
      <c r="M28" s="129">
        <v>0</v>
      </c>
      <c r="N28" s="129">
        <v>6</v>
      </c>
      <c r="O28" s="129">
        <v>9</v>
      </c>
      <c r="P28" s="129">
        <v>15</v>
      </c>
      <c r="Q28" s="129">
        <v>0</v>
      </c>
      <c r="R28" s="129">
        <v>0</v>
      </c>
      <c r="S28" s="129">
        <v>0</v>
      </c>
      <c r="T28" s="129">
        <v>382</v>
      </c>
      <c r="U28" s="129">
        <v>879</v>
      </c>
      <c r="V28" s="129">
        <v>1261</v>
      </c>
      <c r="W28" s="129">
        <v>2</v>
      </c>
      <c r="X28" s="129">
        <v>6</v>
      </c>
      <c r="Y28" s="129">
        <v>8</v>
      </c>
      <c r="Z28" s="129">
        <v>0</v>
      </c>
      <c r="AA28" s="129">
        <v>0</v>
      </c>
      <c r="AB28" s="129">
        <v>0</v>
      </c>
      <c r="AC28" s="129">
        <v>390</v>
      </c>
      <c r="AD28" s="129">
        <v>894</v>
      </c>
      <c r="AE28" s="129">
        <v>1284</v>
      </c>
      <c r="AF28" s="137">
        <v>142.66666666666666</v>
      </c>
    </row>
    <row r="29" spans="1:32" s="125" customFormat="1" ht="21.75" customHeight="1">
      <c r="A29" s="126">
        <v>25</v>
      </c>
      <c r="B29" s="130" t="s">
        <v>38</v>
      </c>
      <c r="C29" s="294">
        <v>9</v>
      </c>
      <c r="D29" s="294">
        <v>2</v>
      </c>
      <c r="E29" s="129">
        <v>0</v>
      </c>
      <c r="F29" s="129">
        <v>0</v>
      </c>
      <c r="G29" s="129">
        <v>0</v>
      </c>
      <c r="H29" s="129">
        <v>0</v>
      </c>
      <c r="I29" s="129">
        <v>0</v>
      </c>
      <c r="J29" s="129">
        <v>0</v>
      </c>
      <c r="K29" s="129">
        <v>0</v>
      </c>
      <c r="L29" s="129">
        <v>0</v>
      </c>
      <c r="M29" s="129">
        <v>0</v>
      </c>
      <c r="N29" s="129">
        <v>0</v>
      </c>
      <c r="O29" s="129">
        <v>0</v>
      </c>
      <c r="P29" s="129">
        <v>0</v>
      </c>
      <c r="Q29" s="129">
        <v>0</v>
      </c>
      <c r="R29" s="129">
        <v>0</v>
      </c>
      <c r="S29" s="129">
        <v>0</v>
      </c>
      <c r="T29" s="129">
        <v>134</v>
      </c>
      <c r="U29" s="129">
        <v>176</v>
      </c>
      <c r="V29" s="129">
        <v>310</v>
      </c>
      <c r="W29" s="129">
        <v>0</v>
      </c>
      <c r="X29" s="129">
        <v>0</v>
      </c>
      <c r="Y29" s="129">
        <v>0</v>
      </c>
      <c r="Z29" s="129">
        <v>0</v>
      </c>
      <c r="AA29" s="129">
        <v>0</v>
      </c>
      <c r="AB29" s="129">
        <v>0</v>
      </c>
      <c r="AC29" s="129">
        <v>134</v>
      </c>
      <c r="AD29" s="129">
        <v>176</v>
      </c>
      <c r="AE29" s="129">
        <v>310</v>
      </c>
      <c r="AF29" s="137">
        <v>155</v>
      </c>
    </row>
    <row r="30" spans="1:32" s="125" customFormat="1" ht="21.75" customHeight="1">
      <c r="A30" s="126">
        <v>26</v>
      </c>
      <c r="B30" s="130" t="s">
        <v>39</v>
      </c>
      <c r="C30" s="294">
        <v>254</v>
      </c>
      <c r="D30" s="294">
        <v>154</v>
      </c>
      <c r="E30" s="129">
        <v>13</v>
      </c>
      <c r="F30" s="129">
        <v>5</v>
      </c>
      <c r="G30" s="129">
        <v>18</v>
      </c>
      <c r="H30" s="129">
        <v>0</v>
      </c>
      <c r="I30" s="129">
        <v>0</v>
      </c>
      <c r="J30" s="129">
        <v>0</v>
      </c>
      <c r="K30" s="129">
        <v>1958</v>
      </c>
      <c r="L30" s="129">
        <v>81</v>
      </c>
      <c r="M30" s="129">
        <v>2039</v>
      </c>
      <c r="N30" s="129">
        <v>654</v>
      </c>
      <c r="O30" s="129">
        <v>142</v>
      </c>
      <c r="P30" s="129">
        <v>796</v>
      </c>
      <c r="Q30" s="129">
        <v>441</v>
      </c>
      <c r="R30" s="129">
        <v>158</v>
      </c>
      <c r="S30" s="129">
        <v>599</v>
      </c>
      <c r="T30" s="129">
        <v>54426</v>
      </c>
      <c r="U30" s="129">
        <v>10339</v>
      </c>
      <c r="V30" s="129">
        <v>64765</v>
      </c>
      <c r="W30" s="129">
        <v>6857</v>
      </c>
      <c r="X30" s="129">
        <v>6373</v>
      </c>
      <c r="Y30" s="129">
        <v>13230</v>
      </c>
      <c r="Z30" s="129">
        <v>0</v>
      </c>
      <c r="AA30" s="129">
        <v>0</v>
      </c>
      <c r="AB30" s="129">
        <v>0</v>
      </c>
      <c r="AC30" s="129">
        <v>64349</v>
      </c>
      <c r="AD30" s="129">
        <v>17098</v>
      </c>
      <c r="AE30" s="129">
        <v>81447</v>
      </c>
      <c r="AF30" s="137">
        <v>528.87662337662334</v>
      </c>
    </row>
    <row r="31" spans="1:32" s="125" customFormat="1" ht="21.75" customHeight="1">
      <c r="A31" s="126">
        <v>27</v>
      </c>
      <c r="B31" s="130" t="s">
        <v>40</v>
      </c>
      <c r="C31" s="294">
        <v>56</v>
      </c>
      <c r="D31" s="294">
        <v>12</v>
      </c>
      <c r="E31" s="129">
        <v>0</v>
      </c>
      <c r="F31" s="129">
        <v>0</v>
      </c>
      <c r="G31" s="129">
        <v>0</v>
      </c>
      <c r="H31" s="129">
        <v>0</v>
      </c>
      <c r="I31" s="129">
        <v>0</v>
      </c>
      <c r="J31" s="129">
        <v>0</v>
      </c>
      <c r="K31" s="129">
        <v>0</v>
      </c>
      <c r="L31" s="129">
        <v>0</v>
      </c>
      <c r="M31" s="129">
        <v>0</v>
      </c>
      <c r="N31" s="129">
        <v>0</v>
      </c>
      <c r="O31" s="129">
        <v>0</v>
      </c>
      <c r="P31" s="129">
        <v>0</v>
      </c>
      <c r="Q31" s="129">
        <v>0</v>
      </c>
      <c r="R31" s="129">
        <v>0</v>
      </c>
      <c r="S31" s="129">
        <v>0</v>
      </c>
      <c r="T31" s="129">
        <v>3886</v>
      </c>
      <c r="U31" s="129">
        <v>1627</v>
      </c>
      <c r="V31" s="129">
        <v>5513</v>
      </c>
      <c r="W31" s="129">
        <v>0</v>
      </c>
      <c r="X31" s="129">
        <v>0</v>
      </c>
      <c r="Y31" s="129">
        <v>0</v>
      </c>
      <c r="Z31" s="129">
        <v>0</v>
      </c>
      <c r="AA31" s="129">
        <v>0</v>
      </c>
      <c r="AB31" s="129">
        <v>0</v>
      </c>
      <c r="AC31" s="129">
        <v>3886</v>
      </c>
      <c r="AD31" s="129">
        <v>1627</v>
      </c>
      <c r="AE31" s="129">
        <v>5513</v>
      </c>
      <c r="AF31" s="137">
        <v>459.41666666666669</v>
      </c>
    </row>
    <row r="32" spans="1:32" s="125" customFormat="1" ht="21.75" customHeight="1">
      <c r="A32" s="126">
        <v>28</v>
      </c>
      <c r="B32" s="130" t="s">
        <v>41</v>
      </c>
      <c r="C32" s="294">
        <v>307</v>
      </c>
      <c r="D32" s="294">
        <v>120</v>
      </c>
      <c r="E32" s="129">
        <v>0</v>
      </c>
      <c r="F32" s="129">
        <v>0</v>
      </c>
      <c r="G32" s="129">
        <v>0</v>
      </c>
      <c r="H32" s="129">
        <v>0</v>
      </c>
      <c r="I32" s="129">
        <v>0</v>
      </c>
      <c r="J32" s="129">
        <v>0</v>
      </c>
      <c r="K32" s="129">
        <v>0</v>
      </c>
      <c r="L32" s="129">
        <v>20</v>
      </c>
      <c r="M32" s="129">
        <v>20</v>
      </c>
      <c r="N32" s="129">
        <v>14</v>
      </c>
      <c r="O32" s="129">
        <v>192</v>
      </c>
      <c r="P32" s="129">
        <v>206</v>
      </c>
      <c r="Q32" s="129">
        <v>122</v>
      </c>
      <c r="R32" s="129">
        <v>84</v>
      </c>
      <c r="S32" s="129">
        <v>206</v>
      </c>
      <c r="T32" s="129">
        <v>79939</v>
      </c>
      <c r="U32" s="129">
        <v>13586</v>
      </c>
      <c r="V32" s="129">
        <v>93525</v>
      </c>
      <c r="W32" s="129">
        <v>15</v>
      </c>
      <c r="X32" s="129">
        <v>89</v>
      </c>
      <c r="Y32" s="129">
        <v>104</v>
      </c>
      <c r="Z32" s="129">
        <v>0</v>
      </c>
      <c r="AA32" s="129">
        <v>0</v>
      </c>
      <c r="AB32" s="129">
        <v>0</v>
      </c>
      <c r="AC32" s="129">
        <v>80090</v>
      </c>
      <c r="AD32" s="129">
        <v>13971</v>
      </c>
      <c r="AE32" s="129">
        <v>94061</v>
      </c>
      <c r="AF32" s="137">
        <v>783.8416666666667</v>
      </c>
    </row>
    <row r="33" spans="1:32" s="125" customFormat="1" ht="21.75" customHeight="1">
      <c r="A33" s="126">
        <v>29</v>
      </c>
      <c r="B33" s="130" t="s">
        <v>42</v>
      </c>
      <c r="C33" s="294">
        <v>552</v>
      </c>
      <c r="D33" s="294">
        <v>185</v>
      </c>
      <c r="E33" s="129">
        <v>28</v>
      </c>
      <c r="F33" s="129">
        <v>43</v>
      </c>
      <c r="G33" s="129">
        <v>71</v>
      </c>
      <c r="H33" s="129">
        <v>0</v>
      </c>
      <c r="I33" s="129">
        <v>0</v>
      </c>
      <c r="J33" s="129">
        <v>0</v>
      </c>
      <c r="K33" s="129">
        <v>18</v>
      </c>
      <c r="L33" s="129">
        <v>39</v>
      </c>
      <c r="M33" s="129">
        <v>57</v>
      </c>
      <c r="N33" s="129">
        <v>616</v>
      </c>
      <c r="O33" s="129">
        <v>744</v>
      </c>
      <c r="P33" s="129">
        <v>1360</v>
      </c>
      <c r="Q33" s="129">
        <v>487</v>
      </c>
      <c r="R33" s="129">
        <v>194</v>
      </c>
      <c r="S33" s="129">
        <v>681</v>
      </c>
      <c r="T33" s="129">
        <v>26268</v>
      </c>
      <c r="U33" s="129">
        <v>4564</v>
      </c>
      <c r="V33" s="129">
        <v>30832</v>
      </c>
      <c r="W33" s="129">
        <v>2533</v>
      </c>
      <c r="X33" s="129">
        <v>3656</v>
      </c>
      <c r="Y33" s="129">
        <v>6189</v>
      </c>
      <c r="Z33" s="129">
        <v>0</v>
      </c>
      <c r="AA33" s="129">
        <v>0</v>
      </c>
      <c r="AB33" s="129">
        <v>0</v>
      </c>
      <c r="AC33" s="129">
        <v>29950</v>
      </c>
      <c r="AD33" s="129">
        <v>9240</v>
      </c>
      <c r="AE33" s="129">
        <v>39190</v>
      </c>
      <c r="AF33" s="137">
        <v>211.83783783783784</v>
      </c>
    </row>
    <row r="34" spans="1:32" s="125" customFormat="1" ht="21.75" customHeight="1">
      <c r="A34" s="126">
        <v>30</v>
      </c>
      <c r="B34" s="130" t="s">
        <v>43</v>
      </c>
      <c r="C34" s="294">
        <v>5</v>
      </c>
      <c r="D34" s="294">
        <v>2</v>
      </c>
      <c r="E34" s="129">
        <v>0</v>
      </c>
      <c r="F34" s="129">
        <v>0</v>
      </c>
      <c r="G34" s="129">
        <v>0</v>
      </c>
      <c r="H34" s="129">
        <v>0</v>
      </c>
      <c r="I34" s="129">
        <v>0</v>
      </c>
      <c r="J34" s="129">
        <v>0</v>
      </c>
      <c r="K34" s="129">
        <v>0</v>
      </c>
      <c r="L34" s="129">
        <v>0</v>
      </c>
      <c r="M34" s="129">
        <v>0</v>
      </c>
      <c r="N34" s="129">
        <v>0</v>
      </c>
      <c r="O34" s="129">
        <v>0</v>
      </c>
      <c r="P34" s="129">
        <v>0</v>
      </c>
      <c r="Q34" s="129">
        <v>0</v>
      </c>
      <c r="R34" s="129">
        <v>0</v>
      </c>
      <c r="S34" s="129">
        <v>0</v>
      </c>
      <c r="T34" s="129">
        <v>415</v>
      </c>
      <c r="U34" s="129">
        <v>161</v>
      </c>
      <c r="V34" s="129">
        <v>576</v>
      </c>
      <c r="W34" s="129">
        <v>0</v>
      </c>
      <c r="X34" s="129">
        <v>0</v>
      </c>
      <c r="Y34" s="129">
        <v>0</v>
      </c>
      <c r="Z34" s="129">
        <v>0</v>
      </c>
      <c r="AA34" s="129">
        <v>0</v>
      </c>
      <c r="AB34" s="129">
        <v>0</v>
      </c>
      <c r="AC34" s="129">
        <v>415</v>
      </c>
      <c r="AD34" s="129">
        <v>161</v>
      </c>
      <c r="AE34" s="129">
        <v>576</v>
      </c>
      <c r="AF34" s="137">
        <v>288</v>
      </c>
    </row>
    <row r="35" spans="1:32" s="125" customFormat="1" ht="21.75" customHeight="1">
      <c r="A35" s="126">
        <v>31</v>
      </c>
      <c r="B35" s="130" t="s">
        <v>44</v>
      </c>
      <c r="C35" s="294">
        <v>1146</v>
      </c>
      <c r="D35" s="294">
        <v>1129</v>
      </c>
      <c r="E35" s="129">
        <v>0</v>
      </c>
      <c r="F35" s="129">
        <v>0</v>
      </c>
      <c r="G35" s="129">
        <v>0</v>
      </c>
      <c r="H35" s="129">
        <v>0</v>
      </c>
      <c r="I35" s="129">
        <v>0</v>
      </c>
      <c r="J35" s="129">
        <v>0</v>
      </c>
      <c r="K35" s="129">
        <v>80</v>
      </c>
      <c r="L35" s="129">
        <v>104</v>
      </c>
      <c r="M35" s="129">
        <v>184</v>
      </c>
      <c r="N35" s="129">
        <v>64</v>
      </c>
      <c r="O35" s="129">
        <v>2</v>
      </c>
      <c r="P35" s="129">
        <v>66</v>
      </c>
      <c r="Q35" s="129">
        <v>1284</v>
      </c>
      <c r="R35" s="129">
        <v>154</v>
      </c>
      <c r="S35" s="129">
        <v>1438</v>
      </c>
      <c r="T35" s="129">
        <v>337517</v>
      </c>
      <c r="U35" s="129">
        <v>79819</v>
      </c>
      <c r="V35" s="129">
        <v>417336</v>
      </c>
      <c r="W35" s="129">
        <v>131</v>
      </c>
      <c r="X35" s="129">
        <v>137</v>
      </c>
      <c r="Y35" s="129">
        <v>268</v>
      </c>
      <c r="Z35" s="129">
        <v>0</v>
      </c>
      <c r="AA35" s="129">
        <v>0</v>
      </c>
      <c r="AB35" s="129">
        <v>0</v>
      </c>
      <c r="AC35" s="129">
        <v>339076</v>
      </c>
      <c r="AD35" s="129">
        <v>80216</v>
      </c>
      <c r="AE35" s="129">
        <v>419292</v>
      </c>
      <c r="AF35" s="137">
        <v>371.38352524357839</v>
      </c>
    </row>
    <row r="36" spans="1:32" s="125" customFormat="1" ht="21.75" customHeight="1">
      <c r="A36" s="126">
        <v>32</v>
      </c>
      <c r="B36" s="130" t="s">
        <v>45</v>
      </c>
      <c r="C36" s="294">
        <v>7</v>
      </c>
      <c r="D36" s="294">
        <v>7</v>
      </c>
      <c r="E36" s="129">
        <v>0</v>
      </c>
      <c r="F36" s="129">
        <v>0</v>
      </c>
      <c r="G36" s="129">
        <v>0</v>
      </c>
      <c r="H36" s="129">
        <v>0</v>
      </c>
      <c r="I36" s="129">
        <v>0</v>
      </c>
      <c r="J36" s="129">
        <v>0</v>
      </c>
      <c r="K36" s="129">
        <v>0</v>
      </c>
      <c r="L36" s="129">
        <v>0</v>
      </c>
      <c r="M36" s="129">
        <v>0</v>
      </c>
      <c r="N36" s="129">
        <v>15</v>
      </c>
      <c r="O36" s="129">
        <v>1</v>
      </c>
      <c r="P36" s="129">
        <v>16</v>
      </c>
      <c r="Q36" s="129">
        <v>0</v>
      </c>
      <c r="R36" s="129">
        <v>0</v>
      </c>
      <c r="S36" s="129">
        <v>0</v>
      </c>
      <c r="T36" s="129">
        <v>130</v>
      </c>
      <c r="U36" s="129">
        <v>195</v>
      </c>
      <c r="V36" s="129">
        <v>325</v>
      </c>
      <c r="W36" s="129">
        <v>0</v>
      </c>
      <c r="X36" s="129">
        <v>0</v>
      </c>
      <c r="Y36" s="129">
        <v>0</v>
      </c>
      <c r="Z36" s="129">
        <v>0</v>
      </c>
      <c r="AA36" s="129">
        <v>0</v>
      </c>
      <c r="AB36" s="129">
        <v>0</v>
      </c>
      <c r="AC36" s="129">
        <v>145</v>
      </c>
      <c r="AD36" s="129">
        <v>196</v>
      </c>
      <c r="AE36" s="129">
        <v>341</v>
      </c>
      <c r="AF36" s="137">
        <v>48.714285714285715</v>
      </c>
    </row>
    <row r="37" spans="1:32" s="125" customFormat="1" ht="21.75" customHeight="1">
      <c r="A37" s="126">
        <v>33</v>
      </c>
      <c r="B37" s="130" t="s">
        <v>47</v>
      </c>
      <c r="C37" s="294">
        <v>665</v>
      </c>
      <c r="D37" s="294">
        <v>175</v>
      </c>
      <c r="E37" s="129">
        <v>63</v>
      </c>
      <c r="F37" s="129">
        <v>0</v>
      </c>
      <c r="G37" s="129">
        <v>63</v>
      </c>
      <c r="H37" s="129">
        <v>0</v>
      </c>
      <c r="I37" s="129">
        <v>0</v>
      </c>
      <c r="J37" s="129">
        <v>0</v>
      </c>
      <c r="K37" s="129">
        <v>864</v>
      </c>
      <c r="L37" s="129">
        <v>144</v>
      </c>
      <c r="M37" s="129">
        <v>1008</v>
      </c>
      <c r="N37" s="129">
        <v>208</v>
      </c>
      <c r="O37" s="129">
        <v>400</v>
      </c>
      <c r="P37" s="129">
        <v>608</v>
      </c>
      <c r="Q37" s="129">
        <v>572</v>
      </c>
      <c r="R37" s="129">
        <v>377</v>
      </c>
      <c r="S37" s="129">
        <v>949</v>
      </c>
      <c r="T37" s="129">
        <v>20677</v>
      </c>
      <c r="U37" s="129">
        <v>13227</v>
      </c>
      <c r="V37" s="129">
        <v>33904</v>
      </c>
      <c r="W37" s="129">
        <v>31426</v>
      </c>
      <c r="X37" s="129">
        <v>36406</v>
      </c>
      <c r="Y37" s="129">
        <v>67832</v>
      </c>
      <c r="Z37" s="129">
        <v>0</v>
      </c>
      <c r="AA37" s="129">
        <v>0</v>
      </c>
      <c r="AB37" s="129">
        <v>0</v>
      </c>
      <c r="AC37" s="129">
        <v>53810</v>
      </c>
      <c r="AD37" s="129">
        <v>50554</v>
      </c>
      <c r="AE37" s="129">
        <v>104364</v>
      </c>
      <c r="AF37" s="137">
        <v>596.36571428571426</v>
      </c>
    </row>
    <row r="38" spans="1:32" s="125" customFormat="1" ht="21.75" customHeight="1">
      <c r="A38" s="126">
        <v>34</v>
      </c>
      <c r="B38" s="130" t="s">
        <v>58</v>
      </c>
      <c r="C38" s="294">
        <v>100</v>
      </c>
      <c r="D38" s="294">
        <v>75</v>
      </c>
      <c r="E38" s="129">
        <v>0</v>
      </c>
      <c r="F38" s="129">
        <v>0</v>
      </c>
      <c r="G38" s="129">
        <v>0</v>
      </c>
      <c r="H38" s="129">
        <v>0</v>
      </c>
      <c r="I38" s="129">
        <v>0</v>
      </c>
      <c r="J38" s="129">
        <v>0</v>
      </c>
      <c r="K38" s="129">
        <v>190</v>
      </c>
      <c r="L38" s="129">
        <v>108</v>
      </c>
      <c r="M38" s="129">
        <v>298</v>
      </c>
      <c r="N38" s="129">
        <v>62</v>
      </c>
      <c r="O38" s="129">
        <v>175</v>
      </c>
      <c r="P38" s="129">
        <v>237</v>
      </c>
      <c r="Q38" s="129">
        <v>29</v>
      </c>
      <c r="R38" s="129">
        <v>111</v>
      </c>
      <c r="S38" s="129">
        <v>140</v>
      </c>
      <c r="T38" s="129">
        <v>12239</v>
      </c>
      <c r="U38" s="129">
        <v>4828</v>
      </c>
      <c r="V38" s="129">
        <v>17067</v>
      </c>
      <c r="W38" s="129">
        <v>1172</v>
      </c>
      <c r="X38" s="129">
        <v>929</v>
      </c>
      <c r="Y38" s="129">
        <v>2101</v>
      </c>
      <c r="Z38" s="129">
        <v>0</v>
      </c>
      <c r="AA38" s="129">
        <v>0</v>
      </c>
      <c r="AB38" s="129">
        <v>0</v>
      </c>
      <c r="AC38" s="129">
        <v>13692</v>
      </c>
      <c r="AD38" s="129">
        <v>6151</v>
      </c>
      <c r="AE38" s="129">
        <v>19843</v>
      </c>
      <c r="AF38" s="137">
        <v>264.57333333333332</v>
      </c>
    </row>
    <row r="39" spans="1:32" s="125" customFormat="1" ht="21.75" customHeight="1">
      <c r="A39" s="126">
        <v>35</v>
      </c>
      <c r="B39" s="130" t="s">
        <v>48</v>
      </c>
      <c r="C39" s="294">
        <v>238</v>
      </c>
      <c r="D39" s="294">
        <v>165</v>
      </c>
      <c r="E39" s="129">
        <v>31</v>
      </c>
      <c r="F39" s="129">
        <v>18</v>
      </c>
      <c r="G39" s="129">
        <v>49</v>
      </c>
      <c r="H39" s="129">
        <v>0</v>
      </c>
      <c r="I39" s="129">
        <v>0</v>
      </c>
      <c r="J39" s="129">
        <v>0</v>
      </c>
      <c r="K39" s="129">
        <v>0</v>
      </c>
      <c r="L39" s="129">
        <v>0</v>
      </c>
      <c r="M39" s="129">
        <v>0</v>
      </c>
      <c r="N39" s="129">
        <v>0</v>
      </c>
      <c r="O39" s="129">
        <v>0</v>
      </c>
      <c r="P39" s="129">
        <v>0</v>
      </c>
      <c r="Q39" s="129">
        <v>733</v>
      </c>
      <c r="R39" s="129">
        <v>75</v>
      </c>
      <c r="S39" s="129">
        <v>808</v>
      </c>
      <c r="T39" s="129">
        <v>38674</v>
      </c>
      <c r="U39" s="129">
        <v>10352</v>
      </c>
      <c r="V39" s="129">
        <v>49026</v>
      </c>
      <c r="W39" s="129">
        <v>1460</v>
      </c>
      <c r="X39" s="129">
        <v>383</v>
      </c>
      <c r="Y39" s="129">
        <v>1843</v>
      </c>
      <c r="Z39" s="129">
        <v>0</v>
      </c>
      <c r="AA39" s="129">
        <v>0</v>
      </c>
      <c r="AB39" s="129">
        <v>0</v>
      </c>
      <c r="AC39" s="129">
        <v>40898</v>
      </c>
      <c r="AD39" s="129">
        <v>10828</v>
      </c>
      <c r="AE39" s="129">
        <v>51726</v>
      </c>
      <c r="AF39" s="137">
        <v>313.4909090909091</v>
      </c>
    </row>
    <row r="40" spans="1:32" s="131" customFormat="1" ht="21.75" customHeight="1">
      <c r="A40" s="555" t="s">
        <v>49</v>
      </c>
      <c r="B40" s="555"/>
      <c r="C40" s="130">
        <v>11157</v>
      </c>
      <c r="D40" s="138">
        <v>6676</v>
      </c>
      <c r="E40" s="130">
        <v>256</v>
      </c>
      <c r="F40" s="130">
        <v>137</v>
      </c>
      <c r="G40" s="130">
        <v>393</v>
      </c>
      <c r="H40" s="130">
        <v>0</v>
      </c>
      <c r="I40" s="130">
        <v>0</v>
      </c>
      <c r="J40" s="130">
        <v>0</v>
      </c>
      <c r="K40" s="130">
        <v>11566</v>
      </c>
      <c r="L40" s="130">
        <v>3767</v>
      </c>
      <c r="M40" s="130">
        <v>15333</v>
      </c>
      <c r="N40" s="130">
        <v>6509</v>
      </c>
      <c r="O40" s="130">
        <v>7873</v>
      </c>
      <c r="P40" s="130">
        <v>14382</v>
      </c>
      <c r="Q40" s="130">
        <v>9769</v>
      </c>
      <c r="R40" s="130">
        <v>4604</v>
      </c>
      <c r="S40" s="130">
        <v>14373</v>
      </c>
      <c r="T40" s="130">
        <v>1144963</v>
      </c>
      <c r="U40" s="130">
        <v>512178</v>
      </c>
      <c r="V40" s="130">
        <v>1657141</v>
      </c>
      <c r="W40" s="130">
        <v>49526</v>
      </c>
      <c r="X40" s="130">
        <v>62693</v>
      </c>
      <c r="Y40" s="130">
        <v>112219</v>
      </c>
      <c r="Z40" s="130">
        <v>100</v>
      </c>
      <c r="AA40" s="130">
        <v>280</v>
      </c>
      <c r="AB40" s="130">
        <v>380</v>
      </c>
      <c r="AC40" s="130">
        <v>1222689</v>
      </c>
      <c r="AD40" s="130">
        <v>591532</v>
      </c>
      <c r="AE40" s="130">
        <v>1814221</v>
      </c>
      <c r="AF40" s="137">
        <v>271.75269622528458</v>
      </c>
    </row>
  </sheetData>
  <mergeCells count="14">
    <mergeCell ref="AF2:AF3"/>
    <mergeCell ref="A40:B40"/>
    <mergeCell ref="N2:P2"/>
    <mergeCell ref="Q2:S2"/>
    <mergeCell ref="T2:V2"/>
    <mergeCell ref="W2:Y2"/>
    <mergeCell ref="Z2:AB2"/>
    <mergeCell ref="AC2:AE2"/>
    <mergeCell ref="A2:A3"/>
    <mergeCell ref="B2:B3"/>
    <mergeCell ref="C2:D2"/>
    <mergeCell ref="E2:G2"/>
    <mergeCell ref="H2:J2"/>
    <mergeCell ref="K2:M2"/>
  </mergeCells>
  <conditionalFormatting sqref="J6:J39 M6:M39 P6:P39 S6:S39 V6:V39 Y6:Y39 AF5:AF40 E5:I39 K5:L39 N5:O39 Q5:R39 T5:U39 W5:X39 Z5:AE39">
    <cfRule type="cellIs" dxfId="12" priority="13" operator="lessThan">
      <formula>0</formula>
    </cfRule>
  </conditionalFormatting>
  <conditionalFormatting sqref="J5 Q5 W5">
    <cfRule type="cellIs" dxfId="11" priority="12" operator="lessThan">
      <formula>0</formula>
    </cfRule>
  </conditionalFormatting>
  <conditionalFormatting sqref="M5">
    <cfRule type="cellIs" dxfId="10" priority="11" operator="lessThan">
      <formula>0</formula>
    </cfRule>
  </conditionalFormatting>
  <conditionalFormatting sqref="P5">
    <cfRule type="cellIs" dxfId="9" priority="10" operator="lessThan">
      <formula>0</formula>
    </cfRule>
  </conditionalFormatting>
  <conditionalFormatting sqref="S5">
    <cfRule type="cellIs" dxfId="8" priority="9" operator="lessThan">
      <formula>0</formula>
    </cfRule>
  </conditionalFormatting>
  <conditionalFormatting sqref="V5">
    <cfRule type="cellIs" dxfId="7" priority="8" operator="lessThan">
      <formula>0</formula>
    </cfRule>
  </conditionalFormatting>
  <conditionalFormatting sqref="Y5">
    <cfRule type="cellIs" dxfId="6" priority="7" operator="lessThan">
      <formula>0</formula>
    </cfRule>
  </conditionalFormatting>
  <conditionalFormatting sqref="J6:J39">
    <cfRule type="cellIs" dxfId="5" priority="6" operator="lessThan">
      <formula>0</formula>
    </cfRule>
  </conditionalFormatting>
  <conditionalFormatting sqref="M6:M39">
    <cfRule type="cellIs" dxfId="4" priority="5" operator="lessThan">
      <formula>0</formula>
    </cfRule>
  </conditionalFormatting>
  <conditionalFormatting sqref="P6:P39">
    <cfRule type="cellIs" dxfId="3" priority="4" operator="lessThan">
      <formula>0</formula>
    </cfRule>
  </conditionalFormatting>
  <conditionalFormatting sqref="S6:S39">
    <cfRule type="cellIs" dxfId="2" priority="3" operator="lessThan">
      <formula>0</formula>
    </cfRule>
  </conditionalFormatting>
  <conditionalFormatting sqref="V6:V39">
    <cfRule type="cellIs" dxfId="1" priority="2" operator="lessThan">
      <formula>0</formula>
    </cfRule>
  </conditionalFormatting>
  <conditionalFormatting sqref="Y6:Y39">
    <cfRule type="cellIs" dxfId="0" priority="1" operator="lessThan">
      <formula>0</formula>
    </cfRule>
  </conditionalFormatting>
  <pageMargins left="0.45" right="0.15" top="0.52" bottom="0.28999999999999998" header="0.2" footer="0.16"/>
  <pageSetup paperSize="9" scale="80" firstPageNumber="16" orientation="portrait" useFirstPageNumber="1" r:id="rId1"/>
  <headerFooter>
    <oddFooter>&amp;L&amp;"Arial,Italic"&amp;9AISHE 2010-11&amp;RT-&amp;P</oddFooter>
  </headerFooter>
  <colBreaks count="2" manualBreakCount="2">
    <brk id="13" max="38" man="1"/>
    <brk id="2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AE37"/>
  <sheetViews>
    <sheetView view="pageBreakPreview" zoomScaleSheetLayoutView="100" workbookViewId="0">
      <pane xSplit="1" ySplit="2" topLeftCell="B3" activePane="bottomRight" state="frozen"/>
      <selection sqref="A1:L35"/>
      <selection pane="topRight" sqref="A1:L35"/>
      <selection pane="bottomLeft" sqref="A1:L35"/>
      <selection pane="bottomRight" activeCell="D12" sqref="A1:XFD1048576"/>
    </sheetView>
  </sheetViews>
  <sheetFormatPr defaultRowHeight="15"/>
  <cols>
    <col min="1" max="1" width="25.7109375" style="365" bestFit="1" customWidth="1"/>
    <col min="2" max="31" width="6" style="365" customWidth="1"/>
    <col min="32" max="32" width="3" style="365" customWidth="1"/>
    <col min="33" max="16384" width="9.140625" style="365"/>
  </cols>
  <sheetData>
    <row r="1" spans="1:31" ht="24.75" customHeight="1">
      <c r="A1" s="363" t="s">
        <v>53</v>
      </c>
      <c r="B1" s="364" t="s">
        <v>735</v>
      </c>
      <c r="M1" s="366" t="s">
        <v>735</v>
      </c>
      <c r="X1" s="366" t="s">
        <v>735</v>
      </c>
    </row>
    <row r="2" spans="1:31" s="369" customFormat="1" ht="94.5" customHeight="1">
      <c r="A2" s="367" t="s">
        <v>2</v>
      </c>
      <c r="B2" s="368" t="s">
        <v>5</v>
      </c>
      <c r="C2" s="368" t="s">
        <v>6</v>
      </c>
      <c r="D2" s="368" t="s">
        <v>630</v>
      </c>
      <c r="E2" s="368" t="s">
        <v>724</v>
      </c>
      <c r="F2" s="368" t="s">
        <v>280</v>
      </c>
      <c r="G2" s="368" t="s">
        <v>725</v>
      </c>
      <c r="H2" s="368" t="s">
        <v>726</v>
      </c>
      <c r="I2" s="368" t="s">
        <v>293</v>
      </c>
      <c r="J2" s="368" t="s">
        <v>583</v>
      </c>
      <c r="K2" s="368" t="s">
        <v>584</v>
      </c>
      <c r="L2" s="368" t="s">
        <v>727</v>
      </c>
      <c r="M2" s="368" t="s">
        <v>273</v>
      </c>
      <c r="N2" s="368" t="s">
        <v>8</v>
      </c>
      <c r="O2" s="368" t="s">
        <v>277</v>
      </c>
      <c r="P2" s="368" t="s">
        <v>728</v>
      </c>
      <c r="Q2" s="368" t="s">
        <v>729</v>
      </c>
      <c r="R2" s="368" t="s">
        <v>730</v>
      </c>
      <c r="S2" s="368" t="s">
        <v>731</v>
      </c>
      <c r="T2" s="368" t="s">
        <v>732</v>
      </c>
      <c r="U2" s="368" t="s">
        <v>88</v>
      </c>
      <c r="V2" s="368" t="s">
        <v>274</v>
      </c>
      <c r="W2" s="368" t="s">
        <v>733</v>
      </c>
      <c r="X2" s="368" t="s">
        <v>325</v>
      </c>
      <c r="Y2" s="368" t="s">
        <v>636</v>
      </c>
      <c r="Z2" s="368" t="s">
        <v>316</v>
      </c>
      <c r="AA2" s="368" t="s">
        <v>279</v>
      </c>
      <c r="AB2" s="368" t="s">
        <v>734</v>
      </c>
      <c r="AC2" s="368" t="s">
        <v>10</v>
      </c>
      <c r="AD2" s="368" t="s">
        <v>11</v>
      </c>
      <c r="AE2" s="368" t="s">
        <v>60</v>
      </c>
    </row>
    <row r="3" spans="1:31" ht="18" customHeight="1">
      <c r="A3" s="370" t="s">
        <v>55</v>
      </c>
      <c r="B3" s="371">
        <v>2</v>
      </c>
      <c r="C3" s="371"/>
      <c r="D3" s="371"/>
      <c r="E3" s="371"/>
      <c r="F3" s="371"/>
      <c r="G3" s="371"/>
      <c r="H3" s="371">
        <v>1</v>
      </c>
      <c r="I3" s="371">
        <v>1</v>
      </c>
      <c r="J3" s="371"/>
      <c r="K3" s="371"/>
      <c r="L3" s="371"/>
      <c r="M3" s="371"/>
      <c r="N3" s="371"/>
      <c r="O3" s="371"/>
      <c r="P3" s="371"/>
      <c r="Q3" s="371"/>
      <c r="R3" s="371"/>
      <c r="S3" s="371"/>
      <c r="T3" s="371"/>
      <c r="U3" s="371"/>
      <c r="V3" s="371"/>
      <c r="W3" s="371"/>
      <c r="X3" s="371"/>
      <c r="Y3" s="371"/>
      <c r="Z3" s="371"/>
      <c r="AA3" s="371">
        <v>1</v>
      </c>
      <c r="AB3" s="371"/>
      <c r="AC3" s="371"/>
      <c r="AD3" s="371"/>
      <c r="AE3" s="372">
        <v>5</v>
      </c>
    </row>
    <row r="4" spans="1:31" ht="18" customHeight="1">
      <c r="A4" s="370" t="s">
        <v>15</v>
      </c>
      <c r="B4" s="371">
        <v>2821</v>
      </c>
      <c r="C4" s="371"/>
      <c r="D4" s="371">
        <v>6</v>
      </c>
      <c r="E4" s="371">
        <v>2</v>
      </c>
      <c r="F4" s="371">
        <v>6</v>
      </c>
      <c r="G4" s="371">
        <v>12</v>
      </c>
      <c r="H4" s="371">
        <v>85</v>
      </c>
      <c r="I4" s="371">
        <v>436</v>
      </c>
      <c r="J4" s="371"/>
      <c r="K4" s="371">
        <v>1</v>
      </c>
      <c r="L4" s="371">
        <v>7</v>
      </c>
      <c r="M4" s="371"/>
      <c r="N4" s="371">
        <v>18</v>
      </c>
      <c r="O4" s="371">
        <v>83</v>
      </c>
      <c r="P4" s="371">
        <v>1</v>
      </c>
      <c r="Q4" s="371">
        <v>1</v>
      </c>
      <c r="R4" s="371">
        <v>14</v>
      </c>
      <c r="S4" s="371"/>
      <c r="T4" s="371">
        <v>11</v>
      </c>
      <c r="U4" s="371">
        <v>73</v>
      </c>
      <c r="V4" s="371">
        <v>4</v>
      </c>
      <c r="W4" s="371">
        <v>4</v>
      </c>
      <c r="X4" s="371">
        <v>149</v>
      </c>
      <c r="Y4" s="371">
        <v>12</v>
      </c>
      <c r="Z4" s="371">
        <v>2</v>
      </c>
      <c r="AA4" s="371">
        <v>4</v>
      </c>
      <c r="AB4" s="371">
        <v>5</v>
      </c>
      <c r="AC4" s="371">
        <v>5</v>
      </c>
      <c r="AD4" s="371">
        <v>71</v>
      </c>
      <c r="AE4" s="372">
        <v>3833</v>
      </c>
    </row>
    <row r="5" spans="1:31" ht="18" customHeight="1">
      <c r="A5" s="370" t="s">
        <v>16</v>
      </c>
      <c r="B5" s="371">
        <v>12</v>
      </c>
      <c r="C5" s="371"/>
      <c r="D5" s="371"/>
      <c r="E5" s="371"/>
      <c r="F5" s="371"/>
      <c r="G5" s="371"/>
      <c r="H5" s="371">
        <v>1</v>
      </c>
      <c r="I5" s="371"/>
      <c r="J5" s="371">
        <v>1</v>
      </c>
      <c r="K5" s="371"/>
      <c r="L5" s="371"/>
      <c r="M5" s="371"/>
      <c r="N5" s="371"/>
      <c r="O5" s="371"/>
      <c r="P5" s="371"/>
      <c r="Q5" s="371"/>
      <c r="R5" s="371"/>
      <c r="S5" s="371"/>
      <c r="T5" s="371"/>
      <c r="U5" s="371"/>
      <c r="V5" s="371"/>
      <c r="W5" s="371"/>
      <c r="X5" s="371"/>
      <c r="Y5" s="371"/>
      <c r="Z5" s="371"/>
      <c r="AA5" s="371"/>
      <c r="AB5" s="371"/>
      <c r="AC5" s="371"/>
      <c r="AD5" s="371"/>
      <c r="AE5" s="372">
        <v>14</v>
      </c>
    </row>
    <row r="6" spans="1:31" ht="18" customHeight="1">
      <c r="A6" s="370" t="s">
        <v>17</v>
      </c>
      <c r="B6" s="371">
        <v>223</v>
      </c>
      <c r="C6" s="371"/>
      <c r="D6" s="371">
        <v>1</v>
      </c>
      <c r="E6" s="371">
        <v>12</v>
      </c>
      <c r="F6" s="371">
        <v>5</v>
      </c>
      <c r="G6" s="371"/>
      <c r="H6" s="371">
        <v>25</v>
      </c>
      <c r="I6" s="371">
        <v>1</v>
      </c>
      <c r="J6" s="371">
        <v>1</v>
      </c>
      <c r="K6" s="371">
        <v>1</v>
      </c>
      <c r="L6" s="371">
        <v>1</v>
      </c>
      <c r="M6" s="371"/>
      <c r="N6" s="371">
        <v>5</v>
      </c>
      <c r="O6" s="371">
        <v>1</v>
      </c>
      <c r="P6" s="371">
        <v>2</v>
      </c>
      <c r="Q6" s="371"/>
      <c r="R6" s="371"/>
      <c r="S6" s="371"/>
      <c r="T6" s="371">
        <v>3</v>
      </c>
      <c r="U6" s="371">
        <v>1</v>
      </c>
      <c r="V6" s="371"/>
      <c r="W6" s="371"/>
      <c r="X6" s="371">
        <v>1</v>
      </c>
      <c r="Y6" s="371"/>
      <c r="Z6" s="371">
        <v>1</v>
      </c>
      <c r="AA6" s="371">
        <v>3</v>
      </c>
      <c r="AB6" s="371"/>
      <c r="AC6" s="371">
        <v>1</v>
      </c>
      <c r="AD6" s="371"/>
      <c r="AE6" s="372">
        <v>288</v>
      </c>
    </row>
    <row r="7" spans="1:31" ht="18" customHeight="1">
      <c r="A7" s="370" t="s">
        <v>18</v>
      </c>
      <c r="B7" s="371">
        <v>427</v>
      </c>
      <c r="C7" s="371">
        <v>6</v>
      </c>
      <c r="D7" s="371"/>
      <c r="E7" s="371">
        <v>1</v>
      </c>
      <c r="F7" s="371">
        <v>1</v>
      </c>
      <c r="G7" s="371"/>
      <c r="H7" s="371">
        <v>17</v>
      </c>
      <c r="I7" s="371">
        <v>12</v>
      </c>
      <c r="J7" s="371">
        <v>1</v>
      </c>
      <c r="K7" s="371">
        <v>1</v>
      </c>
      <c r="L7" s="371"/>
      <c r="M7" s="371"/>
      <c r="N7" s="371">
        <v>11</v>
      </c>
      <c r="O7" s="371">
        <v>2</v>
      </c>
      <c r="P7" s="371">
        <v>3</v>
      </c>
      <c r="Q7" s="371"/>
      <c r="R7" s="371">
        <v>4</v>
      </c>
      <c r="S7" s="371"/>
      <c r="T7" s="371">
        <v>3</v>
      </c>
      <c r="U7" s="371"/>
      <c r="V7" s="371"/>
      <c r="W7" s="371"/>
      <c r="X7" s="371"/>
      <c r="Y7" s="371"/>
      <c r="Z7" s="371">
        <v>53</v>
      </c>
      <c r="AA7" s="371">
        <v>1</v>
      </c>
      <c r="AB7" s="371"/>
      <c r="AC7" s="371">
        <v>2</v>
      </c>
      <c r="AD7" s="371">
        <v>3</v>
      </c>
      <c r="AE7" s="372">
        <v>548</v>
      </c>
    </row>
    <row r="8" spans="1:31" ht="18" customHeight="1">
      <c r="A8" s="370" t="s">
        <v>19</v>
      </c>
      <c r="B8" s="371">
        <v>11</v>
      </c>
      <c r="C8" s="371"/>
      <c r="D8" s="371">
        <v>1</v>
      </c>
      <c r="E8" s="371"/>
      <c r="F8" s="371">
        <v>1</v>
      </c>
      <c r="G8" s="371"/>
      <c r="H8" s="371">
        <v>2</v>
      </c>
      <c r="I8" s="371">
        <v>1</v>
      </c>
      <c r="J8" s="371">
        <v>1</v>
      </c>
      <c r="K8" s="371"/>
      <c r="L8" s="371"/>
      <c r="M8" s="371"/>
      <c r="N8" s="371"/>
      <c r="O8" s="371"/>
      <c r="P8" s="371"/>
      <c r="Q8" s="371"/>
      <c r="R8" s="371"/>
      <c r="S8" s="371">
        <v>1</v>
      </c>
      <c r="T8" s="371"/>
      <c r="U8" s="371"/>
      <c r="V8" s="371"/>
      <c r="W8" s="371"/>
      <c r="X8" s="371"/>
      <c r="Y8" s="371"/>
      <c r="Z8" s="371"/>
      <c r="AA8" s="371"/>
      <c r="AB8" s="371">
        <v>2</v>
      </c>
      <c r="AC8" s="371"/>
      <c r="AD8" s="371">
        <v>2</v>
      </c>
      <c r="AE8" s="372">
        <v>22</v>
      </c>
    </row>
    <row r="9" spans="1:31" ht="18" customHeight="1">
      <c r="A9" s="370" t="s">
        <v>56</v>
      </c>
      <c r="B9" s="371">
        <v>375</v>
      </c>
      <c r="C9" s="371">
        <v>19</v>
      </c>
      <c r="D9" s="371">
        <v>1</v>
      </c>
      <c r="E9" s="371">
        <v>1</v>
      </c>
      <c r="F9" s="371">
        <v>1</v>
      </c>
      <c r="G9" s="371">
        <v>7</v>
      </c>
      <c r="H9" s="371">
        <v>33</v>
      </c>
      <c r="I9" s="371">
        <v>38</v>
      </c>
      <c r="J9" s="371">
        <v>4</v>
      </c>
      <c r="K9" s="371">
        <v>1</v>
      </c>
      <c r="L9" s="371"/>
      <c r="M9" s="371"/>
      <c r="N9" s="371">
        <v>6</v>
      </c>
      <c r="O9" s="371">
        <v>1</v>
      </c>
      <c r="P9" s="371">
        <v>2</v>
      </c>
      <c r="Q9" s="371">
        <v>1</v>
      </c>
      <c r="R9" s="371">
        <v>5</v>
      </c>
      <c r="S9" s="371">
        <v>2</v>
      </c>
      <c r="T9" s="371">
        <v>2</v>
      </c>
      <c r="U9" s="371">
        <v>44</v>
      </c>
      <c r="V9" s="371"/>
      <c r="W9" s="371"/>
      <c r="X9" s="371">
        <v>12</v>
      </c>
      <c r="Y9" s="371">
        <v>3</v>
      </c>
      <c r="Z9" s="371">
        <v>1</v>
      </c>
      <c r="AA9" s="371">
        <v>2</v>
      </c>
      <c r="AB9" s="371"/>
      <c r="AC9" s="371">
        <v>1</v>
      </c>
      <c r="AD9" s="371">
        <v>12</v>
      </c>
      <c r="AE9" s="372">
        <v>574</v>
      </c>
    </row>
    <row r="10" spans="1:31" ht="18" customHeight="1">
      <c r="A10" s="370" t="s">
        <v>21</v>
      </c>
      <c r="B10" s="371">
        <v>2</v>
      </c>
      <c r="C10" s="371"/>
      <c r="D10" s="371"/>
      <c r="E10" s="371"/>
      <c r="F10" s="371"/>
      <c r="G10" s="371"/>
      <c r="H10" s="371">
        <v>1</v>
      </c>
      <c r="I10" s="371"/>
      <c r="J10" s="371"/>
      <c r="K10" s="371"/>
      <c r="L10" s="371"/>
      <c r="M10" s="371"/>
      <c r="N10" s="371"/>
      <c r="O10" s="371"/>
      <c r="P10" s="371"/>
      <c r="Q10" s="371"/>
      <c r="R10" s="371"/>
      <c r="S10" s="371"/>
      <c r="T10" s="371"/>
      <c r="U10" s="371"/>
      <c r="V10" s="371"/>
      <c r="W10" s="371"/>
      <c r="X10" s="371">
        <v>1</v>
      </c>
      <c r="Y10" s="371"/>
      <c r="Z10" s="371"/>
      <c r="AA10" s="371"/>
      <c r="AB10" s="371"/>
      <c r="AC10" s="371"/>
      <c r="AD10" s="371"/>
      <c r="AE10" s="372">
        <v>4</v>
      </c>
    </row>
    <row r="11" spans="1:31" ht="18" customHeight="1">
      <c r="A11" s="370" t="s">
        <v>22</v>
      </c>
      <c r="B11" s="371">
        <v>1</v>
      </c>
      <c r="C11" s="371"/>
      <c r="D11" s="371"/>
      <c r="E11" s="371"/>
      <c r="F11" s="371"/>
      <c r="G11" s="371">
        <v>1</v>
      </c>
      <c r="H11" s="371">
        <v>1</v>
      </c>
      <c r="I11" s="371"/>
      <c r="J11" s="371"/>
      <c r="K11" s="371"/>
      <c r="L11" s="371"/>
      <c r="M11" s="371"/>
      <c r="N11" s="371"/>
      <c r="O11" s="371">
        <v>1</v>
      </c>
      <c r="P11" s="371"/>
      <c r="Q11" s="371"/>
      <c r="R11" s="371">
        <v>1</v>
      </c>
      <c r="S11" s="371"/>
      <c r="T11" s="371"/>
      <c r="U11" s="371"/>
      <c r="V11" s="371"/>
      <c r="W11" s="371"/>
      <c r="X11" s="371"/>
      <c r="Y11" s="371"/>
      <c r="Z11" s="371"/>
      <c r="AA11" s="371"/>
      <c r="AB11" s="371"/>
      <c r="AC11" s="371"/>
      <c r="AD11" s="371"/>
      <c r="AE11" s="372">
        <v>5</v>
      </c>
    </row>
    <row r="12" spans="1:31" ht="18" customHeight="1">
      <c r="A12" s="370" t="s">
        <v>23</v>
      </c>
      <c r="B12" s="371">
        <v>87</v>
      </c>
      <c r="C12" s="371"/>
      <c r="D12" s="371">
        <v>1</v>
      </c>
      <c r="E12" s="371"/>
      <c r="F12" s="371"/>
      <c r="G12" s="371">
        <v>3</v>
      </c>
      <c r="H12" s="371">
        <v>14</v>
      </c>
      <c r="I12" s="371">
        <v>11</v>
      </c>
      <c r="J12" s="371">
        <v>3</v>
      </c>
      <c r="K12" s="371"/>
      <c r="L12" s="371">
        <v>1</v>
      </c>
      <c r="M12" s="371">
        <v>1</v>
      </c>
      <c r="N12" s="371">
        <v>1</v>
      </c>
      <c r="O12" s="371">
        <v>7</v>
      </c>
      <c r="P12" s="371">
        <v>2</v>
      </c>
      <c r="Q12" s="371">
        <v>2</v>
      </c>
      <c r="R12" s="371">
        <v>2</v>
      </c>
      <c r="S12" s="371">
        <v>2</v>
      </c>
      <c r="T12" s="371">
        <v>2</v>
      </c>
      <c r="U12" s="371">
        <v>2</v>
      </c>
      <c r="V12" s="371"/>
      <c r="W12" s="371"/>
      <c r="X12" s="371">
        <v>1</v>
      </c>
      <c r="Y12" s="371">
        <v>1</v>
      </c>
      <c r="Z12" s="371"/>
      <c r="AA12" s="371"/>
      <c r="AB12" s="371">
        <v>1</v>
      </c>
      <c r="AC12" s="371"/>
      <c r="AD12" s="371">
        <v>18</v>
      </c>
      <c r="AE12" s="372">
        <v>162</v>
      </c>
    </row>
    <row r="13" spans="1:31" ht="18" customHeight="1">
      <c r="A13" s="370" t="s">
        <v>24</v>
      </c>
      <c r="B13" s="371">
        <v>25</v>
      </c>
      <c r="C13" s="371"/>
      <c r="D13" s="371"/>
      <c r="E13" s="371"/>
      <c r="F13" s="371"/>
      <c r="G13" s="371"/>
      <c r="H13" s="371">
        <v>2</v>
      </c>
      <c r="I13" s="371">
        <v>4</v>
      </c>
      <c r="J13" s="371">
        <v>2</v>
      </c>
      <c r="K13" s="371"/>
      <c r="L13" s="371">
        <v>1</v>
      </c>
      <c r="M13" s="371"/>
      <c r="N13" s="371">
        <v>2</v>
      </c>
      <c r="O13" s="371"/>
      <c r="P13" s="371">
        <v>1</v>
      </c>
      <c r="Q13" s="371">
        <v>1</v>
      </c>
      <c r="R13" s="371"/>
      <c r="S13" s="371"/>
      <c r="T13" s="371"/>
      <c r="U13" s="371">
        <v>3</v>
      </c>
      <c r="V13" s="371"/>
      <c r="W13" s="371"/>
      <c r="X13" s="371">
        <v>2</v>
      </c>
      <c r="Y13" s="371"/>
      <c r="Z13" s="371"/>
      <c r="AA13" s="371"/>
      <c r="AB13" s="371"/>
      <c r="AC13" s="371"/>
      <c r="AD13" s="371">
        <v>3</v>
      </c>
      <c r="AE13" s="372">
        <v>46</v>
      </c>
    </row>
    <row r="14" spans="1:31" ht="18" customHeight="1">
      <c r="A14" s="370" t="s">
        <v>25</v>
      </c>
      <c r="B14" s="371">
        <v>950</v>
      </c>
      <c r="C14" s="371">
        <v>11</v>
      </c>
      <c r="D14" s="371">
        <v>6</v>
      </c>
      <c r="E14" s="371">
        <v>24</v>
      </c>
      <c r="F14" s="371">
        <v>20</v>
      </c>
      <c r="G14" s="371">
        <v>68</v>
      </c>
      <c r="H14" s="371">
        <v>122</v>
      </c>
      <c r="I14" s="371">
        <v>113</v>
      </c>
      <c r="J14" s="371">
        <v>2</v>
      </c>
      <c r="K14" s="371"/>
      <c r="L14" s="371">
        <v>1</v>
      </c>
      <c r="M14" s="371"/>
      <c r="N14" s="371">
        <v>28</v>
      </c>
      <c r="O14" s="371">
        <v>77</v>
      </c>
      <c r="P14" s="371">
        <v>6</v>
      </c>
      <c r="Q14" s="371">
        <v>9</v>
      </c>
      <c r="R14" s="371">
        <v>8</v>
      </c>
      <c r="S14" s="371">
        <v>11</v>
      </c>
      <c r="T14" s="371">
        <v>11</v>
      </c>
      <c r="U14" s="371">
        <v>23</v>
      </c>
      <c r="V14" s="371"/>
      <c r="W14" s="371">
        <v>3</v>
      </c>
      <c r="X14" s="371">
        <v>66</v>
      </c>
      <c r="Y14" s="371">
        <v>14</v>
      </c>
      <c r="Z14" s="371">
        <v>15</v>
      </c>
      <c r="AA14" s="371">
        <v>7</v>
      </c>
      <c r="AB14" s="371">
        <v>3</v>
      </c>
      <c r="AC14" s="371">
        <v>5</v>
      </c>
      <c r="AD14" s="371">
        <v>61</v>
      </c>
      <c r="AE14" s="372">
        <v>1664</v>
      </c>
    </row>
    <row r="15" spans="1:31" ht="18" customHeight="1">
      <c r="A15" s="370" t="s">
        <v>26</v>
      </c>
      <c r="B15" s="371">
        <v>257</v>
      </c>
      <c r="C15" s="371">
        <v>1</v>
      </c>
      <c r="D15" s="371">
        <v>3</v>
      </c>
      <c r="E15" s="371">
        <v>2</v>
      </c>
      <c r="F15" s="371">
        <v>1</v>
      </c>
      <c r="G15" s="371">
        <v>3</v>
      </c>
      <c r="H15" s="371">
        <v>107</v>
      </c>
      <c r="I15" s="371">
        <v>52</v>
      </c>
      <c r="J15" s="371"/>
      <c r="K15" s="371"/>
      <c r="L15" s="371"/>
      <c r="M15" s="371"/>
      <c r="N15" s="371">
        <v>3</v>
      </c>
      <c r="O15" s="371">
        <v>15</v>
      </c>
      <c r="P15" s="371"/>
      <c r="Q15" s="371">
        <v>2</v>
      </c>
      <c r="R15" s="371">
        <v>6</v>
      </c>
      <c r="S15" s="371">
        <v>1</v>
      </c>
      <c r="T15" s="371"/>
      <c r="U15" s="371">
        <v>4</v>
      </c>
      <c r="V15" s="371"/>
      <c r="W15" s="371"/>
      <c r="X15" s="371">
        <v>17</v>
      </c>
      <c r="Y15" s="371">
        <v>2</v>
      </c>
      <c r="Z15" s="371">
        <v>1</v>
      </c>
      <c r="AA15" s="371"/>
      <c r="AB15" s="371"/>
      <c r="AC15" s="371"/>
      <c r="AD15" s="371">
        <v>22</v>
      </c>
      <c r="AE15" s="372">
        <v>499</v>
      </c>
    </row>
    <row r="16" spans="1:31" ht="18" customHeight="1">
      <c r="A16" s="370" t="s">
        <v>27</v>
      </c>
      <c r="B16" s="371">
        <v>157</v>
      </c>
      <c r="C16" s="371"/>
      <c r="D16" s="371"/>
      <c r="E16" s="371">
        <v>2</v>
      </c>
      <c r="F16" s="371"/>
      <c r="G16" s="371">
        <v>4</v>
      </c>
      <c r="H16" s="371">
        <v>32</v>
      </c>
      <c r="I16" s="371">
        <v>11</v>
      </c>
      <c r="J16" s="371"/>
      <c r="K16" s="371"/>
      <c r="L16" s="371"/>
      <c r="M16" s="371"/>
      <c r="N16" s="371">
        <v>3</v>
      </c>
      <c r="O16" s="371">
        <v>11</v>
      </c>
      <c r="P16" s="371">
        <v>1</v>
      </c>
      <c r="Q16" s="371"/>
      <c r="R16" s="371">
        <v>4</v>
      </c>
      <c r="S16" s="371"/>
      <c r="T16" s="371"/>
      <c r="U16" s="371">
        <v>7</v>
      </c>
      <c r="V16" s="371"/>
      <c r="W16" s="371"/>
      <c r="X16" s="371">
        <v>11</v>
      </c>
      <c r="Y16" s="371"/>
      <c r="Z16" s="371">
        <v>6</v>
      </c>
      <c r="AA16" s="371">
        <v>1</v>
      </c>
      <c r="AB16" s="371">
        <v>2</v>
      </c>
      <c r="AC16" s="371"/>
      <c r="AD16" s="371">
        <v>5</v>
      </c>
      <c r="AE16" s="372">
        <v>257</v>
      </c>
    </row>
    <row r="17" spans="1:31" ht="18" customHeight="1">
      <c r="A17" s="370" t="s">
        <v>57</v>
      </c>
      <c r="B17" s="371">
        <v>111</v>
      </c>
      <c r="C17" s="371"/>
      <c r="D17" s="371"/>
      <c r="E17" s="371">
        <v>2</v>
      </c>
      <c r="F17" s="371"/>
      <c r="G17" s="371">
        <v>5</v>
      </c>
      <c r="H17" s="371">
        <v>61</v>
      </c>
      <c r="I17" s="371">
        <v>3</v>
      </c>
      <c r="J17" s="371"/>
      <c r="K17" s="371"/>
      <c r="L17" s="371"/>
      <c r="M17" s="371"/>
      <c r="N17" s="371">
        <v>2</v>
      </c>
      <c r="O17" s="371"/>
      <c r="P17" s="371"/>
      <c r="Q17" s="371"/>
      <c r="R17" s="371">
        <v>2</v>
      </c>
      <c r="S17" s="371"/>
      <c r="T17" s="371"/>
      <c r="U17" s="371">
        <v>1</v>
      </c>
      <c r="V17" s="371"/>
      <c r="W17" s="371"/>
      <c r="X17" s="371"/>
      <c r="Y17" s="371"/>
      <c r="Z17" s="371"/>
      <c r="AA17" s="371"/>
      <c r="AB17" s="371">
        <v>1</v>
      </c>
      <c r="AC17" s="371">
        <v>1</v>
      </c>
      <c r="AD17" s="371">
        <v>4</v>
      </c>
      <c r="AE17" s="372">
        <v>193</v>
      </c>
    </row>
    <row r="18" spans="1:31" ht="18" customHeight="1">
      <c r="A18" s="370" t="s">
        <v>29</v>
      </c>
      <c r="B18" s="371">
        <v>81</v>
      </c>
      <c r="C18" s="371"/>
      <c r="D18" s="371"/>
      <c r="E18" s="371"/>
      <c r="F18" s="371"/>
      <c r="G18" s="371"/>
      <c r="H18" s="371">
        <v>8</v>
      </c>
      <c r="I18" s="371">
        <v>6</v>
      </c>
      <c r="J18" s="371"/>
      <c r="K18" s="371"/>
      <c r="L18" s="371"/>
      <c r="M18" s="371"/>
      <c r="N18" s="371">
        <v>2</v>
      </c>
      <c r="O18" s="371"/>
      <c r="P18" s="371"/>
      <c r="Q18" s="371"/>
      <c r="R18" s="371">
        <v>1</v>
      </c>
      <c r="S18" s="371">
        <v>1</v>
      </c>
      <c r="T18" s="371"/>
      <c r="U18" s="371"/>
      <c r="V18" s="371"/>
      <c r="W18" s="371"/>
      <c r="X18" s="371"/>
      <c r="Y18" s="371"/>
      <c r="Z18" s="371"/>
      <c r="AA18" s="371">
        <v>2</v>
      </c>
      <c r="AB18" s="371"/>
      <c r="AC18" s="371"/>
      <c r="AD18" s="371"/>
      <c r="AE18" s="372">
        <v>101</v>
      </c>
    </row>
    <row r="19" spans="1:31" ht="18" customHeight="1">
      <c r="A19" s="370" t="s">
        <v>30</v>
      </c>
      <c r="B19" s="371">
        <v>1979</v>
      </c>
      <c r="C19" s="371">
        <v>15</v>
      </c>
      <c r="D19" s="371">
        <v>1</v>
      </c>
      <c r="E19" s="371">
        <v>18</v>
      </c>
      <c r="F19" s="371">
        <v>24</v>
      </c>
      <c r="G19" s="371">
        <v>18</v>
      </c>
      <c r="H19" s="371">
        <v>95</v>
      </c>
      <c r="I19" s="371">
        <v>144</v>
      </c>
      <c r="J19" s="371">
        <v>10</v>
      </c>
      <c r="K19" s="371">
        <v>1</v>
      </c>
      <c r="L19" s="371">
        <v>7</v>
      </c>
      <c r="M19" s="371">
        <v>2</v>
      </c>
      <c r="N19" s="371">
        <v>66</v>
      </c>
      <c r="O19" s="371">
        <v>53</v>
      </c>
      <c r="P19" s="371">
        <v>18</v>
      </c>
      <c r="Q19" s="371">
        <v>43</v>
      </c>
      <c r="R19" s="371">
        <v>33</v>
      </c>
      <c r="S19" s="371">
        <v>7</v>
      </c>
      <c r="T19" s="371">
        <v>26</v>
      </c>
      <c r="U19" s="371">
        <v>203</v>
      </c>
      <c r="V19" s="371">
        <v>1</v>
      </c>
      <c r="W19" s="371">
        <v>8</v>
      </c>
      <c r="X19" s="371">
        <v>46</v>
      </c>
      <c r="Y19" s="371">
        <v>18</v>
      </c>
      <c r="Z19" s="371">
        <v>18</v>
      </c>
      <c r="AA19" s="371">
        <v>5</v>
      </c>
      <c r="AB19" s="371">
        <v>11</v>
      </c>
      <c r="AC19" s="371">
        <v>4</v>
      </c>
      <c r="AD19" s="371">
        <v>66</v>
      </c>
      <c r="AE19" s="372">
        <v>2940</v>
      </c>
    </row>
    <row r="20" spans="1:31" ht="18" customHeight="1">
      <c r="A20" s="370" t="s">
        <v>31</v>
      </c>
      <c r="B20" s="371">
        <v>489</v>
      </c>
      <c r="C20" s="371">
        <v>3</v>
      </c>
      <c r="D20" s="371">
        <v>4</v>
      </c>
      <c r="E20" s="371">
        <v>1</v>
      </c>
      <c r="F20" s="371"/>
      <c r="G20" s="371">
        <v>2</v>
      </c>
      <c r="H20" s="371">
        <v>92</v>
      </c>
      <c r="I20" s="371">
        <v>74</v>
      </c>
      <c r="J20" s="371">
        <v>2</v>
      </c>
      <c r="K20" s="371">
        <v>1</v>
      </c>
      <c r="L20" s="371">
        <v>5</v>
      </c>
      <c r="M20" s="371"/>
      <c r="N20" s="371">
        <v>4</v>
      </c>
      <c r="O20" s="371">
        <v>18</v>
      </c>
      <c r="P20" s="371">
        <v>4</v>
      </c>
      <c r="Q20" s="371">
        <v>3</v>
      </c>
      <c r="R20" s="371">
        <v>4</v>
      </c>
      <c r="S20" s="371">
        <v>2</v>
      </c>
      <c r="T20" s="371"/>
      <c r="U20" s="371">
        <v>38</v>
      </c>
      <c r="V20" s="371"/>
      <c r="W20" s="371">
        <v>3</v>
      </c>
      <c r="X20" s="371">
        <v>6</v>
      </c>
      <c r="Y20" s="371"/>
      <c r="Z20" s="371">
        <v>2</v>
      </c>
      <c r="AA20" s="371">
        <v>7</v>
      </c>
      <c r="AB20" s="371">
        <v>1</v>
      </c>
      <c r="AC20" s="371"/>
      <c r="AD20" s="371">
        <v>28</v>
      </c>
      <c r="AE20" s="372">
        <v>793</v>
      </c>
    </row>
    <row r="21" spans="1:31" ht="18" customHeight="1">
      <c r="A21" s="370" t="s">
        <v>33</v>
      </c>
      <c r="B21" s="371">
        <v>894</v>
      </c>
      <c r="C21" s="371">
        <v>10</v>
      </c>
      <c r="D21" s="371"/>
      <c r="E21" s="371">
        <v>8</v>
      </c>
      <c r="F21" s="371">
        <v>7</v>
      </c>
      <c r="G21" s="371">
        <v>3</v>
      </c>
      <c r="H21" s="371">
        <v>84</v>
      </c>
      <c r="I21" s="371">
        <v>32</v>
      </c>
      <c r="J21" s="371">
        <v>14</v>
      </c>
      <c r="K21" s="371"/>
      <c r="L21" s="371"/>
      <c r="M21" s="371"/>
      <c r="N21" s="371">
        <v>26</v>
      </c>
      <c r="O21" s="371">
        <v>41</v>
      </c>
      <c r="P21" s="371">
        <v>2</v>
      </c>
      <c r="Q21" s="371">
        <v>8</v>
      </c>
      <c r="R21" s="371">
        <v>5</v>
      </c>
      <c r="S21" s="371">
        <v>8</v>
      </c>
      <c r="T21" s="371">
        <v>3</v>
      </c>
      <c r="U21" s="371">
        <v>36</v>
      </c>
      <c r="V21" s="371">
        <v>9</v>
      </c>
      <c r="W21" s="371">
        <v>7</v>
      </c>
      <c r="X21" s="371">
        <v>15</v>
      </c>
      <c r="Y21" s="371">
        <v>2</v>
      </c>
      <c r="Z21" s="371">
        <v>6</v>
      </c>
      <c r="AA21" s="371">
        <v>7</v>
      </c>
      <c r="AB21" s="371">
        <v>1</v>
      </c>
      <c r="AC21" s="371"/>
      <c r="AD21" s="371">
        <v>21</v>
      </c>
      <c r="AE21" s="372">
        <v>1249</v>
      </c>
    </row>
    <row r="22" spans="1:31" ht="18" customHeight="1">
      <c r="A22" s="370" t="s">
        <v>34</v>
      </c>
      <c r="B22" s="371">
        <v>1732</v>
      </c>
      <c r="C22" s="371">
        <v>29</v>
      </c>
      <c r="D22" s="371">
        <v>13</v>
      </c>
      <c r="E22" s="371">
        <v>36</v>
      </c>
      <c r="F22" s="371">
        <v>30</v>
      </c>
      <c r="G22" s="371">
        <v>12</v>
      </c>
      <c r="H22" s="371">
        <v>138</v>
      </c>
      <c r="I22" s="371">
        <v>142</v>
      </c>
      <c r="J22" s="371">
        <v>6</v>
      </c>
      <c r="K22" s="371">
        <v>2</v>
      </c>
      <c r="L22" s="371">
        <v>4</v>
      </c>
      <c r="M22" s="371"/>
      <c r="N22" s="371">
        <v>48</v>
      </c>
      <c r="O22" s="371">
        <v>59</v>
      </c>
      <c r="P22" s="371">
        <v>10</v>
      </c>
      <c r="Q22" s="371">
        <v>17</v>
      </c>
      <c r="R22" s="371">
        <v>10</v>
      </c>
      <c r="S22" s="371">
        <v>13</v>
      </c>
      <c r="T22" s="371">
        <v>16</v>
      </c>
      <c r="U22" s="371">
        <v>24</v>
      </c>
      <c r="V22" s="371">
        <v>1</v>
      </c>
      <c r="W22" s="371">
        <v>4</v>
      </c>
      <c r="X22" s="371">
        <v>72</v>
      </c>
      <c r="Y22" s="371">
        <v>9</v>
      </c>
      <c r="Z22" s="371"/>
      <c r="AA22" s="371">
        <v>20</v>
      </c>
      <c r="AB22" s="371">
        <v>10</v>
      </c>
      <c r="AC22" s="371">
        <v>3</v>
      </c>
      <c r="AD22" s="371">
        <v>64</v>
      </c>
      <c r="AE22" s="372">
        <v>2524</v>
      </c>
    </row>
    <row r="23" spans="1:31" ht="18" customHeight="1">
      <c r="A23" s="370" t="s">
        <v>35</v>
      </c>
      <c r="B23" s="371">
        <v>56</v>
      </c>
      <c r="C23" s="371"/>
      <c r="D23" s="371"/>
      <c r="E23" s="371"/>
      <c r="F23" s="371"/>
      <c r="G23" s="371"/>
      <c r="H23" s="371">
        <v>2</v>
      </c>
      <c r="I23" s="371">
        <v>2</v>
      </c>
      <c r="J23" s="371"/>
      <c r="K23" s="371"/>
      <c r="L23" s="371"/>
      <c r="M23" s="371"/>
      <c r="N23" s="371">
        <v>1</v>
      </c>
      <c r="O23" s="371"/>
      <c r="P23" s="371"/>
      <c r="Q23" s="371"/>
      <c r="R23" s="371"/>
      <c r="S23" s="371"/>
      <c r="T23" s="371">
        <v>1</v>
      </c>
      <c r="U23" s="371"/>
      <c r="V23" s="371"/>
      <c r="W23" s="371"/>
      <c r="X23" s="371"/>
      <c r="Y23" s="371"/>
      <c r="Z23" s="371"/>
      <c r="AA23" s="371">
        <v>1</v>
      </c>
      <c r="AB23" s="371"/>
      <c r="AC23" s="371"/>
      <c r="AD23" s="371">
        <v>1</v>
      </c>
      <c r="AE23" s="372">
        <v>64</v>
      </c>
    </row>
    <row r="24" spans="1:31" ht="18" customHeight="1">
      <c r="A24" s="370" t="s">
        <v>36</v>
      </c>
      <c r="B24" s="371">
        <v>28</v>
      </c>
      <c r="C24" s="371"/>
      <c r="D24" s="371"/>
      <c r="E24" s="371">
        <v>2</v>
      </c>
      <c r="F24" s="371"/>
      <c r="G24" s="371"/>
      <c r="H24" s="371">
        <v>3</v>
      </c>
      <c r="I24" s="371">
        <v>1</v>
      </c>
      <c r="J24" s="371"/>
      <c r="K24" s="371"/>
      <c r="L24" s="371"/>
      <c r="M24" s="371"/>
      <c r="N24" s="371"/>
      <c r="O24" s="371"/>
      <c r="P24" s="371"/>
      <c r="Q24" s="371"/>
      <c r="R24" s="371"/>
      <c r="S24" s="371"/>
      <c r="T24" s="371"/>
      <c r="U24" s="371">
        <v>1</v>
      </c>
      <c r="V24" s="371"/>
      <c r="W24" s="371"/>
      <c r="X24" s="371"/>
      <c r="Y24" s="371"/>
      <c r="Z24" s="371"/>
      <c r="AA24" s="371"/>
      <c r="AB24" s="371"/>
      <c r="AC24" s="371"/>
      <c r="AD24" s="371"/>
      <c r="AE24" s="372">
        <v>35</v>
      </c>
    </row>
    <row r="25" spans="1:31" ht="18" customHeight="1">
      <c r="A25" s="370" t="s">
        <v>37</v>
      </c>
      <c r="B25" s="371">
        <v>23</v>
      </c>
      <c r="C25" s="371"/>
      <c r="D25" s="371"/>
      <c r="E25" s="371"/>
      <c r="F25" s="371"/>
      <c r="G25" s="371">
        <v>1</v>
      </c>
      <c r="H25" s="371">
        <v>1</v>
      </c>
      <c r="I25" s="371"/>
      <c r="J25" s="371"/>
      <c r="K25" s="371"/>
      <c r="L25" s="371"/>
      <c r="M25" s="371"/>
      <c r="N25" s="371">
        <v>1</v>
      </c>
      <c r="O25" s="371"/>
      <c r="P25" s="371"/>
      <c r="Q25" s="371"/>
      <c r="R25" s="371"/>
      <c r="S25" s="371"/>
      <c r="T25" s="371"/>
      <c r="U25" s="371">
        <v>1</v>
      </c>
      <c r="V25" s="371"/>
      <c r="W25" s="371"/>
      <c r="X25" s="371"/>
      <c r="Y25" s="371"/>
      <c r="Z25" s="371"/>
      <c r="AA25" s="371"/>
      <c r="AB25" s="371"/>
      <c r="AC25" s="371">
        <v>1</v>
      </c>
      <c r="AD25" s="371">
        <v>1</v>
      </c>
      <c r="AE25" s="372">
        <v>29</v>
      </c>
    </row>
    <row r="26" spans="1:31" ht="18" customHeight="1">
      <c r="A26" s="370" t="s">
        <v>38</v>
      </c>
      <c r="B26" s="371">
        <v>50</v>
      </c>
      <c r="C26" s="371"/>
      <c r="D26" s="371"/>
      <c r="E26" s="371"/>
      <c r="F26" s="371"/>
      <c r="G26" s="371"/>
      <c r="H26" s="371">
        <v>2</v>
      </c>
      <c r="I26" s="371">
        <v>1</v>
      </c>
      <c r="J26" s="371"/>
      <c r="K26" s="371"/>
      <c r="L26" s="371"/>
      <c r="M26" s="371"/>
      <c r="N26" s="371">
        <v>3</v>
      </c>
      <c r="O26" s="371">
        <v>1</v>
      </c>
      <c r="P26" s="371"/>
      <c r="Q26" s="371"/>
      <c r="R26" s="371"/>
      <c r="S26" s="371"/>
      <c r="T26" s="371"/>
      <c r="U26" s="371"/>
      <c r="V26" s="371"/>
      <c r="W26" s="371"/>
      <c r="X26" s="371"/>
      <c r="Y26" s="371"/>
      <c r="Z26" s="371"/>
      <c r="AA26" s="371"/>
      <c r="AB26" s="371"/>
      <c r="AC26" s="371"/>
      <c r="AD26" s="371"/>
      <c r="AE26" s="372">
        <v>57</v>
      </c>
    </row>
    <row r="27" spans="1:31" ht="18" customHeight="1">
      <c r="A27" s="370" t="s">
        <v>39</v>
      </c>
      <c r="B27" s="371">
        <v>365</v>
      </c>
      <c r="C27" s="371"/>
      <c r="D27" s="371"/>
      <c r="E27" s="371">
        <v>9</v>
      </c>
      <c r="F27" s="371"/>
      <c r="G27" s="371">
        <v>2</v>
      </c>
      <c r="H27" s="371">
        <v>7</v>
      </c>
      <c r="I27" s="371">
        <v>43</v>
      </c>
      <c r="J27" s="371">
        <v>5</v>
      </c>
      <c r="K27" s="371"/>
      <c r="L27" s="371">
        <v>3</v>
      </c>
      <c r="M27" s="371">
        <v>1</v>
      </c>
      <c r="N27" s="371">
        <v>6</v>
      </c>
      <c r="O27" s="371">
        <v>11</v>
      </c>
      <c r="P27" s="371"/>
      <c r="Q27" s="371"/>
      <c r="R27" s="371"/>
      <c r="S27" s="371">
        <v>1</v>
      </c>
      <c r="T27" s="371"/>
      <c r="U27" s="371">
        <v>2</v>
      </c>
      <c r="V27" s="371"/>
      <c r="W27" s="371">
        <v>2</v>
      </c>
      <c r="X27" s="371">
        <v>10</v>
      </c>
      <c r="Y27" s="371"/>
      <c r="Z27" s="371">
        <v>16</v>
      </c>
      <c r="AA27" s="371"/>
      <c r="AB27" s="371">
        <v>1</v>
      </c>
      <c r="AC27" s="371"/>
      <c r="AD27" s="371">
        <v>18</v>
      </c>
      <c r="AE27" s="372">
        <v>502</v>
      </c>
    </row>
    <row r="28" spans="1:31" ht="18" customHeight="1">
      <c r="A28" s="370" t="s">
        <v>40</v>
      </c>
      <c r="B28" s="371">
        <v>25</v>
      </c>
      <c r="C28" s="371">
        <v>1</v>
      </c>
      <c r="D28" s="371"/>
      <c r="E28" s="371"/>
      <c r="F28" s="371"/>
      <c r="G28" s="371">
        <v>1</v>
      </c>
      <c r="H28" s="371">
        <v>21</v>
      </c>
      <c r="I28" s="371">
        <v>9</v>
      </c>
      <c r="J28" s="371"/>
      <c r="K28" s="371"/>
      <c r="L28" s="371"/>
      <c r="M28" s="371"/>
      <c r="N28" s="371">
        <v>1</v>
      </c>
      <c r="O28" s="371"/>
      <c r="P28" s="371"/>
      <c r="Q28" s="371">
        <v>1</v>
      </c>
      <c r="R28" s="371">
        <v>1</v>
      </c>
      <c r="S28" s="371"/>
      <c r="T28" s="371">
        <v>5</v>
      </c>
      <c r="U28" s="371">
        <v>3</v>
      </c>
      <c r="V28" s="371"/>
      <c r="W28" s="371">
        <v>1</v>
      </c>
      <c r="X28" s="371"/>
      <c r="Y28" s="371"/>
      <c r="Z28" s="371"/>
      <c r="AA28" s="371"/>
      <c r="AB28" s="371"/>
      <c r="AC28" s="371">
        <v>1</v>
      </c>
      <c r="AD28" s="371">
        <v>4</v>
      </c>
      <c r="AE28" s="372">
        <v>74</v>
      </c>
    </row>
    <row r="29" spans="1:31" ht="18" customHeight="1">
      <c r="A29" s="370" t="s">
        <v>41</v>
      </c>
      <c r="B29" s="371">
        <v>122</v>
      </c>
      <c r="C29" s="371"/>
      <c r="D29" s="371"/>
      <c r="E29" s="371">
        <v>6</v>
      </c>
      <c r="F29" s="371">
        <v>1</v>
      </c>
      <c r="G29" s="371"/>
      <c r="H29" s="371">
        <v>34</v>
      </c>
      <c r="I29" s="371">
        <v>59</v>
      </c>
      <c r="J29" s="371"/>
      <c r="K29" s="371"/>
      <c r="L29" s="371">
        <v>1</v>
      </c>
      <c r="M29" s="371"/>
      <c r="N29" s="371">
        <v>2</v>
      </c>
      <c r="O29" s="371">
        <v>30</v>
      </c>
      <c r="P29" s="371">
        <v>3</v>
      </c>
      <c r="Q29" s="371"/>
      <c r="R29" s="371">
        <v>5</v>
      </c>
      <c r="S29" s="371"/>
      <c r="T29" s="371">
        <v>1</v>
      </c>
      <c r="U29" s="371">
        <v>24</v>
      </c>
      <c r="V29" s="371"/>
      <c r="W29" s="371"/>
      <c r="X29" s="371">
        <v>21</v>
      </c>
      <c r="Y29" s="371">
        <v>1</v>
      </c>
      <c r="Z29" s="371"/>
      <c r="AA29" s="371"/>
      <c r="AB29" s="371">
        <v>3</v>
      </c>
      <c r="AC29" s="371"/>
      <c r="AD29" s="371">
        <v>28</v>
      </c>
      <c r="AE29" s="372">
        <v>341</v>
      </c>
    </row>
    <row r="30" spans="1:31" ht="18" customHeight="1">
      <c r="A30" s="370" t="s">
        <v>42</v>
      </c>
      <c r="B30" s="371">
        <v>719</v>
      </c>
      <c r="C30" s="371">
        <v>1</v>
      </c>
      <c r="D30" s="371">
        <v>2</v>
      </c>
      <c r="E30" s="371">
        <v>24</v>
      </c>
      <c r="F30" s="371">
        <v>4</v>
      </c>
      <c r="G30" s="371">
        <v>5</v>
      </c>
      <c r="H30" s="371">
        <v>169</v>
      </c>
      <c r="I30" s="371">
        <v>69</v>
      </c>
      <c r="J30" s="371">
        <v>2</v>
      </c>
      <c r="K30" s="371"/>
      <c r="L30" s="371"/>
      <c r="M30" s="371"/>
      <c r="N30" s="371">
        <v>13</v>
      </c>
      <c r="O30" s="371">
        <v>12</v>
      </c>
      <c r="P30" s="371">
        <v>2</v>
      </c>
      <c r="Q30" s="371">
        <v>18</v>
      </c>
      <c r="R30" s="371">
        <v>2</v>
      </c>
      <c r="S30" s="371">
        <v>3</v>
      </c>
      <c r="T30" s="371"/>
      <c r="U30" s="371">
        <v>7</v>
      </c>
      <c r="V30" s="371"/>
      <c r="W30" s="371">
        <v>1</v>
      </c>
      <c r="X30" s="371">
        <v>21</v>
      </c>
      <c r="Y30" s="371"/>
      <c r="Z30" s="371">
        <v>9</v>
      </c>
      <c r="AA30" s="371">
        <v>3</v>
      </c>
      <c r="AB30" s="371"/>
      <c r="AC30" s="371">
        <v>1</v>
      </c>
      <c r="AD30" s="371">
        <v>19</v>
      </c>
      <c r="AE30" s="372">
        <v>1106</v>
      </c>
    </row>
    <row r="31" spans="1:31" ht="18" customHeight="1">
      <c r="A31" s="370" t="s">
        <v>43</v>
      </c>
      <c r="B31" s="371">
        <v>6</v>
      </c>
      <c r="C31" s="371"/>
      <c r="D31" s="371"/>
      <c r="E31" s="371"/>
      <c r="F31" s="371"/>
      <c r="G31" s="371"/>
      <c r="H31" s="371">
        <v>2</v>
      </c>
      <c r="I31" s="371"/>
      <c r="J31" s="371"/>
      <c r="K31" s="371"/>
      <c r="L31" s="371"/>
      <c r="M31" s="371"/>
      <c r="N31" s="371"/>
      <c r="O31" s="371"/>
      <c r="P31" s="371"/>
      <c r="Q31" s="371"/>
      <c r="R31" s="371"/>
      <c r="S31" s="371"/>
      <c r="T31" s="371">
        <v>1</v>
      </c>
      <c r="U31" s="371"/>
      <c r="V31" s="371"/>
      <c r="W31" s="371"/>
      <c r="X31" s="371">
        <v>1</v>
      </c>
      <c r="Y31" s="371"/>
      <c r="Z31" s="371"/>
      <c r="AA31" s="371"/>
      <c r="AB31" s="371"/>
      <c r="AC31" s="371"/>
      <c r="AD31" s="371"/>
      <c r="AE31" s="372">
        <v>10</v>
      </c>
    </row>
    <row r="32" spans="1:31" ht="18" customHeight="1">
      <c r="A32" s="370" t="s">
        <v>44</v>
      </c>
      <c r="B32" s="371">
        <v>1372</v>
      </c>
      <c r="C32" s="371">
        <v>12</v>
      </c>
      <c r="D32" s="371">
        <v>16</v>
      </c>
      <c r="E32" s="371">
        <v>40</v>
      </c>
      <c r="F32" s="371">
        <v>1</v>
      </c>
      <c r="G32" s="371">
        <v>11</v>
      </c>
      <c r="H32" s="371">
        <v>184</v>
      </c>
      <c r="I32" s="371">
        <v>301</v>
      </c>
      <c r="J32" s="371">
        <v>5</v>
      </c>
      <c r="K32" s="371"/>
      <c r="L32" s="371"/>
      <c r="M32" s="371"/>
      <c r="N32" s="371">
        <v>8</v>
      </c>
      <c r="O32" s="371">
        <v>49</v>
      </c>
      <c r="P32" s="371">
        <v>22</v>
      </c>
      <c r="Q32" s="371">
        <v>4</v>
      </c>
      <c r="R32" s="371">
        <v>17</v>
      </c>
      <c r="S32" s="371">
        <v>3</v>
      </c>
      <c r="T32" s="371">
        <v>20</v>
      </c>
      <c r="U32" s="371">
        <v>103</v>
      </c>
      <c r="V32" s="371">
        <v>2</v>
      </c>
      <c r="W32" s="371">
        <v>17</v>
      </c>
      <c r="X32" s="371">
        <v>19</v>
      </c>
      <c r="Y32" s="371">
        <v>16</v>
      </c>
      <c r="Z32" s="371">
        <v>2</v>
      </c>
      <c r="AA32" s="371">
        <v>5</v>
      </c>
      <c r="AB32" s="371">
        <v>8</v>
      </c>
      <c r="AC32" s="371">
        <v>5</v>
      </c>
      <c r="AD32" s="371">
        <v>22</v>
      </c>
      <c r="AE32" s="372">
        <v>2264</v>
      </c>
    </row>
    <row r="33" spans="1:31" ht="18" customHeight="1">
      <c r="A33" s="370" t="s">
        <v>45</v>
      </c>
      <c r="B33" s="371">
        <v>20</v>
      </c>
      <c r="C33" s="371"/>
      <c r="D33" s="371"/>
      <c r="E33" s="371"/>
      <c r="F33" s="371"/>
      <c r="G33" s="371"/>
      <c r="H33" s="371">
        <v>1</v>
      </c>
      <c r="I33" s="371">
        <v>4</v>
      </c>
      <c r="J33" s="371">
        <v>3</v>
      </c>
      <c r="K33" s="371"/>
      <c r="L33" s="371"/>
      <c r="M33" s="371"/>
      <c r="N33" s="371">
        <v>1</v>
      </c>
      <c r="O33" s="371"/>
      <c r="P33" s="371">
        <v>2</v>
      </c>
      <c r="Q33" s="371"/>
      <c r="R33" s="371"/>
      <c r="S33" s="371"/>
      <c r="T33" s="371"/>
      <c r="U33" s="371">
        <v>2</v>
      </c>
      <c r="V33" s="371"/>
      <c r="W33" s="371">
        <v>1</v>
      </c>
      <c r="X33" s="371">
        <v>1</v>
      </c>
      <c r="Y33" s="371"/>
      <c r="Z33" s="371"/>
      <c r="AA33" s="371"/>
      <c r="AB33" s="371">
        <v>1</v>
      </c>
      <c r="AC33" s="371">
        <v>1</v>
      </c>
      <c r="AD33" s="371">
        <v>1</v>
      </c>
      <c r="AE33" s="372">
        <v>38</v>
      </c>
    </row>
    <row r="34" spans="1:31" ht="18" customHeight="1">
      <c r="A34" s="370" t="s">
        <v>47</v>
      </c>
      <c r="B34" s="371">
        <v>1507</v>
      </c>
      <c r="C34" s="371">
        <v>6</v>
      </c>
      <c r="D34" s="371">
        <v>2</v>
      </c>
      <c r="E34" s="371">
        <v>36</v>
      </c>
      <c r="F34" s="371">
        <v>2</v>
      </c>
      <c r="G34" s="371">
        <v>5</v>
      </c>
      <c r="H34" s="371">
        <v>44</v>
      </c>
      <c r="I34" s="371">
        <v>61</v>
      </c>
      <c r="J34" s="371">
        <v>3</v>
      </c>
      <c r="K34" s="371"/>
      <c r="L34" s="371">
        <v>3</v>
      </c>
      <c r="M34" s="371"/>
      <c r="N34" s="371">
        <v>34</v>
      </c>
      <c r="O34" s="371">
        <v>29</v>
      </c>
      <c r="P34" s="371">
        <v>2</v>
      </c>
      <c r="Q34" s="371">
        <v>1</v>
      </c>
      <c r="R34" s="371">
        <v>3</v>
      </c>
      <c r="S34" s="371">
        <v>3</v>
      </c>
      <c r="T34" s="371">
        <v>2</v>
      </c>
      <c r="U34" s="371">
        <v>4</v>
      </c>
      <c r="V34" s="371">
        <v>22</v>
      </c>
      <c r="W34" s="371"/>
      <c r="X34" s="371">
        <v>23</v>
      </c>
      <c r="Y34" s="371"/>
      <c r="Z34" s="371">
        <v>84</v>
      </c>
      <c r="AA34" s="371">
        <v>7</v>
      </c>
      <c r="AB34" s="371">
        <v>1</v>
      </c>
      <c r="AC34" s="371"/>
      <c r="AD34" s="371">
        <v>22</v>
      </c>
      <c r="AE34" s="372">
        <v>1906</v>
      </c>
    </row>
    <row r="35" spans="1:31" ht="18" customHeight="1">
      <c r="A35" s="370" t="s">
        <v>58</v>
      </c>
      <c r="B35" s="371">
        <v>140</v>
      </c>
      <c r="C35" s="371">
        <v>2</v>
      </c>
      <c r="D35" s="371"/>
      <c r="E35" s="371"/>
      <c r="F35" s="371"/>
      <c r="G35" s="371"/>
      <c r="H35" s="371">
        <v>6</v>
      </c>
      <c r="I35" s="371">
        <v>19</v>
      </c>
      <c r="J35" s="371"/>
      <c r="K35" s="371">
        <v>1</v>
      </c>
      <c r="L35" s="371">
        <v>2</v>
      </c>
      <c r="M35" s="371"/>
      <c r="N35" s="371">
        <v>1</v>
      </c>
      <c r="O35" s="371">
        <v>8</v>
      </c>
      <c r="P35" s="371">
        <v>1</v>
      </c>
      <c r="Q35" s="371">
        <v>2</v>
      </c>
      <c r="R35" s="371">
        <v>1</v>
      </c>
      <c r="S35" s="371"/>
      <c r="T35" s="371">
        <v>1</v>
      </c>
      <c r="U35" s="371">
        <v>1</v>
      </c>
      <c r="V35" s="371"/>
      <c r="W35" s="371"/>
      <c r="X35" s="371">
        <v>10</v>
      </c>
      <c r="Y35" s="371"/>
      <c r="Z35" s="371"/>
      <c r="AA35" s="371">
        <v>1</v>
      </c>
      <c r="AB35" s="371">
        <v>1</v>
      </c>
      <c r="AC35" s="371">
        <v>1</v>
      </c>
      <c r="AD35" s="371">
        <v>9</v>
      </c>
      <c r="AE35" s="372">
        <v>207</v>
      </c>
    </row>
    <row r="36" spans="1:31" ht="18" customHeight="1">
      <c r="A36" s="370" t="s">
        <v>48</v>
      </c>
      <c r="B36" s="371">
        <v>546</v>
      </c>
      <c r="C36" s="371"/>
      <c r="D36" s="371"/>
      <c r="E36" s="371">
        <v>10</v>
      </c>
      <c r="F36" s="371">
        <v>1</v>
      </c>
      <c r="G36" s="371">
        <v>10</v>
      </c>
      <c r="H36" s="371">
        <v>81</v>
      </c>
      <c r="I36" s="371">
        <v>50</v>
      </c>
      <c r="J36" s="371">
        <v>6</v>
      </c>
      <c r="K36" s="371"/>
      <c r="L36" s="371">
        <v>4</v>
      </c>
      <c r="M36" s="371"/>
      <c r="N36" s="371">
        <v>19</v>
      </c>
      <c r="O36" s="371">
        <v>33</v>
      </c>
      <c r="P36" s="371">
        <v>14</v>
      </c>
      <c r="Q36" s="371">
        <v>1</v>
      </c>
      <c r="R36" s="371">
        <v>2</v>
      </c>
      <c r="S36" s="371">
        <v>8</v>
      </c>
      <c r="T36" s="371">
        <v>4</v>
      </c>
      <c r="U36" s="371">
        <v>15</v>
      </c>
      <c r="V36" s="371"/>
      <c r="W36" s="371">
        <v>2</v>
      </c>
      <c r="X36" s="371">
        <v>9</v>
      </c>
      <c r="Y36" s="371">
        <v>3</v>
      </c>
      <c r="Z36" s="371"/>
      <c r="AA36" s="371">
        <v>4</v>
      </c>
      <c r="AB36" s="371">
        <v>2</v>
      </c>
      <c r="AC36" s="371"/>
      <c r="AD36" s="371">
        <v>25</v>
      </c>
      <c r="AE36" s="372">
        <v>849</v>
      </c>
    </row>
    <row r="37" spans="1:31" s="374" customFormat="1" ht="18" customHeight="1">
      <c r="A37" s="373" t="s">
        <v>60</v>
      </c>
      <c r="B37" s="372">
        <v>15615</v>
      </c>
      <c r="C37" s="372">
        <v>116</v>
      </c>
      <c r="D37" s="372">
        <v>57</v>
      </c>
      <c r="E37" s="372">
        <v>236</v>
      </c>
      <c r="F37" s="372">
        <v>105</v>
      </c>
      <c r="G37" s="372">
        <v>173</v>
      </c>
      <c r="H37" s="372">
        <v>1478</v>
      </c>
      <c r="I37" s="372">
        <v>1700</v>
      </c>
      <c r="J37" s="372">
        <v>71</v>
      </c>
      <c r="K37" s="372">
        <v>9</v>
      </c>
      <c r="L37" s="372">
        <v>40</v>
      </c>
      <c r="M37" s="372">
        <v>4</v>
      </c>
      <c r="N37" s="372">
        <v>315</v>
      </c>
      <c r="O37" s="372">
        <v>542</v>
      </c>
      <c r="P37" s="372">
        <v>98</v>
      </c>
      <c r="Q37" s="372">
        <v>114</v>
      </c>
      <c r="R37" s="372">
        <v>130</v>
      </c>
      <c r="S37" s="372">
        <v>66</v>
      </c>
      <c r="T37" s="372">
        <v>112</v>
      </c>
      <c r="U37" s="372">
        <v>622</v>
      </c>
      <c r="V37" s="372">
        <v>39</v>
      </c>
      <c r="W37" s="372">
        <v>53</v>
      </c>
      <c r="X37" s="372">
        <v>514</v>
      </c>
      <c r="Y37" s="372">
        <v>81</v>
      </c>
      <c r="Z37" s="372">
        <v>216</v>
      </c>
      <c r="AA37" s="372">
        <v>81</v>
      </c>
      <c r="AB37" s="372">
        <v>54</v>
      </c>
      <c r="AC37" s="372">
        <v>32</v>
      </c>
      <c r="AD37" s="372">
        <v>530</v>
      </c>
      <c r="AE37" s="372">
        <v>23203</v>
      </c>
    </row>
  </sheetData>
  <pageMargins left="0.89" right="0.27" top="0.75" bottom="0.48" header="0.3" footer="0.16"/>
  <pageSetup paperSize="9" firstPageNumber="6" orientation="portrait" useFirstPageNumber="1" horizontalDpi="200" r:id="rId1"/>
  <headerFooter>
    <oddFooter>&amp;L&amp;"Arial,Italic"AISHE 2011-12&amp;CT-&amp;P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>
  <dimension ref="A1:Z41"/>
  <sheetViews>
    <sheetView view="pageBreakPreview" zoomScaleSheetLayoutView="100" workbookViewId="0">
      <pane xSplit="2" ySplit="3" topLeftCell="C4" activePane="bottomRight" state="frozen"/>
      <selection activeCell="B5" sqref="B5"/>
      <selection pane="topRight" activeCell="B5" sqref="B5"/>
      <selection pane="bottomLeft" activeCell="B5" sqref="B5"/>
      <selection pane="bottomRight" activeCell="B5" sqref="B5"/>
    </sheetView>
  </sheetViews>
  <sheetFormatPr defaultRowHeight="15"/>
  <cols>
    <col min="1" max="1" width="5.140625" style="334" customWidth="1"/>
    <col min="2" max="2" width="18.5703125" style="334" customWidth="1"/>
    <col min="3" max="3" width="9.28515625" style="334" customWidth="1"/>
    <col min="4" max="4" width="9.140625" style="334" customWidth="1"/>
    <col min="5" max="5" width="9" style="334" customWidth="1"/>
    <col min="6" max="6" width="7.85546875" style="334" customWidth="1"/>
    <col min="7" max="8" width="7.7109375" style="334" customWidth="1"/>
    <col min="9" max="9" width="7.28515625" style="334" customWidth="1"/>
    <col min="10" max="10" width="7" style="334" customWidth="1"/>
    <col min="11" max="11" width="7.85546875" style="334" customWidth="1"/>
    <col min="12" max="12" width="7.7109375" style="334" customWidth="1"/>
    <col min="13" max="13" width="8.140625" style="334" customWidth="1"/>
    <col min="14" max="14" width="7.7109375" style="334" customWidth="1"/>
    <col min="15" max="16384" width="9.140625" style="334"/>
  </cols>
  <sheetData>
    <row r="1" spans="1:26" s="105" customFormat="1" ht="27" customHeight="1">
      <c r="B1" s="108" t="s">
        <v>701</v>
      </c>
      <c r="C1" s="106" t="s">
        <v>700</v>
      </c>
      <c r="L1" s="106"/>
    </row>
    <row r="2" spans="1:26" s="322" customFormat="1" ht="30" customHeight="1">
      <c r="A2" s="680" t="s">
        <v>99</v>
      </c>
      <c r="B2" s="628" t="s">
        <v>2</v>
      </c>
      <c r="C2" s="682" t="s">
        <v>112</v>
      </c>
      <c r="D2" s="683"/>
      <c r="E2" s="684"/>
      <c r="F2" s="682" t="s">
        <v>113</v>
      </c>
      <c r="G2" s="683"/>
      <c r="H2" s="684"/>
      <c r="I2" s="682" t="s">
        <v>114</v>
      </c>
      <c r="J2" s="683"/>
      <c r="K2" s="684"/>
      <c r="L2" s="682" t="s">
        <v>115</v>
      </c>
      <c r="M2" s="683"/>
      <c r="N2" s="684"/>
      <c r="O2" s="628" t="s">
        <v>547</v>
      </c>
      <c r="P2" s="628"/>
      <c r="Q2" s="628"/>
      <c r="R2" s="628" t="s">
        <v>377</v>
      </c>
      <c r="S2" s="628"/>
      <c r="T2" s="628"/>
      <c r="U2" s="628" t="s">
        <v>378</v>
      </c>
      <c r="V2" s="628"/>
      <c r="W2" s="628"/>
      <c r="X2" s="628" t="s">
        <v>699</v>
      </c>
      <c r="Y2" s="628"/>
      <c r="Z2" s="628"/>
    </row>
    <row r="3" spans="1:26" s="325" customFormat="1" ht="24.75" customHeight="1">
      <c r="A3" s="681"/>
      <c r="B3" s="628"/>
      <c r="C3" s="323" t="s">
        <v>102</v>
      </c>
      <c r="D3" s="323" t="s">
        <v>103</v>
      </c>
      <c r="E3" s="323" t="s">
        <v>12</v>
      </c>
      <c r="F3" s="323" t="s">
        <v>102</v>
      </c>
      <c r="G3" s="323" t="s">
        <v>103</v>
      </c>
      <c r="H3" s="323" t="s">
        <v>12</v>
      </c>
      <c r="I3" s="323" t="s">
        <v>102</v>
      </c>
      <c r="J3" s="323" t="s">
        <v>103</v>
      </c>
      <c r="K3" s="323" t="s">
        <v>12</v>
      </c>
      <c r="L3" s="323" t="s">
        <v>102</v>
      </c>
      <c r="M3" s="323" t="s">
        <v>103</v>
      </c>
      <c r="N3" s="323" t="s">
        <v>12</v>
      </c>
      <c r="O3" s="324" t="s">
        <v>102</v>
      </c>
      <c r="P3" s="324" t="s">
        <v>103</v>
      </c>
      <c r="Q3" s="324" t="s">
        <v>12</v>
      </c>
      <c r="R3" s="324" t="s">
        <v>102</v>
      </c>
      <c r="S3" s="324" t="s">
        <v>103</v>
      </c>
      <c r="T3" s="324" t="s">
        <v>12</v>
      </c>
      <c r="U3" s="324" t="s">
        <v>102</v>
      </c>
      <c r="V3" s="324" t="s">
        <v>103</v>
      </c>
      <c r="W3" s="324" t="s">
        <v>12</v>
      </c>
      <c r="X3" s="324" t="s">
        <v>102</v>
      </c>
      <c r="Y3" s="324" t="s">
        <v>103</v>
      </c>
      <c r="Z3" s="324" t="s">
        <v>12</v>
      </c>
    </row>
    <row r="4" spans="1:26" s="325" customFormat="1" ht="13.5" customHeight="1">
      <c r="A4" s="326">
        <v>1</v>
      </c>
      <c r="B4" s="326">
        <v>2</v>
      </c>
      <c r="C4" s="326">
        <v>3</v>
      </c>
      <c r="D4" s="326">
        <v>4</v>
      </c>
      <c r="E4" s="326">
        <v>5</v>
      </c>
      <c r="F4" s="326">
        <v>6</v>
      </c>
      <c r="G4" s="326">
        <v>7</v>
      </c>
      <c r="H4" s="326">
        <v>8</v>
      </c>
      <c r="I4" s="326">
        <v>9</v>
      </c>
      <c r="J4" s="326">
        <v>10</v>
      </c>
      <c r="K4" s="326">
        <v>11</v>
      </c>
      <c r="L4" s="326">
        <v>12</v>
      </c>
      <c r="M4" s="326">
        <v>13</v>
      </c>
      <c r="N4" s="326">
        <v>14</v>
      </c>
      <c r="O4" s="326">
        <v>15</v>
      </c>
      <c r="P4" s="326">
        <v>16</v>
      </c>
      <c r="Q4" s="326">
        <v>17</v>
      </c>
      <c r="R4" s="326">
        <v>18</v>
      </c>
      <c r="S4" s="326">
        <v>19</v>
      </c>
      <c r="T4" s="326">
        <v>20</v>
      </c>
      <c r="U4" s="326">
        <v>21</v>
      </c>
      <c r="V4" s="326">
        <v>22</v>
      </c>
      <c r="W4" s="326">
        <v>23</v>
      </c>
      <c r="X4" s="326">
        <v>24</v>
      </c>
      <c r="Y4" s="326">
        <v>25</v>
      </c>
      <c r="Z4" s="326">
        <v>26</v>
      </c>
    </row>
    <row r="5" spans="1:26" s="325" customFormat="1" ht="30.75" customHeight="1">
      <c r="A5" s="327">
        <v>1</v>
      </c>
      <c r="B5" s="328" t="s">
        <v>55</v>
      </c>
      <c r="C5" s="329">
        <v>2461</v>
      </c>
      <c r="D5" s="329">
        <v>2797</v>
      </c>
      <c r="E5" s="330">
        <v>5258</v>
      </c>
      <c r="F5" s="329">
        <v>16</v>
      </c>
      <c r="G5" s="329">
        <v>11</v>
      </c>
      <c r="H5" s="330">
        <v>27</v>
      </c>
      <c r="I5" s="329">
        <v>72</v>
      </c>
      <c r="J5" s="329">
        <v>147</v>
      </c>
      <c r="K5" s="330">
        <v>219</v>
      </c>
      <c r="L5" s="329">
        <v>228</v>
      </c>
      <c r="M5" s="329">
        <v>251</v>
      </c>
      <c r="N5" s="330">
        <v>479</v>
      </c>
      <c r="O5" s="329">
        <v>8</v>
      </c>
      <c r="P5" s="329">
        <v>1</v>
      </c>
      <c r="Q5" s="330">
        <v>9</v>
      </c>
      <c r="R5" s="329">
        <v>38</v>
      </c>
      <c r="S5" s="329">
        <v>69</v>
      </c>
      <c r="T5" s="330">
        <v>107</v>
      </c>
      <c r="U5" s="329">
        <v>34</v>
      </c>
      <c r="V5" s="329">
        <v>77</v>
      </c>
      <c r="W5" s="330">
        <v>111</v>
      </c>
      <c r="X5" s="329">
        <v>0</v>
      </c>
      <c r="Y5" s="329">
        <v>0</v>
      </c>
      <c r="Z5" s="330">
        <v>0</v>
      </c>
    </row>
    <row r="6" spans="1:26" s="325" customFormat="1" ht="21.75" customHeight="1">
      <c r="A6" s="327">
        <v>2</v>
      </c>
      <c r="B6" s="331" t="s">
        <v>15</v>
      </c>
      <c r="C6" s="329">
        <v>1524897</v>
      </c>
      <c r="D6" s="329">
        <v>1168814</v>
      </c>
      <c r="E6" s="330">
        <v>2693711</v>
      </c>
      <c r="F6" s="329">
        <v>225493</v>
      </c>
      <c r="G6" s="329">
        <v>179159</v>
      </c>
      <c r="H6" s="330">
        <v>404652</v>
      </c>
      <c r="I6" s="329">
        <v>90998</v>
      </c>
      <c r="J6" s="329">
        <v>61382</v>
      </c>
      <c r="K6" s="330">
        <v>152380</v>
      </c>
      <c r="L6" s="329">
        <v>604351</v>
      </c>
      <c r="M6" s="329">
        <v>437180</v>
      </c>
      <c r="N6" s="330">
        <v>1041531</v>
      </c>
      <c r="O6" s="329">
        <v>3123</v>
      </c>
      <c r="P6" s="329">
        <v>1968</v>
      </c>
      <c r="Q6" s="330">
        <v>5091</v>
      </c>
      <c r="R6" s="329">
        <v>64065</v>
      </c>
      <c r="S6" s="329">
        <v>51170</v>
      </c>
      <c r="T6" s="330">
        <v>115235</v>
      </c>
      <c r="U6" s="329">
        <v>6895</v>
      </c>
      <c r="V6" s="329">
        <v>7414</v>
      </c>
      <c r="W6" s="330">
        <v>14309</v>
      </c>
      <c r="X6" s="329">
        <v>2809</v>
      </c>
      <c r="Y6" s="329">
        <v>937</v>
      </c>
      <c r="Z6" s="330">
        <v>3746</v>
      </c>
    </row>
    <row r="7" spans="1:26" s="325" customFormat="1" ht="21.75" customHeight="1">
      <c r="A7" s="327">
        <v>3</v>
      </c>
      <c r="B7" s="331" t="s">
        <v>16</v>
      </c>
      <c r="C7" s="329">
        <v>14496</v>
      </c>
      <c r="D7" s="329">
        <v>12371</v>
      </c>
      <c r="E7" s="330">
        <v>26867</v>
      </c>
      <c r="F7" s="329">
        <v>195</v>
      </c>
      <c r="G7" s="329">
        <v>76</v>
      </c>
      <c r="H7" s="330">
        <v>271</v>
      </c>
      <c r="I7" s="329">
        <v>11237</v>
      </c>
      <c r="J7" s="329">
        <v>10040</v>
      </c>
      <c r="K7" s="330">
        <v>21277</v>
      </c>
      <c r="L7" s="329">
        <v>446</v>
      </c>
      <c r="M7" s="329">
        <v>205</v>
      </c>
      <c r="N7" s="330">
        <v>651</v>
      </c>
      <c r="O7" s="329">
        <v>32</v>
      </c>
      <c r="P7" s="329">
        <v>9</v>
      </c>
      <c r="Q7" s="330">
        <v>41</v>
      </c>
      <c r="R7" s="329">
        <v>19</v>
      </c>
      <c r="S7" s="329">
        <v>14</v>
      </c>
      <c r="T7" s="330">
        <v>33</v>
      </c>
      <c r="U7" s="329">
        <v>229</v>
      </c>
      <c r="V7" s="329">
        <v>284</v>
      </c>
      <c r="W7" s="330">
        <v>513</v>
      </c>
      <c r="X7" s="329">
        <v>0</v>
      </c>
      <c r="Y7" s="329">
        <v>0</v>
      </c>
      <c r="Z7" s="330">
        <v>0</v>
      </c>
    </row>
    <row r="8" spans="1:26" s="325" customFormat="1" ht="21.75" customHeight="1">
      <c r="A8" s="327">
        <v>4</v>
      </c>
      <c r="B8" s="331" t="s">
        <v>17</v>
      </c>
      <c r="C8" s="329">
        <v>188701</v>
      </c>
      <c r="D8" s="329">
        <v>190846</v>
      </c>
      <c r="E8" s="330">
        <v>379547</v>
      </c>
      <c r="F8" s="329">
        <v>12954</v>
      </c>
      <c r="G8" s="329">
        <v>11484</v>
      </c>
      <c r="H8" s="330">
        <v>24438</v>
      </c>
      <c r="I8" s="329">
        <v>24814</v>
      </c>
      <c r="J8" s="329">
        <v>26590</v>
      </c>
      <c r="K8" s="330">
        <v>51404</v>
      </c>
      <c r="L8" s="329">
        <v>37153</v>
      </c>
      <c r="M8" s="329">
        <v>42667</v>
      </c>
      <c r="N8" s="330">
        <v>79820</v>
      </c>
      <c r="O8" s="329">
        <v>179</v>
      </c>
      <c r="P8" s="329">
        <v>96</v>
      </c>
      <c r="Q8" s="330">
        <v>275</v>
      </c>
      <c r="R8" s="329">
        <v>18516</v>
      </c>
      <c r="S8" s="329">
        <v>16831</v>
      </c>
      <c r="T8" s="330">
        <v>35347</v>
      </c>
      <c r="U8" s="329">
        <v>1384</v>
      </c>
      <c r="V8" s="329">
        <v>1448</v>
      </c>
      <c r="W8" s="330">
        <v>2832</v>
      </c>
      <c r="X8" s="329">
        <v>36</v>
      </c>
      <c r="Y8" s="329">
        <v>8</v>
      </c>
      <c r="Z8" s="330">
        <v>44</v>
      </c>
    </row>
    <row r="9" spans="1:26" s="325" customFormat="1" ht="21.75" customHeight="1">
      <c r="A9" s="327">
        <v>5</v>
      </c>
      <c r="B9" s="331" t="s">
        <v>18</v>
      </c>
      <c r="C9" s="329">
        <v>726685</v>
      </c>
      <c r="D9" s="329">
        <v>484117</v>
      </c>
      <c r="E9" s="330">
        <v>1210802</v>
      </c>
      <c r="F9" s="329">
        <v>70405</v>
      </c>
      <c r="G9" s="329">
        <v>42376</v>
      </c>
      <c r="H9" s="330">
        <v>112781</v>
      </c>
      <c r="I9" s="329">
        <v>9787</v>
      </c>
      <c r="J9" s="329">
        <v>7984</v>
      </c>
      <c r="K9" s="330">
        <v>17771</v>
      </c>
      <c r="L9" s="329">
        <v>254982</v>
      </c>
      <c r="M9" s="329">
        <v>170336</v>
      </c>
      <c r="N9" s="330">
        <v>425318</v>
      </c>
      <c r="O9" s="329">
        <v>1193</v>
      </c>
      <c r="P9" s="329">
        <v>382</v>
      </c>
      <c r="Q9" s="330">
        <v>1575</v>
      </c>
      <c r="R9" s="329">
        <v>51899</v>
      </c>
      <c r="S9" s="329">
        <v>34598</v>
      </c>
      <c r="T9" s="330">
        <v>86497</v>
      </c>
      <c r="U9" s="329">
        <v>125</v>
      </c>
      <c r="V9" s="329">
        <v>483</v>
      </c>
      <c r="W9" s="330">
        <v>608</v>
      </c>
      <c r="X9" s="329">
        <v>182</v>
      </c>
      <c r="Y9" s="329">
        <v>68</v>
      </c>
      <c r="Z9" s="330">
        <v>250</v>
      </c>
    </row>
    <row r="10" spans="1:26" s="325" customFormat="1" ht="21.75" customHeight="1">
      <c r="A10" s="327">
        <v>6</v>
      </c>
      <c r="B10" s="331" t="s">
        <v>19</v>
      </c>
      <c r="C10" s="329">
        <v>27608</v>
      </c>
      <c r="D10" s="329">
        <v>33629</v>
      </c>
      <c r="E10" s="330">
        <v>61237</v>
      </c>
      <c r="F10" s="329">
        <v>2339</v>
      </c>
      <c r="G10" s="329">
        <v>2872</v>
      </c>
      <c r="H10" s="330">
        <v>5211</v>
      </c>
      <c r="I10" s="329">
        <v>494</v>
      </c>
      <c r="J10" s="329">
        <v>503</v>
      </c>
      <c r="K10" s="330">
        <v>997</v>
      </c>
      <c r="L10" s="329">
        <v>1098</v>
      </c>
      <c r="M10" s="329">
        <v>773</v>
      </c>
      <c r="N10" s="330">
        <v>1871</v>
      </c>
      <c r="O10" s="329">
        <v>86</v>
      </c>
      <c r="P10" s="329">
        <v>35</v>
      </c>
      <c r="Q10" s="330">
        <v>121</v>
      </c>
      <c r="R10" s="329">
        <v>80</v>
      </c>
      <c r="S10" s="329">
        <v>28</v>
      </c>
      <c r="T10" s="330">
        <v>108</v>
      </c>
      <c r="U10" s="329">
        <v>1510</v>
      </c>
      <c r="V10" s="329">
        <v>647</v>
      </c>
      <c r="W10" s="330">
        <v>2157</v>
      </c>
      <c r="X10" s="329">
        <v>197</v>
      </c>
      <c r="Y10" s="329">
        <v>126</v>
      </c>
      <c r="Z10" s="330">
        <v>323</v>
      </c>
    </row>
    <row r="11" spans="1:26" s="325" customFormat="1" ht="21.75" customHeight="1">
      <c r="A11" s="327">
        <v>7</v>
      </c>
      <c r="B11" s="331" t="s">
        <v>56</v>
      </c>
      <c r="C11" s="329">
        <v>165222</v>
      </c>
      <c r="D11" s="329">
        <v>150786</v>
      </c>
      <c r="E11" s="330">
        <v>316008</v>
      </c>
      <c r="F11" s="329">
        <v>17789</v>
      </c>
      <c r="G11" s="329">
        <v>14496</v>
      </c>
      <c r="H11" s="330">
        <v>32285</v>
      </c>
      <c r="I11" s="329">
        <v>21350</v>
      </c>
      <c r="J11" s="329">
        <v>20424</v>
      </c>
      <c r="K11" s="330">
        <v>41774</v>
      </c>
      <c r="L11" s="329">
        <v>55168</v>
      </c>
      <c r="M11" s="329">
        <v>46864</v>
      </c>
      <c r="N11" s="330">
        <v>102032</v>
      </c>
      <c r="O11" s="329">
        <v>388</v>
      </c>
      <c r="P11" s="329">
        <v>162</v>
      </c>
      <c r="Q11" s="330">
        <v>550</v>
      </c>
      <c r="R11" s="329">
        <v>1292</v>
      </c>
      <c r="S11" s="329">
        <v>1432</v>
      </c>
      <c r="T11" s="330">
        <v>2724</v>
      </c>
      <c r="U11" s="329">
        <v>1009</v>
      </c>
      <c r="V11" s="329">
        <v>1645</v>
      </c>
      <c r="W11" s="330">
        <v>2654</v>
      </c>
      <c r="X11" s="329">
        <v>4</v>
      </c>
      <c r="Y11" s="329">
        <v>4</v>
      </c>
      <c r="Z11" s="330">
        <v>8</v>
      </c>
    </row>
    <row r="12" spans="1:26" s="325" customFormat="1" ht="30">
      <c r="A12" s="327">
        <v>8</v>
      </c>
      <c r="B12" s="328" t="s">
        <v>21</v>
      </c>
      <c r="C12" s="329">
        <v>2074</v>
      </c>
      <c r="D12" s="329">
        <v>1193</v>
      </c>
      <c r="E12" s="330">
        <v>3267</v>
      </c>
      <c r="F12" s="329">
        <v>31</v>
      </c>
      <c r="G12" s="329">
        <v>20</v>
      </c>
      <c r="H12" s="330">
        <v>51</v>
      </c>
      <c r="I12" s="329">
        <v>305</v>
      </c>
      <c r="J12" s="329">
        <v>102</v>
      </c>
      <c r="K12" s="330">
        <v>407</v>
      </c>
      <c r="L12" s="329">
        <v>96</v>
      </c>
      <c r="M12" s="329">
        <v>75</v>
      </c>
      <c r="N12" s="330">
        <v>171</v>
      </c>
      <c r="O12" s="329">
        <v>0</v>
      </c>
      <c r="P12" s="329">
        <v>0</v>
      </c>
      <c r="Q12" s="330">
        <v>0</v>
      </c>
      <c r="R12" s="329">
        <v>16</v>
      </c>
      <c r="S12" s="329">
        <v>11</v>
      </c>
      <c r="T12" s="330">
        <v>27</v>
      </c>
      <c r="U12" s="329">
        <v>2</v>
      </c>
      <c r="V12" s="329">
        <v>0</v>
      </c>
      <c r="W12" s="330">
        <v>2</v>
      </c>
      <c r="X12" s="329">
        <v>0</v>
      </c>
      <c r="Y12" s="329">
        <v>0</v>
      </c>
      <c r="Z12" s="330">
        <v>0</v>
      </c>
    </row>
    <row r="13" spans="1:26" s="325" customFormat="1" ht="21.75" customHeight="1">
      <c r="A13" s="327">
        <v>9</v>
      </c>
      <c r="B13" s="331" t="s">
        <v>22</v>
      </c>
      <c r="C13" s="329">
        <v>1014</v>
      </c>
      <c r="D13" s="329">
        <v>754</v>
      </c>
      <c r="E13" s="330">
        <v>1768</v>
      </c>
      <c r="F13" s="329">
        <v>49</v>
      </c>
      <c r="G13" s="329">
        <v>67</v>
      </c>
      <c r="H13" s="330">
        <v>116</v>
      </c>
      <c r="I13" s="329">
        <v>178</v>
      </c>
      <c r="J13" s="329">
        <v>77</v>
      </c>
      <c r="K13" s="330">
        <v>255</v>
      </c>
      <c r="L13" s="329">
        <v>122</v>
      </c>
      <c r="M13" s="329">
        <v>122</v>
      </c>
      <c r="N13" s="330">
        <v>244</v>
      </c>
      <c r="O13" s="329">
        <v>0</v>
      </c>
      <c r="P13" s="329">
        <v>1</v>
      </c>
      <c r="Q13" s="330">
        <v>1</v>
      </c>
      <c r="R13" s="329">
        <v>30</v>
      </c>
      <c r="S13" s="329">
        <v>27</v>
      </c>
      <c r="T13" s="330">
        <v>57</v>
      </c>
      <c r="U13" s="329">
        <v>19</v>
      </c>
      <c r="V13" s="329">
        <v>16</v>
      </c>
      <c r="W13" s="330">
        <v>35</v>
      </c>
      <c r="X13" s="329">
        <v>1</v>
      </c>
      <c r="Y13" s="329">
        <v>0</v>
      </c>
      <c r="Z13" s="330">
        <v>1</v>
      </c>
    </row>
    <row r="14" spans="1:26" s="325" customFormat="1" ht="21.75" customHeight="1">
      <c r="A14" s="327">
        <v>10</v>
      </c>
      <c r="B14" s="331" t="s">
        <v>23</v>
      </c>
      <c r="C14" s="329">
        <v>451785</v>
      </c>
      <c r="D14" s="329">
        <v>372611</v>
      </c>
      <c r="E14" s="330">
        <v>824396</v>
      </c>
      <c r="F14" s="329">
        <v>42021</v>
      </c>
      <c r="G14" s="329">
        <v>31156</v>
      </c>
      <c r="H14" s="330">
        <v>73177</v>
      </c>
      <c r="I14" s="329">
        <v>8388</v>
      </c>
      <c r="J14" s="329">
        <v>6062</v>
      </c>
      <c r="K14" s="330">
        <v>14450</v>
      </c>
      <c r="L14" s="329">
        <v>44437</v>
      </c>
      <c r="M14" s="329">
        <v>26654</v>
      </c>
      <c r="N14" s="330">
        <v>71091</v>
      </c>
      <c r="O14" s="329">
        <v>1475</v>
      </c>
      <c r="P14" s="329">
        <v>589</v>
      </c>
      <c r="Q14" s="330">
        <v>2064</v>
      </c>
      <c r="R14" s="329">
        <v>6455</v>
      </c>
      <c r="S14" s="329">
        <v>3555</v>
      </c>
      <c r="T14" s="330">
        <v>10010</v>
      </c>
      <c r="U14" s="329">
        <v>2213</v>
      </c>
      <c r="V14" s="329">
        <v>2587</v>
      </c>
      <c r="W14" s="330">
        <v>4800</v>
      </c>
      <c r="X14" s="329">
        <v>1101</v>
      </c>
      <c r="Y14" s="329">
        <v>778</v>
      </c>
      <c r="Z14" s="330">
        <v>1879</v>
      </c>
    </row>
    <row r="15" spans="1:26" s="325" customFormat="1" ht="21.75" customHeight="1">
      <c r="A15" s="327">
        <v>11</v>
      </c>
      <c r="B15" s="331" t="s">
        <v>24</v>
      </c>
      <c r="C15" s="329">
        <v>18002</v>
      </c>
      <c r="D15" s="329">
        <v>18326</v>
      </c>
      <c r="E15" s="330">
        <v>36328</v>
      </c>
      <c r="F15" s="329">
        <v>325</v>
      </c>
      <c r="G15" s="329">
        <v>362</v>
      </c>
      <c r="H15" s="330">
        <v>687</v>
      </c>
      <c r="I15" s="329">
        <v>891</v>
      </c>
      <c r="J15" s="329">
        <v>1006</v>
      </c>
      <c r="K15" s="330">
        <v>1897</v>
      </c>
      <c r="L15" s="329">
        <v>2247</v>
      </c>
      <c r="M15" s="329">
        <v>2550</v>
      </c>
      <c r="N15" s="330">
        <v>4797</v>
      </c>
      <c r="O15" s="329">
        <v>11</v>
      </c>
      <c r="P15" s="329">
        <v>12</v>
      </c>
      <c r="Q15" s="330">
        <v>23</v>
      </c>
      <c r="R15" s="329">
        <v>440</v>
      </c>
      <c r="S15" s="329">
        <v>418</v>
      </c>
      <c r="T15" s="330">
        <v>858</v>
      </c>
      <c r="U15" s="329">
        <v>1602</v>
      </c>
      <c r="V15" s="329">
        <v>2866</v>
      </c>
      <c r="W15" s="330">
        <v>4468</v>
      </c>
      <c r="X15" s="329">
        <v>122</v>
      </c>
      <c r="Y15" s="329">
        <v>22</v>
      </c>
      <c r="Z15" s="330">
        <v>144</v>
      </c>
    </row>
    <row r="16" spans="1:26" s="325" customFormat="1" ht="21.75" customHeight="1">
      <c r="A16" s="327">
        <v>12</v>
      </c>
      <c r="B16" s="331" t="s">
        <v>25</v>
      </c>
      <c r="C16" s="329">
        <v>684922</v>
      </c>
      <c r="D16" s="329">
        <v>489826</v>
      </c>
      <c r="E16" s="330">
        <v>1174748</v>
      </c>
      <c r="F16" s="329">
        <v>49052</v>
      </c>
      <c r="G16" s="329">
        <v>35874</v>
      </c>
      <c r="H16" s="330">
        <v>84926</v>
      </c>
      <c r="I16" s="329">
        <v>45670</v>
      </c>
      <c r="J16" s="329">
        <v>40970</v>
      </c>
      <c r="K16" s="330">
        <v>86640</v>
      </c>
      <c r="L16" s="329">
        <v>176849</v>
      </c>
      <c r="M16" s="329">
        <v>113656</v>
      </c>
      <c r="N16" s="330">
        <v>290505</v>
      </c>
      <c r="O16" s="329">
        <v>1117</v>
      </c>
      <c r="P16" s="329">
        <v>728</v>
      </c>
      <c r="Q16" s="330">
        <v>1845</v>
      </c>
      <c r="R16" s="329">
        <v>12225</v>
      </c>
      <c r="S16" s="329">
        <v>9048</v>
      </c>
      <c r="T16" s="330">
        <v>21273</v>
      </c>
      <c r="U16" s="329">
        <v>1437</v>
      </c>
      <c r="V16" s="329">
        <v>1468</v>
      </c>
      <c r="W16" s="330">
        <v>2905</v>
      </c>
      <c r="X16" s="329">
        <v>262</v>
      </c>
      <c r="Y16" s="329">
        <v>155</v>
      </c>
      <c r="Z16" s="330">
        <v>417</v>
      </c>
    </row>
    <row r="17" spans="1:26" s="325" customFormat="1" ht="21.75" customHeight="1">
      <c r="A17" s="327">
        <v>13</v>
      </c>
      <c r="B17" s="331" t="s">
        <v>26</v>
      </c>
      <c r="C17" s="329">
        <v>328985</v>
      </c>
      <c r="D17" s="329">
        <v>230999</v>
      </c>
      <c r="E17" s="330">
        <v>559984</v>
      </c>
      <c r="F17" s="329">
        <v>45233</v>
      </c>
      <c r="G17" s="329">
        <v>29105</v>
      </c>
      <c r="H17" s="330">
        <v>74338</v>
      </c>
      <c r="I17" s="329">
        <v>422</v>
      </c>
      <c r="J17" s="329">
        <v>187</v>
      </c>
      <c r="K17" s="330">
        <v>609</v>
      </c>
      <c r="L17" s="329">
        <v>65911</v>
      </c>
      <c r="M17" s="329">
        <v>50753</v>
      </c>
      <c r="N17" s="330">
        <v>116664</v>
      </c>
      <c r="O17" s="329">
        <v>451</v>
      </c>
      <c r="P17" s="329">
        <v>198</v>
      </c>
      <c r="Q17" s="330">
        <v>649</v>
      </c>
      <c r="R17" s="329">
        <v>2532</v>
      </c>
      <c r="S17" s="329">
        <v>504</v>
      </c>
      <c r="T17" s="330">
        <v>3036</v>
      </c>
      <c r="U17" s="329">
        <v>4180</v>
      </c>
      <c r="V17" s="329">
        <v>2948</v>
      </c>
      <c r="W17" s="330">
        <v>7128</v>
      </c>
      <c r="X17" s="329">
        <v>188</v>
      </c>
      <c r="Y17" s="329">
        <v>70</v>
      </c>
      <c r="Z17" s="330">
        <v>258</v>
      </c>
    </row>
    <row r="18" spans="1:26" s="325" customFormat="1" ht="21.75" customHeight="1">
      <c r="A18" s="327">
        <v>14</v>
      </c>
      <c r="B18" s="331" t="s">
        <v>27</v>
      </c>
      <c r="C18" s="329">
        <v>98141</v>
      </c>
      <c r="D18" s="329">
        <v>95913</v>
      </c>
      <c r="E18" s="330">
        <v>194054</v>
      </c>
      <c r="F18" s="329">
        <v>14267</v>
      </c>
      <c r="G18" s="329">
        <v>13974</v>
      </c>
      <c r="H18" s="330">
        <v>28241</v>
      </c>
      <c r="I18" s="329">
        <v>4300</v>
      </c>
      <c r="J18" s="329">
        <v>4527</v>
      </c>
      <c r="K18" s="330">
        <v>8827</v>
      </c>
      <c r="L18" s="329">
        <v>9635</v>
      </c>
      <c r="M18" s="329">
        <v>10474</v>
      </c>
      <c r="N18" s="330">
        <v>20109</v>
      </c>
      <c r="O18" s="329">
        <v>363</v>
      </c>
      <c r="P18" s="329">
        <v>111</v>
      </c>
      <c r="Q18" s="330">
        <v>474</v>
      </c>
      <c r="R18" s="329">
        <v>420</v>
      </c>
      <c r="S18" s="329">
        <v>137</v>
      </c>
      <c r="T18" s="330">
        <v>557</v>
      </c>
      <c r="U18" s="329">
        <v>342</v>
      </c>
      <c r="V18" s="329">
        <v>757</v>
      </c>
      <c r="W18" s="330">
        <v>1099</v>
      </c>
      <c r="X18" s="329">
        <v>49</v>
      </c>
      <c r="Y18" s="329">
        <v>9</v>
      </c>
      <c r="Z18" s="330">
        <v>58</v>
      </c>
    </row>
    <row r="19" spans="1:26" s="325" customFormat="1" ht="21.75" customHeight="1">
      <c r="A19" s="327">
        <v>15</v>
      </c>
      <c r="B19" s="328" t="s">
        <v>57</v>
      </c>
      <c r="C19" s="329">
        <v>130640</v>
      </c>
      <c r="D19" s="329">
        <v>137585</v>
      </c>
      <c r="E19" s="330">
        <v>268225</v>
      </c>
      <c r="F19" s="329">
        <v>4286</v>
      </c>
      <c r="G19" s="329">
        <v>5537</v>
      </c>
      <c r="H19" s="330">
        <v>9823</v>
      </c>
      <c r="I19" s="329">
        <v>5253</v>
      </c>
      <c r="J19" s="329">
        <v>3718</v>
      </c>
      <c r="K19" s="330">
        <v>8971</v>
      </c>
      <c r="L19" s="329">
        <v>8959</v>
      </c>
      <c r="M19" s="329">
        <v>6788</v>
      </c>
      <c r="N19" s="330">
        <v>15747</v>
      </c>
      <c r="O19" s="329">
        <v>131</v>
      </c>
      <c r="P19" s="329">
        <v>143</v>
      </c>
      <c r="Q19" s="330">
        <v>274</v>
      </c>
      <c r="R19" s="329">
        <v>47853</v>
      </c>
      <c r="S19" s="329">
        <v>52911</v>
      </c>
      <c r="T19" s="330">
        <v>100764</v>
      </c>
      <c r="U19" s="329">
        <v>1466</v>
      </c>
      <c r="V19" s="329">
        <v>3574</v>
      </c>
      <c r="W19" s="330">
        <v>5040</v>
      </c>
      <c r="X19" s="329">
        <v>1</v>
      </c>
      <c r="Y19" s="329">
        <v>1</v>
      </c>
      <c r="Z19" s="330">
        <v>2</v>
      </c>
    </row>
    <row r="20" spans="1:26" s="325" customFormat="1" ht="21.75" customHeight="1">
      <c r="A20" s="327">
        <v>16</v>
      </c>
      <c r="B20" s="331" t="s">
        <v>29</v>
      </c>
      <c r="C20" s="329">
        <v>157991</v>
      </c>
      <c r="D20" s="329">
        <v>128859</v>
      </c>
      <c r="E20" s="330">
        <v>286850</v>
      </c>
      <c r="F20" s="329">
        <v>12072</v>
      </c>
      <c r="G20" s="329">
        <v>7882</v>
      </c>
      <c r="H20" s="330">
        <v>19954</v>
      </c>
      <c r="I20" s="329">
        <v>19673</v>
      </c>
      <c r="J20" s="329">
        <v>21992</v>
      </c>
      <c r="K20" s="330">
        <v>41665</v>
      </c>
      <c r="L20" s="329">
        <v>38896</v>
      </c>
      <c r="M20" s="329">
        <v>25153</v>
      </c>
      <c r="N20" s="330">
        <v>64049</v>
      </c>
      <c r="O20" s="329">
        <v>314</v>
      </c>
      <c r="P20" s="329">
        <v>215</v>
      </c>
      <c r="Q20" s="330">
        <v>529</v>
      </c>
      <c r="R20" s="329">
        <v>6411</v>
      </c>
      <c r="S20" s="329">
        <v>8391</v>
      </c>
      <c r="T20" s="330">
        <v>14802</v>
      </c>
      <c r="U20" s="329">
        <v>2058</v>
      </c>
      <c r="V20" s="329">
        <v>3460</v>
      </c>
      <c r="W20" s="330">
        <v>5518</v>
      </c>
      <c r="X20" s="329">
        <v>4</v>
      </c>
      <c r="Y20" s="329">
        <v>2</v>
      </c>
      <c r="Z20" s="330">
        <v>6</v>
      </c>
    </row>
    <row r="21" spans="1:26" s="325" customFormat="1" ht="21.75" customHeight="1">
      <c r="A21" s="327">
        <v>17</v>
      </c>
      <c r="B21" s="331" t="s">
        <v>30</v>
      </c>
      <c r="C21" s="329">
        <v>948088</v>
      </c>
      <c r="D21" s="329">
        <v>812876</v>
      </c>
      <c r="E21" s="330">
        <v>1760964</v>
      </c>
      <c r="F21" s="329">
        <v>118049</v>
      </c>
      <c r="G21" s="329">
        <v>92419</v>
      </c>
      <c r="H21" s="330">
        <v>210468</v>
      </c>
      <c r="I21" s="329">
        <v>43458</v>
      </c>
      <c r="J21" s="329">
        <v>33235</v>
      </c>
      <c r="K21" s="330">
        <v>76693</v>
      </c>
      <c r="L21" s="329">
        <v>356065</v>
      </c>
      <c r="M21" s="329">
        <v>320044</v>
      </c>
      <c r="N21" s="330">
        <v>676109</v>
      </c>
      <c r="O21" s="329">
        <v>2183</v>
      </c>
      <c r="P21" s="329">
        <v>1312</v>
      </c>
      <c r="Q21" s="330">
        <v>3495</v>
      </c>
      <c r="R21" s="329">
        <v>43112</v>
      </c>
      <c r="S21" s="329">
        <v>33835</v>
      </c>
      <c r="T21" s="330">
        <v>76947</v>
      </c>
      <c r="U21" s="329">
        <v>22941</v>
      </c>
      <c r="V21" s="329">
        <v>29954</v>
      </c>
      <c r="W21" s="330">
        <v>52895</v>
      </c>
      <c r="X21" s="329">
        <v>6562</v>
      </c>
      <c r="Y21" s="329">
        <v>5496</v>
      </c>
      <c r="Z21" s="330">
        <v>12058</v>
      </c>
    </row>
    <row r="22" spans="1:26" s="325" customFormat="1" ht="21.75" customHeight="1">
      <c r="A22" s="327">
        <v>18</v>
      </c>
      <c r="B22" s="331" t="s">
        <v>31</v>
      </c>
      <c r="C22" s="329">
        <v>260046</v>
      </c>
      <c r="D22" s="329">
        <v>359251</v>
      </c>
      <c r="E22" s="330">
        <v>619297</v>
      </c>
      <c r="F22" s="329">
        <v>15806</v>
      </c>
      <c r="G22" s="329">
        <v>27613</v>
      </c>
      <c r="H22" s="330">
        <v>43419</v>
      </c>
      <c r="I22" s="329">
        <v>2861</v>
      </c>
      <c r="J22" s="329">
        <v>3390</v>
      </c>
      <c r="K22" s="330">
        <v>6251</v>
      </c>
      <c r="L22" s="329">
        <v>79326</v>
      </c>
      <c r="M22" s="329">
        <v>117077</v>
      </c>
      <c r="N22" s="330">
        <v>196403</v>
      </c>
      <c r="O22" s="329">
        <v>1045</v>
      </c>
      <c r="P22" s="329">
        <v>671</v>
      </c>
      <c r="Q22" s="330">
        <v>1716</v>
      </c>
      <c r="R22" s="329">
        <v>25985</v>
      </c>
      <c r="S22" s="329">
        <v>37997</v>
      </c>
      <c r="T22" s="330">
        <v>63982</v>
      </c>
      <c r="U22" s="329">
        <v>26595</v>
      </c>
      <c r="V22" s="329">
        <v>39741</v>
      </c>
      <c r="W22" s="330">
        <v>66336</v>
      </c>
      <c r="X22" s="329">
        <v>136</v>
      </c>
      <c r="Y22" s="329">
        <v>56</v>
      </c>
      <c r="Z22" s="330">
        <v>192</v>
      </c>
    </row>
    <row r="23" spans="1:26" s="325" customFormat="1" ht="21.75" customHeight="1">
      <c r="A23" s="327">
        <v>19</v>
      </c>
      <c r="B23" s="331" t="s">
        <v>32</v>
      </c>
      <c r="C23" s="329">
        <v>219</v>
      </c>
      <c r="D23" s="329">
        <v>559</v>
      </c>
      <c r="E23" s="330">
        <v>778</v>
      </c>
      <c r="F23" s="329">
        <v>0</v>
      </c>
      <c r="G23" s="329">
        <v>0</v>
      </c>
      <c r="H23" s="330">
        <v>0</v>
      </c>
      <c r="I23" s="329">
        <v>50</v>
      </c>
      <c r="J23" s="329">
        <v>152</v>
      </c>
      <c r="K23" s="330">
        <v>202</v>
      </c>
      <c r="L23" s="329">
        <v>0</v>
      </c>
      <c r="M23" s="329">
        <v>0</v>
      </c>
      <c r="N23" s="330">
        <v>0</v>
      </c>
      <c r="O23" s="329">
        <v>0</v>
      </c>
      <c r="P23" s="329">
        <v>0</v>
      </c>
      <c r="Q23" s="330">
        <v>0</v>
      </c>
      <c r="R23" s="329">
        <v>0</v>
      </c>
      <c r="S23" s="329">
        <v>0</v>
      </c>
      <c r="T23" s="330">
        <v>0</v>
      </c>
      <c r="U23" s="329">
        <v>0</v>
      </c>
      <c r="V23" s="329">
        <v>0</v>
      </c>
      <c r="W23" s="330">
        <v>0</v>
      </c>
      <c r="X23" s="329">
        <v>0</v>
      </c>
      <c r="Y23" s="329">
        <v>0</v>
      </c>
      <c r="Z23" s="330">
        <v>0</v>
      </c>
    </row>
    <row r="24" spans="1:26" s="325" customFormat="1" ht="21.75" customHeight="1">
      <c r="A24" s="327">
        <v>20</v>
      </c>
      <c r="B24" s="331" t="s">
        <v>33</v>
      </c>
      <c r="C24" s="329">
        <v>699136</v>
      </c>
      <c r="D24" s="329">
        <v>420814</v>
      </c>
      <c r="E24" s="330">
        <v>1119950</v>
      </c>
      <c r="F24" s="329">
        <v>71584</v>
      </c>
      <c r="G24" s="329">
        <v>49172</v>
      </c>
      <c r="H24" s="330">
        <v>120756</v>
      </c>
      <c r="I24" s="329">
        <v>48854</v>
      </c>
      <c r="J24" s="329">
        <v>34910</v>
      </c>
      <c r="K24" s="330">
        <v>83764</v>
      </c>
      <c r="L24" s="329">
        <v>161383</v>
      </c>
      <c r="M24" s="329">
        <v>134953</v>
      </c>
      <c r="N24" s="330">
        <v>296336</v>
      </c>
      <c r="O24" s="329">
        <v>2452</v>
      </c>
      <c r="P24" s="329">
        <v>1066</v>
      </c>
      <c r="Q24" s="330">
        <v>3518</v>
      </c>
      <c r="R24" s="329">
        <v>8698</v>
      </c>
      <c r="S24" s="329">
        <v>8966</v>
      </c>
      <c r="T24" s="330">
        <v>17664</v>
      </c>
      <c r="U24" s="329">
        <v>1535</v>
      </c>
      <c r="V24" s="329">
        <v>4842</v>
      </c>
      <c r="W24" s="330">
        <v>6377</v>
      </c>
      <c r="X24" s="329">
        <v>131</v>
      </c>
      <c r="Y24" s="329">
        <v>66</v>
      </c>
      <c r="Z24" s="330">
        <v>197</v>
      </c>
    </row>
    <row r="25" spans="1:26" s="325" customFormat="1" ht="21.75" customHeight="1">
      <c r="A25" s="327">
        <v>21</v>
      </c>
      <c r="B25" s="331" t="s">
        <v>34</v>
      </c>
      <c r="C25" s="329">
        <v>1518883</v>
      </c>
      <c r="D25" s="329">
        <v>1098188</v>
      </c>
      <c r="E25" s="330">
        <v>2617071</v>
      </c>
      <c r="F25" s="329">
        <v>169036</v>
      </c>
      <c r="G25" s="329">
        <v>125178</v>
      </c>
      <c r="H25" s="330">
        <v>294214</v>
      </c>
      <c r="I25" s="329">
        <v>66925</v>
      </c>
      <c r="J25" s="329">
        <v>38010</v>
      </c>
      <c r="K25" s="330">
        <v>104935</v>
      </c>
      <c r="L25" s="329">
        <v>416379</v>
      </c>
      <c r="M25" s="329">
        <v>293048</v>
      </c>
      <c r="N25" s="330">
        <v>709427</v>
      </c>
      <c r="O25" s="329">
        <v>2014</v>
      </c>
      <c r="P25" s="329">
        <v>1156</v>
      </c>
      <c r="Q25" s="330">
        <v>3170</v>
      </c>
      <c r="R25" s="329">
        <v>36719</v>
      </c>
      <c r="S25" s="329">
        <v>31682</v>
      </c>
      <c r="T25" s="330">
        <v>68401</v>
      </c>
      <c r="U25" s="329">
        <v>20846</v>
      </c>
      <c r="V25" s="329">
        <v>23035</v>
      </c>
      <c r="W25" s="330">
        <v>43881</v>
      </c>
      <c r="X25" s="329">
        <v>3577</v>
      </c>
      <c r="Y25" s="329">
        <v>1441</v>
      </c>
      <c r="Z25" s="330">
        <v>5018</v>
      </c>
    </row>
    <row r="26" spans="1:26" s="325" customFormat="1" ht="21.75" customHeight="1">
      <c r="A26" s="327">
        <v>22</v>
      </c>
      <c r="B26" s="331" t="s">
        <v>35</v>
      </c>
      <c r="C26" s="329">
        <v>39762</v>
      </c>
      <c r="D26" s="329">
        <v>39766</v>
      </c>
      <c r="E26" s="330">
        <v>79528</v>
      </c>
      <c r="F26" s="329">
        <v>2485</v>
      </c>
      <c r="G26" s="329">
        <v>2476</v>
      </c>
      <c r="H26" s="330">
        <v>4961</v>
      </c>
      <c r="I26" s="329">
        <v>14569</v>
      </c>
      <c r="J26" s="329">
        <v>12726</v>
      </c>
      <c r="K26" s="330">
        <v>27295</v>
      </c>
      <c r="L26" s="329">
        <v>10598</v>
      </c>
      <c r="M26" s="329">
        <v>13339</v>
      </c>
      <c r="N26" s="330">
        <v>23937</v>
      </c>
      <c r="O26" s="329">
        <v>39</v>
      </c>
      <c r="P26" s="329">
        <v>32</v>
      </c>
      <c r="Q26" s="330">
        <v>71</v>
      </c>
      <c r="R26" s="329">
        <v>757</v>
      </c>
      <c r="S26" s="329">
        <v>696</v>
      </c>
      <c r="T26" s="330">
        <v>1453</v>
      </c>
      <c r="U26" s="329">
        <v>178</v>
      </c>
      <c r="V26" s="329">
        <v>112</v>
      </c>
      <c r="W26" s="330">
        <v>290</v>
      </c>
      <c r="X26" s="329">
        <v>1</v>
      </c>
      <c r="Y26" s="329">
        <v>0</v>
      </c>
      <c r="Z26" s="330">
        <v>1</v>
      </c>
    </row>
    <row r="27" spans="1:26" s="325" customFormat="1" ht="21.75" customHeight="1">
      <c r="A27" s="327">
        <v>23</v>
      </c>
      <c r="B27" s="331" t="s">
        <v>36</v>
      </c>
      <c r="C27" s="329">
        <v>20670</v>
      </c>
      <c r="D27" s="329">
        <v>23420</v>
      </c>
      <c r="E27" s="330">
        <v>44090</v>
      </c>
      <c r="F27" s="329">
        <v>286</v>
      </c>
      <c r="G27" s="329">
        <v>240</v>
      </c>
      <c r="H27" s="330">
        <v>526</v>
      </c>
      <c r="I27" s="329">
        <v>14573</v>
      </c>
      <c r="J27" s="329">
        <v>17794</v>
      </c>
      <c r="K27" s="330">
        <v>32367</v>
      </c>
      <c r="L27" s="329">
        <v>425</v>
      </c>
      <c r="M27" s="329">
        <v>240</v>
      </c>
      <c r="N27" s="330">
        <v>665</v>
      </c>
      <c r="O27" s="329">
        <v>10</v>
      </c>
      <c r="P27" s="329">
        <v>7</v>
      </c>
      <c r="Q27" s="330">
        <v>17</v>
      </c>
      <c r="R27" s="329">
        <v>261</v>
      </c>
      <c r="S27" s="329">
        <v>63</v>
      </c>
      <c r="T27" s="330">
        <v>324</v>
      </c>
      <c r="U27" s="329">
        <v>2672</v>
      </c>
      <c r="V27" s="329">
        <v>2806</v>
      </c>
      <c r="W27" s="330">
        <v>5478</v>
      </c>
      <c r="X27" s="329">
        <v>83</v>
      </c>
      <c r="Y27" s="329">
        <v>58</v>
      </c>
      <c r="Z27" s="330">
        <v>141</v>
      </c>
    </row>
    <row r="28" spans="1:26" s="325" customFormat="1" ht="21.75" customHeight="1">
      <c r="A28" s="327">
        <v>24</v>
      </c>
      <c r="B28" s="331" t="s">
        <v>37</v>
      </c>
      <c r="C28" s="329">
        <v>13086</v>
      </c>
      <c r="D28" s="329">
        <v>12315</v>
      </c>
      <c r="E28" s="330">
        <v>25401</v>
      </c>
      <c r="F28" s="329">
        <v>87</v>
      </c>
      <c r="G28" s="329">
        <v>71</v>
      </c>
      <c r="H28" s="330">
        <v>158</v>
      </c>
      <c r="I28" s="329">
        <v>12402</v>
      </c>
      <c r="J28" s="329">
        <v>11809</v>
      </c>
      <c r="K28" s="330">
        <v>24211</v>
      </c>
      <c r="L28" s="329">
        <v>131</v>
      </c>
      <c r="M28" s="329">
        <v>93</v>
      </c>
      <c r="N28" s="330">
        <v>224</v>
      </c>
      <c r="O28" s="329">
        <v>8</v>
      </c>
      <c r="P28" s="329">
        <v>1</v>
      </c>
      <c r="Q28" s="330">
        <v>9</v>
      </c>
      <c r="R28" s="329">
        <v>24</v>
      </c>
      <c r="S28" s="329">
        <v>2</v>
      </c>
      <c r="T28" s="330">
        <v>26</v>
      </c>
      <c r="U28" s="329">
        <v>5871</v>
      </c>
      <c r="V28" s="329">
        <v>5901</v>
      </c>
      <c r="W28" s="330">
        <v>11772</v>
      </c>
      <c r="X28" s="329">
        <v>1</v>
      </c>
      <c r="Y28" s="329">
        <v>0</v>
      </c>
      <c r="Z28" s="330">
        <v>1</v>
      </c>
    </row>
    <row r="29" spans="1:26" s="325" customFormat="1" ht="21.75" customHeight="1">
      <c r="A29" s="327">
        <v>25</v>
      </c>
      <c r="B29" s="331" t="s">
        <v>38</v>
      </c>
      <c r="C29" s="329">
        <v>23497</v>
      </c>
      <c r="D29" s="329">
        <v>16653</v>
      </c>
      <c r="E29" s="330">
        <v>40150</v>
      </c>
      <c r="F29" s="329">
        <v>287</v>
      </c>
      <c r="G29" s="329">
        <v>206</v>
      </c>
      <c r="H29" s="330">
        <v>493</v>
      </c>
      <c r="I29" s="329">
        <v>12935</v>
      </c>
      <c r="J29" s="329">
        <v>14209</v>
      </c>
      <c r="K29" s="330">
        <v>27144</v>
      </c>
      <c r="L29" s="329">
        <v>311</v>
      </c>
      <c r="M29" s="329">
        <v>199</v>
      </c>
      <c r="N29" s="330">
        <v>510</v>
      </c>
      <c r="O29" s="329">
        <v>7</v>
      </c>
      <c r="P29" s="329">
        <v>3</v>
      </c>
      <c r="Q29" s="330">
        <v>10</v>
      </c>
      <c r="R29" s="329">
        <v>107</v>
      </c>
      <c r="S29" s="329">
        <v>85</v>
      </c>
      <c r="T29" s="330">
        <v>192</v>
      </c>
      <c r="U29" s="329">
        <v>4292</v>
      </c>
      <c r="V29" s="329">
        <v>4975</v>
      </c>
      <c r="W29" s="330">
        <v>9267</v>
      </c>
      <c r="X29" s="329">
        <v>0</v>
      </c>
      <c r="Y29" s="329">
        <v>0</v>
      </c>
      <c r="Z29" s="330">
        <v>0</v>
      </c>
    </row>
    <row r="30" spans="1:26" s="325" customFormat="1" ht="21.75" customHeight="1">
      <c r="A30" s="327">
        <v>26</v>
      </c>
      <c r="B30" s="331" t="s">
        <v>39</v>
      </c>
      <c r="C30" s="329">
        <v>263227</v>
      </c>
      <c r="D30" s="329">
        <v>188847</v>
      </c>
      <c r="E30" s="330">
        <v>452074</v>
      </c>
      <c r="F30" s="329">
        <v>25416</v>
      </c>
      <c r="G30" s="329">
        <v>18605</v>
      </c>
      <c r="H30" s="330">
        <v>44021</v>
      </c>
      <c r="I30" s="329">
        <v>21617</v>
      </c>
      <c r="J30" s="329">
        <v>17013</v>
      </c>
      <c r="K30" s="330">
        <v>38630</v>
      </c>
      <c r="L30" s="329">
        <v>40764</v>
      </c>
      <c r="M30" s="329">
        <v>35731</v>
      </c>
      <c r="N30" s="330">
        <v>76495</v>
      </c>
      <c r="O30" s="329">
        <v>1281</v>
      </c>
      <c r="P30" s="329">
        <v>170</v>
      </c>
      <c r="Q30" s="330">
        <v>1451</v>
      </c>
      <c r="R30" s="329">
        <v>2005</v>
      </c>
      <c r="S30" s="329">
        <v>1564</v>
      </c>
      <c r="T30" s="330">
        <v>3569</v>
      </c>
      <c r="U30" s="329">
        <v>358</v>
      </c>
      <c r="V30" s="329">
        <v>391</v>
      </c>
      <c r="W30" s="330">
        <v>749</v>
      </c>
      <c r="X30" s="329">
        <v>32</v>
      </c>
      <c r="Y30" s="329">
        <v>17</v>
      </c>
      <c r="Z30" s="330">
        <v>49</v>
      </c>
    </row>
    <row r="31" spans="1:26" s="325" customFormat="1" ht="21.75" customHeight="1">
      <c r="A31" s="327">
        <v>27</v>
      </c>
      <c r="B31" s="331" t="s">
        <v>40</v>
      </c>
      <c r="C31" s="329">
        <v>25376</v>
      </c>
      <c r="D31" s="329">
        <v>24367</v>
      </c>
      <c r="E31" s="330">
        <v>49743</v>
      </c>
      <c r="F31" s="329">
        <v>3423</v>
      </c>
      <c r="G31" s="329">
        <v>3148</v>
      </c>
      <c r="H31" s="330">
        <v>6571</v>
      </c>
      <c r="I31" s="329">
        <v>501</v>
      </c>
      <c r="J31" s="329">
        <v>234</v>
      </c>
      <c r="K31" s="330">
        <v>735</v>
      </c>
      <c r="L31" s="329">
        <v>13774</v>
      </c>
      <c r="M31" s="329">
        <v>14618</v>
      </c>
      <c r="N31" s="330">
        <v>28392</v>
      </c>
      <c r="O31" s="329">
        <v>85</v>
      </c>
      <c r="P31" s="329">
        <v>59</v>
      </c>
      <c r="Q31" s="330">
        <v>144</v>
      </c>
      <c r="R31" s="329">
        <v>666</v>
      </c>
      <c r="S31" s="329">
        <v>666</v>
      </c>
      <c r="T31" s="330">
        <v>1332</v>
      </c>
      <c r="U31" s="329">
        <v>856</v>
      </c>
      <c r="V31" s="329">
        <v>1515</v>
      </c>
      <c r="W31" s="330">
        <v>2371</v>
      </c>
      <c r="X31" s="329">
        <v>21</v>
      </c>
      <c r="Y31" s="329">
        <v>21</v>
      </c>
      <c r="Z31" s="330">
        <v>42</v>
      </c>
    </row>
    <row r="32" spans="1:26" s="325" customFormat="1" ht="21.75" customHeight="1">
      <c r="A32" s="327">
        <v>28</v>
      </c>
      <c r="B32" s="331" t="s">
        <v>41</v>
      </c>
      <c r="C32" s="329">
        <v>274153</v>
      </c>
      <c r="D32" s="329">
        <v>173723</v>
      </c>
      <c r="E32" s="330">
        <v>447876</v>
      </c>
      <c r="F32" s="329">
        <v>32525</v>
      </c>
      <c r="G32" s="329">
        <v>22037</v>
      </c>
      <c r="H32" s="330">
        <v>54562</v>
      </c>
      <c r="I32" s="329">
        <v>920</v>
      </c>
      <c r="J32" s="329">
        <v>380</v>
      </c>
      <c r="K32" s="330">
        <v>1300</v>
      </c>
      <c r="L32" s="329">
        <v>14076</v>
      </c>
      <c r="M32" s="329">
        <v>10637</v>
      </c>
      <c r="N32" s="330">
        <v>24713</v>
      </c>
      <c r="O32" s="329">
        <v>396</v>
      </c>
      <c r="P32" s="329">
        <v>193</v>
      </c>
      <c r="Q32" s="330">
        <v>589</v>
      </c>
      <c r="R32" s="329">
        <v>2037</v>
      </c>
      <c r="S32" s="329">
        <v>542</v>
      </c>
      <c r="T32" s="330">
        <v>2579</v>
      </c>
      <c r="U32" s="329">
        <v>32855</v>
      </c>
      <c r="V32" s="329">
        <v>23748</v>
      </c>
      <c r="W32" s="330">
        <v>56603</v>
      </c>
      <c r="X32" s="329">
        <v>695</v>
      </c>
      <c r="Y32" s="329">
        <v>385</v>
      </c>
      <c r="Z32" s="330">
        <v>1080</v>
      </c>
    </row>
    <row r="33" spans="1:26" s="325" customFormat="1" ht="21.75" customHeight="1">
      <c r="A33" s="327">
        <v>29</v>
      </c>
      <c r="B33" s="331" t="s">
        <v>42</v>
      </c>
      <c r="C33" s="329">
        <v>591589</v>
      </c>
      <c r="D33" s="329">
        <v>338826</v>
      </c>
      <c r="E33" s="330">
        <v>930415</v>
      </c>
      <c r="F33" s="329">
        <v>75088</v>
      </c>
      <c r="G33" s="329">
        <v>36619</v>
      </c>
      <c r="H33" s="330">
        <v>111707</v>
      </c>
      <c r="I33" s="329">
        <v>53529</v>
      </c>
      <c r="J33" s="329">
        <v>29246</v>
      </c>
      <c r="K33" s="330">
        <v>82775</v>
      </c>
      <c r="L33" s="329">
        <v>194174</v>
      </c>
      <c r="M33" s="329">
        <v>107394</v>
      </c>
      <c r="N33" s="330">
        <v>301568</v>
      </c>
      <c r="O33" s="329">
        <v>1235</v>
      </c>
      <c r="P33" s="329">
        <v>454</v>
      </c>
      <c r="Q33" s="330">
        <v>1689</v>
      </c>
      <c r="R33" s="329">
        <v>7597</v>
      </c>
      <c r="S33" s="329">
        <v>4583</v>
      </c>
      <c r="T33" s="330">
        <v>12180</v>
      </c>
      <c r="U33" s="329">
        <v>1672</v>
      </c>
      <c r="V33" s="329">
        <v>1432</v>
      </c>
      <c r="W33" s="330">
        <v>3104</v>
      </c>
      <c r="X33" s="329">
        <v>330</v>
      </c>
      <c r="Y33" s="329">
        <v>79</v>
      </c>
      <c r="Z33" s="330">
        <v>409</v>
      </c>
    </row>
    <row r="34" spans="1:26" s="325" customFormat="1" ht="21.75" customHeight="1">
      <c r="A34" s="327">
        <v>30</v>
      </c>
      <c r="B34" s="331" t="s">
        <v>43</v>
      </c>
      <c r="C34" s="329">
        <v>12071</v>
      </c>
      <c r="D34" s="329">
        <v>10682</v>
      </c>
      <c r="E34" s="330">
        <v>22753</v>
      </c>
      <c r="F34" s="329">
        <v>546</v>
      </c>
      <c r="G34" s="329">
        <v>537</v>
      </c>
      <c r="H34" s="330">
        <v>1083</v>
      </c>
      <c r="I34" s="329">
        <v>2066</v>
      </c>
      <c r="J34" s="329">
        <v>3017</v>
      </c>
      <c r="K34" s="330">
        <v>5083</v>
      </c>
      <c r="L34" s="329">
        <v>2639</v>
      </c>
      <c r="M34" s="329">
        <v>2734</v>
      </c>
      <c r="N34" s="330">
        <v>5373</v>
      </c>
      <c r="O34" s="329">
        <v>6</v>
      </c>
      <c r="P34" s="329">
        <v>1</v>
      </c>
      <c r="Q34" s="330">
        <v>7</v>
      </c>
      <c r="R34" s="329">
        <v>96</v>
      </c>
      <c r="S34" s="329">
        <v>25</v>
      </c>
      <c r="T34" s="330">
        <v>121</v>
      </c>
      <c r="U34" s="329">
        <v>41</v>
      </c>
      <c r="V34" s="329">
        <v>78</v>
      </c>
      <c r="W34" s="330">
        <v>119</v>
      </c>
      <c r="X34" s="329">
        <v>194</v>
      </c>
      <c r="Y34" s="329">
        <v>302</v>
      </c>
      <c r="Z34" s="330">
        <v>496</v>
      </c>
    </row>
    <row r="35" spans="1:26" s="325" customFormat="1" ht="21.75" customHeight="1">
      <c r="A35" s="327">
        <v>31</v>
      </c>
      <c r="B35" s="331" t="s">
        <v>44</v>
      </c>
      <c r="C35" s="329">
        <v>1674821</v>
      </c>
      <c r="D35" s="329">
        <v>1430187</v>
      </c>
      <c r="E35" s="330">
        <v>3105008</v>
      </c>
      <c r="F35" s="329">
        <v>254525</v>
      </c>
      <c r="G35" s="329">
        <v>230772</v>
      </c>
      <c r="H35" s="330">
        <v>485297</v>
      </c>
      <c r="I35" s="329">
        <v>15561</v>
      </c>
      <c r="J35" s="329">
        <v>13219</v>
      </c>
      <c r="K35" s="330">
        <v>28780</v>
      </c>
      <c r="L35" s="329">
        <v>899072</v>
      </c>
      <c r="M35" s="329">
        <v>830201</v>
      </c>
      <c r="N35" s="330">
        <v>1729273</v>
      </c>
      <c r="O35" s="329">
        <v>2468</v>
      </c>
      <c r="P35" s="329">
        <v>2874</v>
      </c>
      <c r="Q35" s="330">
        <v>5342</v>
      </c>
      <c r="R35" s="329">
        <v>50981</v>
      </c>
      <c r="S35" s="329">
        <v>30783</v>
      </c>
      <c r="T35" s="330">
        <v>81764</v>
      </c>
      <c r="U35" s="329">
        <v>60453</v>
      </c>
      <c r="V35" s="329">
        <v>62843</v>
      </c>
      <c r="W35" s="330">
        <v>123296</v>
      </c>
      <c r="X35" s="329">
        <v>3023</v>
      </c>
      <c r="Y35" s="329">
        <v>1843</v>
      </c>
      <c r="Z35" s="330">
        <v>4866</v>
      </c>
    </row>
    <row r="36" spans="1:26" s="325" customFormat="1" ht="21.75" customHeight="1">
      <c r="A36" s="327">
        <v>32</v>
      </c>
      <c r="B36" s="331" t="s">
        <v>45</v>
      </c>
      <c r="C36" s="329">
        <v>32276</v>
      </c>
      <c r="D36" s="329">
        <v>23393</v>
      </c>
      <c r="E36" s="330">
        <v>55669</v>
      </c>
      <c r="F36" s="329">
        <v>5413</v>
      </c>
      <c r="G36" s="329">
        <v>3605</v>
      </c>
      <c r="H36" s="330">
        <v>9018</v>
      </c>
      <c r="I36" s="329">
        <v>5687</v>
      </c>
      <c r="J36" s="329">
        <v>3706</v>
      </c>
      <c r="K36" s="330">
        <v>9393</v>
      </c>
      <c r="L36" s="329">
        <v>5384</v>
      </c>
      <c r="M36" s="329">
        <v>3156</v>
      </c>
      <c r="N36" s="330">
        <v>8540</v>
      </c>
      <c r="O36" s="329">
        <v>71</v>
      </c>
      <c r="P36" s="329">
        <v>25</v>
      </c>
      <c r="Q36" s="330">
        <v>96</v>
      </c>
      <c r="R36" s="329">
        <v>1285</v>
      </c>
      <c r="S36" s="329">
        <v>677</v>
      </c>
      <c r="T36" s="330">
        <v>1962</v>
      </c>
      <c r="U36" s="329">
        <v>205</v>
      </c>
      <c r="V36" s="329">
        <v>150</v>
      </c>
      <c r="W36" s="330">
        <v>355</v>
      </c>
      <c r="X36" s="329">
        <v>2</v>
      </c>
      <c r="Y36" s="329">
        <v>1</v>
      </c>
      <c r="Z36" s="330">
        <v>3</v>
      </c>
    </row>
    <row r="37" spans="1:26" s="325" customFormat="1" ht="21.75" customHeight="1">
      <c r="A37" s="327">
        <v>33</v>
      </c>
      <c r="B37" s="331" t="s">
        <v>47</v>
      </c>
      <c r="C37" s="329">
        <v>1292130</v>
      </c>
      <c r="D37" s="329">
        <v>1120537</v>
      </c>
      <c r="E37" s="330">
        <v>2412667</v>
      </c>
      <c r="F37" s="329">
        <v>189968</v>
      </c>
      <c r="G37" s="329">
        <v>169671</v>
      </c>
      <c r="H37" s="330">
        <v>359639</v>
      </c>
      <c r="I37" s="329">
        <v>8417</v>
      </c>
      <c r="J37" s="329">
        <v>6060</v>
      </c>
      <c r="K37" s="330">
        <v>14477</v>
      </c>
      <c r="L37" s="329">
        <v>423827</v>
      </c>
      <c r="M37" s="329">
        <v>402409</v>
      </c>
      <c r="N37" s="330">
        <v>826236</v>
      </c>
      <c r="O37" s="329">
        <v>4613</v>
      </c>
      <c r="P37" s="329">
        <v>7322</v>
      </c>
      <c r="Q37" s="330">
        <v>11935</v>
      </c>
      <c r="R37" s="329">
        <v>45421</v>
      </c>
      <c r="S37" s="329">
        <v>54360</v>
      </c>
      <c r="T37" s="330">
        <v>99781</v>
      </c>
      <c r="U37" s="329">
        <v>5172</v>
      </c>
      <c r="V37" s="329">
        <v>5238</v>
      </c>
      <c r="W37" s="330">
        <v>10410</v>
      </c>
      <c r="X37" s="329">
        <v>1366</v>
      </c>
      <c r="Y37" s="329">
        <v>359</v>
      </c>
      <c r="Z37" s="330">
        <v>1725</v>
      </c>
    </row>
    <row r="38" spans="1:26" s="325" customFormat="1" ht="21.75" customHeight="1">
      <c r="A38" s="327">
        <v>34</v>
      </c>
      <c r="B38" s="331" t="s">
        <v>58</v>
      </c>
      <c r="C38" s="329">
        <v>161639</v>
      </c>
      <c r="D38" s="329">
        <v>150704</v>
      </c>
      <c r="E38" s="330">
        <v>312343</v>
      </c>
      <c r="F38" s="329">
        <v>17412</v>
      </c>
      <c r="G38" s="329">
        <v>15183</v>
      </c>
      <c r="H38" s="330">
        <v>32595</v>
      </c>
      <c r="I38" s="329">
        <v>6462</v>
      </c>
      <c r="J38" s="329">
        <v>6311</v>
      </c>
      <c r="K38" s="330">
        <v>12773</v>
      </c>
      <c r="L38" s="329">
        <v>16054</v>
      </c>
      <c r="M38" s="329">
        <v>13458</v>
      </c>
      <c r="N38" s="330">
        <v>29512</v>
      </c>
      <c r="O38" s="329">
        <v>173</v>
      </c>
      <c r="P38" s="329">
        <v>66</v>
      </c>
      <c r="Q38" s="330">
        <v>239</v>
      </c>
      <c r="R38" s="329">
        <v>2201</v>
      </c>
      <c r="S38" s="329">
        <v>1322</v>
      </c>
      <c r="T38" s="330">
        <v>3523</v>
      </c>
      <c r="U38" s="329">
        <v>236</v>
      </c>
      <c r="V38" s="329">
        <v>295</v>
      </c>
      <c r="W38" s="330">
        <v>531</v>
      </c>
      <c r="X38" s="329">
        <v>199</v>
      </c>
      <c r="Y38" s="329">
        <v>68</v>
      </c>
      <c r="Z38" s="330">
        <v>267</v>
      </c>
    </row>
    <row r="39" spans="1:26" s="325" customFormat="1" ht="21.75" customHeight="1">
      <c r="A39" s="327">
        <v>35</v>
      </c>
      <c r="B39" s="331" t="s">
        <v>48</v>
      </c>
      <c r="C39" s="329">
        <v>856041</v>
      </c>
      <c r="D39" s="329">
        <v>641013</v>
      </c>
      <c r="E39" s="330">
        <v>1497054</v>
      </c>
      <c r="F39" s="329">
        <v>140321</v>
      </c>
      <c r="G39" s="329">
        <v>100576</v>
      </c>
      <c r="H39" s="330">
        <v>240897</v>
      </c>
      <c r="I39" s="329">
        <v>24901</v>
      </c>
      <c r="J39" s="329">
        <v>17874</v>
      </c>
      <c r="K39" s="330">
        <v>42775</v>
      </c>
      <c r="L39" s="329">
        <v>44358</v>
      </c>
      <c r="M39" s="329">
        <v>32670</v>
      </c>
      <c r="N39" s="330">
        <v>77028</v>
      </c>
      <c r="O39" s="329">
        <v>2488</v>
      </c>
      <c r="P39" s="329">
        <v>1117</v>
      </c>
      <c r="Q39" s="330">
        <v>3605</v>
      </c>
      <c r="R39" s="329">
        <v>79177</v>
      </c>
      <c r="S39" s="329">
        <v>56274</v>
      </c>
      <c r="T39" s="330">
        <v>135451</v>
      </c>
      <c r="U39" s="329">
        <v>2826</v>
      </c>
      <c r="V39" s="329">
        <v>2715</v>
      </c>
      <c r="W39" s="330">
        <v>5541</v>
      </c>
      <c r="X39" s="329">
        <v>491</v>
      </c>
      <c r="Y39" s="329">
        <v>316</v>
      </c>
      <c r="Z39" s="330">
        <v>807</v>
      </c>
    </row>
    <row r="40" spans="1:26" s="333" customFormat="1" ht="21.75" customHeight="1">
      <c r="A40" s="679" t="s">
        <v>49</v>
      </c>
      <c r="B40" s="679"/>
      <c r="C40" s="332">
        <v>13230334</v>
      </c>
      <c r="D40" s="332">
        <v>10405547</v>
      </c>
      <c r="E40" s="332">
        <v>23635881</v>
      </c>
      <c r="F40" s="332">
        <v>1618784</v>
      </c>
      <c r="G40" s="332">
        <v>1272579</v>
      </c>
      <c r="H40" s="332">
        <v>2891363</v>
      </c>
      <c r="I40" s="332">
        <v>600120</v>
      </c>
      <c r="J40" s="332">
        <v>469006</v>
      </c>
      <c r="K40" s="332">
        <v>1069126</v>
      </c>
      <c r="L40" s="332">
        <v>3979318</v>
      </c>
      <c r="M40" s="332">
        <v>3266502</v>
      </c>
      <c r="N40" s="332">
        <v>7245820</v>
      </c>
      <c r="O40" s="332">
        <v>29445</v>
      </c>
      <c r="P40" s="332">
        <v>21179</v>
      </c>
      <c r="Q40" s="332">
        <v>50624</v>
      </c>
      <c r="R40" s="332">
        <v>519420</v>
      </c>
      <c r="S40" s="332">
        <v>443266</v>
      </c>
      <c r="T40" s="332">
        <v>962686</v>
      </c>
      <c r="U40" s="332">
        <v>214109</v>
      </c>
      <c r="V40" s="332">
        <v>239445</v>
      </c>
      <c r="W40" s="332">
        <v>453554</v>
      </c>
      <c r="X40" s="332">
        <v>21800</v>
      </c>
      <c r="Y40" s="332">
        <v>12688</v>
      </c>
      <c r="Z40" s="332">
        <v>34488</v>
      </c>
    </row>
    <row r="41" spans="1:26">
      <c r="C41" s="335">
        <v>55.975632979367262</v>
      </c>
      <c r="F41" s="335">
        <v>55.986882311214465</v>
      </c>
      <c r="H41" s="336">
        <v>12.232939402597264</v>
      </c>
      <c r="I41" s="335">
        <v>56.131831047042162</v>
      </c>
      <c r="K41" s="337">
        <v>4.5233177472843087</v>
      </c>
      <c r="L41" s="335">
        <v>54.918808361234483</v>
      </c>
      <c r="N41" s="337">
        <v>30.656018280004034</v>
      </c>
    </row>
  </sheetData>
  <mergeCells count="11">
    <mergeCell ref="O2:Q2"/>
    <mergeCell ref="R2:T2"/>
    <mergeCell ref="U2:W2"/>
    <mergeCell ref="X2:Z2"/>
    <mergeCell ref="A40:B40"/>
    <mergeCell ref="A2:A3"/>
    <mergeCell ref="B2:B3"/>
    <mergeCell ref="C2:E2"/>
    <mergeCell ref="F2:H2"/>
    <mergeCell ref="I2:K2"/>
    <mergeCell ref="L2:N2"/>
  </mergeCells>
  <printOptions horizontalCentered="1"/>
  <pageMargins left="0.41" right="0.16" top="0.52" bottom="0.38" header="0.2" footer="0.16"/>
  <pageSetup paperSize="9" scale="80" firstPageNumber="40" orientation="portrait" useFirstPageNumber="1" r:id="rId1"/>
  <headerFooter>
    <oddFooter>&amp;L&amp;"Arial,Italic"&amp;9AISHE 2010-11&amp;RT-&amp;P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>
  <dimension ref="A1:AG55"/>
  <sheetViews>
    <sheetView view="pageBreakPreview" zoomScaleSheetLayoutView="100" workbookViewId="0">
      <pane xSplit="2" ySplit="3" topLeftCell="C35" activePane="bottomRight" state="frozen"/>
      <selection activeCell="B5" sqref="B5"/>
      <selection pane="topRight" activeCell="B5" sqref="B5"/>
      <selection pane="bottomLeft" activeCell="B5" sqref="B5"/>
      <selection pane="bottomRight" activeCell="B5" sqref="B5"/>
    </sheetView>
  </sheetViews>
  <sheetFormatPr defaultRowHeight="15"/>
  <cols>
    <col min="1" max="1" width="5.140625" style="154" customWidth="1"/>
    <col min="2" max="2" width="23.42578125" style="154" customWidth="1"/>
    <col min="3" max="3" width="7.7109375" style="154" customWidth="1"/>
    <col min="4" max="5" width="8.140625" style="154" customWidth="1"/>
    <col min="6" max="6" width="7.28515625" style="154" customWidth="1"/>
    <col min="7" max="7" width="8.140625" style="154" customWidth="1"/>
    <col min="8" max="8" width="6.7109375" style="154" customWidth="1"/>
    <col min="9" max="11" width="9.28515625" style="154" customWidth="1"/>
    <col min="12" max="12" width="10" style="154" customWidth="1"/>
    <col min="13" max="13" width="9.85546875" style="154" customWidth="1"/>
    <col min="14" max="14" width="10.140625" style="154" customWidth="1"/>
    <col min="15" max="15" width="6.85546875" style="154" customWidth="1"/>
    <col min="16" max="16" width="7" style="154" customWidth="1"/>
    <col min="17" max="17" width="7.28515625" style="154" customWidth="1"/>
    <col min="18" max="18" width="8.140625" style="154" customWidth="1"/>
    <col min="19" max="19" width="7.5703125" style="154" customWidth="1"/>
    <col min="20" max="20" width="8" style="154" customWidth="1"/>
    <col min="21" max="21" width="6.85546875" style="154" customWidth="1"/>
    <col min="22" max="22" width="7" style="154" customWidth="1"/>
    <col min="23" max="23" width="7.5703125" style="154" customWidth="1"/>
    <col min="24" max="24" width="6.85546875" style="154" customWidth="1"/>
    <col min="25" max="25" width="7.140625" style="154" customWidth="1"/>
    <col min="26" max="26" width="7.5703125" style="154" customWidth="1"/>
    <col min="27" max="27" width="9.85546875" style="154" customWidth="1"/>
    <col min="28" max="28" width="10.42578125" style="154" customWidth="1"/>
    <col min="29" max="29" width="10.28515625" style="154" customWidth="1"/>
    <col min="30" max="30" width="13.7109375" style="385" customWidth="1"/>
    <col min="31" max="16384" width="9.140625" style="154"/>
  </cols>
  <sheetData>
    <row r="1" spans="1:33" s="105" customFormat="1" ht="27" customHeight="1">
      <c r="B1" s="108" t="s">
        <v>1474</v>
      </c>
      <c r="C1" s="106" t="s">
        <v>1473</v>
      </c>
      <c r="L1" s="106" t="s">
        <v>1473</v>
      </c>
      <c r="U1" s="106" t="s">
        <v>1473</v>
      </c>
      <c r="AD1" s="215"/>
    </row>
    <row r="2" spans="1:33" s="140" customFormat="1" ht="24.75" customHeight="1">
      <c r="A2" s="688" t="s">
        <v>99</v>
      </c>
      <c r="B2" s="563" t="s">
        <v>2</v>
      </c>
      <c r="C2" s="685" t="s">
        <v>104</v>
      </c>
      <c r="D2" s="686"/>
      <c r="E2" s="687"/>
      <c r="F2" s="685" t="s">
        <v>105</v>
      </c>
      <c r="G2" s="686"/>
      <c r="H2" s="687"/>
      <c r="I2" s="685" t="s">
        <v>100</v>
      </c>
      <c r="J2" s="686"/>
      <c r="K2" s="687"/>
      <c r="L2" s="685" t="s">
        <v>101</v>
      </c>
      <c r="M2" s="686"/>
      <c r="N2" s="687"/>
      <c r="O2" s="685" t="s">
        <v>106</v>
      </c>
      <c r="P2" s="686"/>
      <c r="Q2" s="687"/>
      <c r="R2" s="685" t="s">
        <v>107</v>
      </c>
      <c r="S2" s="686"/>
      <c r="T2" s="687"/>
      <c r="U2" s="685" t="s">
        <v>108</v>
      </c>
      <c r="V2" s="686"/>
      <c r="W2" s="687"/>
      <c r="X2" s="685" t="s">
        <v>109</v>
      </c>
      <c r="Y2" s="686"/>
      <c r="Z2" s="687"/>
      <c r="AA2" s="685" t="s">
        <v>60</v>
      </c>
      <c r="AB2" s="686"/>
      <c r="AC2" s="687"/>
      <c r="AD2" s="376"/>
    </row>
    <row r="3" spans="1:33" s="150" customFormat="1" ht="24.75" customHeight="1">
      <c r="A3" s="689"/>
      <c r="B3" s="563"/>
      <c r="C3" s="357" t="s">
        <v>102</v>
      </c>
      <c r="D3" s="357" t="s">
        <v>103</v>
      </c>
      <c r="E3" s="357" t="s">
        <v>12</v>
      </c>
      <c r="F3" s="357" t="s">
        <v>102</v>
      </c>
      <c r="G3" s="357" t="s">
        <v>103</v>
      </c>
      <c r="H3" s="357" t="s">
        <v>12</v>
      </c>
      <c r="I3" s="357" t="s">
        <v>102</v>
      </c>
      <c r="J3" s="357" t="s">
        <v>103</v>
      </c>
      <c r="K3" s="357" t="s">
        <v>12</v>
      </c>
      <c r="L3" s="357" t="s">
        <v>102</v>
      </c>
      <c r="M3" s="357" t="s">
        <v>103</v>
      </c>
      <c r="N3" s="357" t="s">
        <v>12</v>
      </c>
      <c r="O3" s="357" t="s">
        <v>102</v>
      </c>
      <c r="P3" s="357" t="s">
        <v>103</v>
      </c>
      <c r="Q3" s="357" t="s">
        <v>12</v>
      </c>
      <c r="R3" s="357" t="s">
        <v>102</v>
      </c>
      <c r="S3" s="357" t="s">
        <v>103</v>
      </c>
      <c r="T3" s="357" t="s">
        <v>12</v>
      </c>
      <c r="U3" s="357" t="s">
        <v>102</v>
      </c>
      <c r="V3" s="357" t="s">
        <v>103</v>
      </c>
      <c r="W3" s="357" t="s">
        <v>12</v>
      </c>
      <c r="X3" s="357" t="s">
        <v>102</v>
      </c>
      <c r="Y3" s="357" t="s">
        <v>103</v>
      </c>
      <c r="Z3" s="357" t="s">
        <v>12</v>
      </c>
      <c r="AA3" s="357" t="s">
        <v>102</v>
      </c>
      <c r="AB3" s="357" t="s">
        <v>103</v>
      </c>
      <c r="AC3" s="357" t="s">
        <v>12</v>
      </c>
      <c r="AD3" s="377"/>
    </row>
    <row r="4" spans="1:33" s="380" customFormat="1" ht="16.5" customHeight="1">
      <c r="A4" s="378">
        <v>1</v>
      </c>
      <c r="B4" s="378">
        <v>2</v>
      </c>
      <c r="C4" s="378">
        <v>3</v>
      </c>
      <c r="D4" s="378">
        <v>4</v>
      </c>
      <c r="E4" s="378">
        <v>5</v>
      </c>
      <c r="F4" s="378">
        <v>6</v>
      </c>
      <c r="G4" s="378">
        <v>7</v>
      </c>
      <c r="H4" s="378">
        <v>8</v>
      </c>
      <c r="I4" s="378">
        <v>9</v>
      </c>
      <c r="J4" s="378">
        <v>10</v>
      </c>
      <c r="K4" s="378">
        <v>11</v>
      </c>
      <c r="L4" s="378">
        <v>12</v>
      </c>
      <c r="M4" s="378">
        <v>13</v>
      </c>
      <c r="N4" s="378">
        <v>14</v>
      </c>
      <c r="O4" s="378">
        <v>15</v>
      </c>
      <c r="P4" s="378">
        <v>16</v>
      </c>
      <c r="Q4" s="378">
        <v>17</v>
      </c>
      <c r="R4" s="378">
        <v>18</v>
      </c>
      <c r="S4" s="378">
        <v>19</v>
      </c>
      <c r="T4" s="378">
        <v>20</v>
      </c>
      <c r="U4" s="378">
        <v>21</v>
      </c>
      <c r="V4" s="378">
        <v>22</v>
      </c>
      <c r="W4" s="378">
        <v>23</v>
      </c>
      <c r="X4" s="378">
        <v>24</v>
      </c>
      <c r="Y4" s="378">
        <v>25</v>
      </c>
      <c r="Z4" s="378">
        <v>26</v>
      </c>
      <c r="AA4" s="378">
        <v>27</v>
      </c>
      <c r="AB4" s="378">
        <v>28</v>
      </c>
      <c r="AC4" s="378">
        <v>29</v>
      </c>
      <c r="AD4" s="379"/>
    </row>
    <row r="5" spans="1:33" s="150" customFormat="1" ht="30.75" customHeight="1">
      <c r="A5" s="145">
        <v>1</v>
      </c>
      <c r="B5" s="146" t="s">
        <v>55</v>
      </c>
      <c r="C5" s="381">
        <v>0</v>
      </c>
      <c r="D5" s="381">
        <v>0</v>
      </c>
      <c r="E5" s="382">
        <v>0</v>
      </c>
      <c r="F5" s="381">
        <v>0</v>
      </c>
      <c r="G5" s="381">
        <v>0</v>
      </c>
      <c r="H5" s="382">
        <v>0</v>
      </c>
      <c r="I5" s="381">
        <v>181</v>
      </c>
      <c r="J5" s="381">
        <v>185</v>
      </c>
      <c r="K5" s="382">
        <v>366</v>
      </c>
      <c r="L5" s="381">
        <v>693</v>
      </c>
      <c r="M5" s="381">
        <v>750</v>
      </c>
      <c r="N5" s="382">
        <v>1443</v>
      </c>
      <c r="O5" s="381">
        <v>57</v>
      </c>
      <c r="P5" s="381">
        <v>26</v>
      </c>
      <c r="Q5" s="382">
        <v>83</v>
      </c>
      <c r="R5" s="381">
        <v>16</v>
      </c>
      <c r="S5" s="381">
        <v>24</v>
      </c>
      <c r="T5" s="382">
        <v>40</v>
      </c>
      <c r="U5" s="381">
        <v>9</v>
      </c>
      <c r="V5" s="381">
        <v>23</v>
      </c>
      <c r="W5" s="382">
        <v>32</v>
      </c>
      <c r="X5" s="381">
        <v>0</v>
      </c>
      <c r="Y5" s="381">
        <v>0</v>
      </c>
      <c r="Z5" s="382">
        <v>0</v>
      </c>
      <c r="AA5" s="149">
        <v>956</v>
      </c>
      <c r="AB5" s="149">
        <v>1008</v>
      </c>
      <c r="AC5" s="382">
        <v>1964</v>
      </c>
      <c r="AD5" s="377">
        <v>3294</v>
      </c>
      <c r="AE5" s="383">
        <v>1.2788213289383912E-2</v>
      </c>
      <c r="AF5" s="514">
        <v>5.7322362697034675E-2</v>
      </c>
      <c r="AG5" s="150">
        <v>32</v>
      </c>
    </row>
    <row r="6" spans="1:33" s="150" customFormat="1" ht="20.25" customHeight="1">
      <c r="A6" s="145">
        <v>2</v>
      </c>
      <c r="B6" s="151" t="s">
        <v>15</v>
      </c>
      <c r="C6" s="381">
        <v>0</v>
      </c>
      <c r="D6" s="381">
        <v>0</v>
      </c>
      <c r="E6" s="382">
        <v>0</v>
      </c>
      <c r="F6" s="381">
        <v>0</v>
      </c>
      <c r="G6" s="381">
        <v>0</v>
      </c>
      <c r="H6" s="382">
        <v>0</v>
      </c>
      <c r="I6" s="381">
        <v>78364</v>
      </c>
      <c r="J6" s="381">
        <v>72684</v>
      </c>
      <c r="K6" s="382">
        <v>151048</v>
      </c>
      <c r="L6" s="381">
        <v>235362</v>
      </c>
      <c r="M6" s="381">
        <v>180869</v>
      </c>
      <c r="N6" s="382">
        <v>416231</v>
      </c>
      <c r="O6" s="381">
        <v>4379</v>
      </c>
      <c r="P6" s="381">
        <v>2010</v>
      </c>
      <c r="Q6" s="382">
        <v>6389</v>
      </c>
      <c r="R6" s="381">
        <v>1806</v>
      </c>
      <c r="S6" s="381">
        <v>447</v>
      </c>
      <c r="T6" s="382">
        <v>2253</v>
      </c>
      <c r="U6" s="381">
        <v>906</v>
      </c>
      <c r="V6" s="381">
        <v>514</v>
      </c>
      <c r="W6" s="382">
        <v>1420</v>
      </c>
      <c r="X6" s="381">
        <v>0</v>
      </c>
      <c r="Y6" s="381">
        <v>0</v>
      </c>
      <c r="Z6" s="382">
        <v>0</v>
      </c>
      <c r="AA6" s="149">
        <v>320817</v>
      </c>
      <c r="AB6" s="149">
        <v>256524</v>
      </c>
      <c r="AC6" s="382">
        <v>577341</v>
      </c>
      <c r="AD6" s="377">
        <v>2420696</v>
      </c>
      <c r="AE6" s="383">
        <v>9.3978071514142307</v>
      </c>
      <c r="AF6" s="514">
        <v>16.850585642499336</v>
      </c>
      <c r="AG6" s="150">
        <v>3</v>
      </c>
    </row>
    <row r="7" spans="1:33" s="150" customFormat="1" ht="20.25" customHeight="1">
      <c r="A7" s="145">
        <v>3</v>
      </c>
      <c r="B7" s="151" t="s">
        <v>16</v>
      </c>
      <c r="C7" s="381">
        <v>0</v>
      </c>
      <c r="D7" s="381">
        <v>0</v>
      </c>
      <c r="E7" s="382">
        <v>0</v>
      </c>
      <c r="F7" s="381">
        <v>0</v>
      </c>
      <c r="G7" s="381">
        <v>0</v>
      </c>
      <c r="H7" s="382">
        <v>0</v>
      </c>
      <c r="I7" s="381">
        <v>784</v>
      </c>
      <c r="J7" s="381">
        <v>828</v>
      </c>
      <c r="K7" s="382">
        <v>1612</v>
      </c>
      <c r="L7" s="381">
        <v>1568</v>
      </c>
      <c r="M7" s="381">
        <v>1390</v>
      </c>
      <c r="N7" s="382">
        <v>2958</v>
      </c>
      <c r="O7" s="381">
        <v>25</v>
      </c>
      <c r="P7" s="381">
        <v>9</v>
      </c>
      <c r="Q7" s="382">
        <v>34</v>
      </c>
      <c r="R7" s="381">
        <v>1058</v>
      </c>
      <c r="S7" s="381">
        <v>452</v>
      </c>
      <c r="T7" s="382">
        <v>1510</v>
      </c>
      <c r="U7" s="381">
        <v>0</v>
      </c>
      <c r="V7" s="381">
        <v>0</v>
      </c>
      <c r="W7" s="382">
        <v>0</v>
      </c>
      <c r="X7" s="381">
        <v>0</v>
      </c>
      <c r="Y7" s="381">
        <v>0</v>
      </c>
      <c r="Z7" s="382">
        <v>0</v>
      </c>
      <c r="AA7" s="149">
        <v>3435</v>
      </c>
      <c r="AB7" s="149">
        <v>2679</v>
      </c>
      <c r="AC7" s="382">
        <v>6114</v>
      </c>
      <c r="AD7" s="377">
        <v>29364</v>
      </c>
      <c r="AE7" s="383">
        <v>0.11399911810244966</v>
      </c>
      <c r="AF7" s="514">
        <v>0.17844649976052443</v>
      </c>
      <c r="AG7" s="150">
        <v>27</v>
      </c>
    </row>
    <row r="8" spans="1:33" s="150" customFormat="1" ht="20.25" customHeight="1">
      <c r="A8" s="145">
        <v>4</v>
      </c>
      <c r="B8" s="151" t="s">
        <v>17</v>
      </c>
      <c r="C8" s="381">
        <v>0</v>
      </c>
      <c r="D8" s="381">
        <v>0</v>
      </c>
      <c r="E8" s="382">
        <v>0</v>
      </c>
      <c r="F8" s="381">
        <v>0</v>
      </c>
      <c r="G8" s="381">
        <v>0</v>
      </c>
      <c r="H8" s="382">
        <v>0</v>
      </c>
      <c r="I8" s="381">
        <v>11753</v>
      </c>
      <c r="J8" s="381">
        <v>13118</v>
      </c>
      <c r="K8" s="382">
        <v>24871</v>
      </c>
      <c r="L8" s="381">
        <v>26312</v>
      </c>
      <c r="M8" s="381">
        <v>19632</v>
      </c>
      <c r="N8" s="382">
        <v>45944</v>
      </c>
      <c r="O8" s="381">
        <v>1651</v>
      </c>
      <c r="P8" s="381">
        <v>981</v>
      </c>
      <c r="Q8" s="382">
        <v>2632</v>
      </c>
      <c r="R8" s="381">
        <v>213</v>
      </c>
      <c r="S8" s="381">
        <v>316</v>
      </c>
      <c r="T8" s="382">
        <v>529</v>
      </c>
      <c r="U8" s="381">
        <v>0</v>
      </c>
      <c r="V8" s="381">
        <v>0</v>
      </c>
      <c r="W8" s="382">
        <v>0</v>
      </c>
      <c r="X8" s="381">
        <v>0</v>
      </c>
      <c r="Y8" s="381">
        <v>0</v>
      </c>
      <c r="Z8" s="382">
        <v>0</v>
      </c>
      <c r="AA8" s="149">
        <v>39929</v>
      </c>
      <c r="AB8" s="149">
        <v>34047</v>
      </c>
      <c r="AC8" s="382">
        <v>73976</v>
      </c>
      <c r="AD8" s="377">
        <v>459057</v>
      </c>
      <c r="AE8" s="383">
        <v>1.7821854365466636</v>
      </c>
      <c r="AF8" s="514">
        <v>2.1591034128695705</v>
      </c>
      <c r="AG8" s="150">
        <v>11</v>
      </c>
    </row>
    <row r="9" spans="1:33" s="150" customFormat="1" ht="20.25" customHeight="1">
      <c r="A9" s="145">
        <v>5</v>
      </c>
      <c r="B9" s="151" t="s">
        <v>18</v>
      </c>
      <c r="C9" s="381">
        <v>0</v>
      </c>
      <c r="D9" s="381">
        <v>0</v>
      </c>
      <c r="E9" s="382">
        <v>0</v>
      </c>
      <c r="F9" s="381">
        <v>0</v>
      </c>
      <c r="G9" s="381">
        <v>0</v>
      </c>
      <c r="H9" s="382">
        <v>0</v>
      </c>
      <c r="I9" s="381">
        <v>18209</v>
      </c>
      <c r="J9" s="381">
        <v>11938</v>
      </c>
      <c r="K9" s="382">
        <v>30147</v>
      </c>
      <c r="L9" s="381">
        <v>33293</v>
      </c>
      <c r="M9" s="381">
        <v>18129</v>
      </c>
      <c r="N9" s="382">
        <v>51422</v>
      </c>
      <c r="O9" s="381">
        <v>877</v>
      </c>
      <c r="P9" s="381">
        <v>260</v>
      </c>
      <c r="Q9" s="382">
        <v>1137</v>
      </c>
      <c r="R9" s="381">
        <v>133</v>
      </c>
      <c r="S9" s="381">
        <v>99</v>
      </c>
      <c r="T9" s="382">
        <v>232</v>
      </c>
      <c r="U9" s="381">
        <v>0</v>
      </c>
      <c r="V9" s="381">
        <v>0</v>
      </c>
      <c r="W9" s="382">
        <v>0</v>
      </c>
      <c r="X9" s="381">
        <v>0</v>
      </c>
      <c r="Y9" s="381">
        <v>0</v>
      </c>
      <c r="Z9" s="382">
        <v>0</v>
      </c>
      <c r="AA9" s="149">
        <v>52512</v>
      </c>
      <c r="AB9" s="149">
        <v>30426</v>
      </c>
      <c r="AC9" s="382">
        <v>82938</v>
      </c>
      <c r="AD9" s="377">
        <v>1225653</v>
      </c>
      <c r="AE9" s="383">
        <v>4.75832179197731</v>
      </c>
      <c r="AF9" s="514">
        <v>2.4206731758486058</v>
      </c>
      <c r="AG9" s="150">
        <v>10</v>
      </c>
    </row>
    <row r="10" spans="1:33" s="150" customFormat="1" ht="20.25" customHeight="1">
      <c r="A10" s="145">
        <v>6</v>
      </c>
      <c r="B10" s="151" t="s">
        <v>19</v>
      </c>
      <c r="C10" s="381">
        <v>0</v>
      </c>
      <c r="D10" s="381">
        <v>0</v>
      </c>
      <c r="E10" s="382">
        <v>0</v>
      </c>
      <c r="F10" s="381">
        <v>0</v>
      </c>
      <c r="G10" s="381">
        <v>0</v>
      </c>
      <c r="H10" s="382">
        <v>0</v>
      </c>
      <c r="I10" s="381">
        <v>1833</v>
      </c>
      <c r="J10" s="381">
        <v>3478</v>
      </c>
      <c r="K10" s="382">
        <v>5311</v>
      </c>
      <c r="L10" s="381">
        <v>8303</v>
      </c>
      <c r="M10" s="381">
        <v>2717</v>
      </c>
      <c r="N10" s="382">
        <v>11020</v>
      </c>
      <c r="O10" s="381">
        <v>86</v>
      </c>
      <c r="P10" s="381">
        <v>152</v>
      </c>
      <c r="Q10" s="382">
        <v>238</v>
      </c>
      <c r="R10" s="381">
        <v>14</v>
      </c>
      <c r="S10" s="381">
        <v>1</v>
      </c>
      <c r="T10" s="382">
        <v>15</v>
      </c>
      <c r="U10" s="381">
        <v>4</v>
      </c>
      <c r="V10" s="381">
        <v>3</v>
      </c>
      <c r="W10" s="382">
        <v>7</v>
      </c>
      <c r="X10" s="381">
        <v>0</v>
      </c>
      <c r="Y10" s="381">
        <v>0</v>
      </c>
      <c r="Z10" s="382">
        <v>0</v>
      </c>
      <c r="AA10" s="149">
        <v>10240</v>
      </c>
      <c r="AB10" s="149">
        <v>6351</v>
      </c>
      <c r="AC10" s="382">
        <v>16591</v>
      </c>
      <c r="AD10" s="377">
        <v>44646</v>
      </c>
      <c r="AE10" s="383">
        <v>0.17332804205155863</v>
      </c>
      <c r="AF10" s="514">
        <v>0.48423386940249608</v>
      </c>
      <c r="AG10" s="150">
        <v>22</v>
      </c>
    </row>
    <row r="11" spans="1:33" s="150" customFormat="1" ht="20.25" customHeight="1">
      <c r="A11" s="145">
        <v>7</v>
      </c>
      <c r="B11" s="151" t="s">
        <v>56</v>
      </c>
      <c r="C11" s="381">
        <v>0</v>
      </c>
      <c r="D11" s="381">
        <v>0</v>
      </c>
      <c r="E11" s="382">
        <v>0</v>
      </c>
      <c r="F11" s="381">
        <v>0</v>
      </c>
      <c r="G11" s="381">
        <v>0</v>
      </c>
      <c r="H11" s="382">
        <v>0</v>
      </c>
      <c r="I11" s="381">
        <v>2073</v>
      </c>
      <c r="J11" s="381">
        <v>1239</v>
      </c>
      <c r="K11" s="382">
        <v>3312</v>
      </c>
      <c r="L11" s="381">
        <v>2104</v>
      </c>
      <c r="M11" s="381">
        <v>2057</v>
      </c>
      <c r="N11" s="382">
        <v>4161</v>
      </c>
      <c r="O11" s="381">
        <v>2423</v>
      </c>
      <c r="P11" s="381">
        <v>1373</v>
      </c>
      <c r="Q11" s="382">
        <v>3796</v>
      </c>
      <c r="R11" s="381">
        <v>1017</v>
      </c>
      <c r="S11" s="381">
        <v>839</v>
      </c>
      <c r="T11" s="382">
        <v>1856</v>
      </c>
      <c r="U11" s="381">
        <v>0</v>
      </c>
      <c r="V11" s="381">
        <v>0</v>
      </c>
      <c r="W11" s="382">
        <v>0</v>
      </c>
      <c r="X11" s="381">
        <v>0</v>
      </c>
      <c r="Y11" s="381">
        <v>0</v>
      </c>
      <c r="Z11" s="382">
        <v>0</v>
      </c>
      <c r="AA11" s="149">
        <v>7617</v>
      </c>
      <c r="AB11" s="149">
        <v>5508</v>
      </c>
      <c r="AC11" s="382">
        <v>13125</v>
      </c>
      <c r="AD11" s="377">
        <v>302883</v>
      </c>
      <c r="AE11" s="383">
        <v>1.1758750472764017</v>
      </c>
      <c r="AF11" s="514">
        <v>0.38307332505019354</v>
      </c>
      <c r="AG11" s="150">
        <v>23</v>
      </c>
    </row>
    <row r="12" spans="1:33" s="150" customFormat="1" ht="20.25" customHeight="1">
      <c r="A12" s="145">
        <v>8</v>
      </c>
      <c r="B12" s="151" t="s">
        <v>21</v>
      </c>
      <c r="C12" s="381">
        <v>0</v>
      </c>
      <c r="D12" s="381">
        <v>0</v>
      </c>
      <c r="E12" s="382">
        <v>0</v>
      </c>
      <c r="F12" s="381">
        <v>0</v>
      </c>
      <c r="G12" s="381">
        <v>0</v>
      </c>
      <c r="H12" s="382">
        <v>0</v>
      </c>
      <c r="I12" s="381">
        <v>17</v>
      </c>
      <c r="J12" s="381">
        <v>19</v>
      </c>
      <c r="K12" s="382">
        <v>36</v>
      </c>
      <c r="L12" s="381">
        <v>4</v>
      </c>
      <c r="M12" s="381">
        <v>2</v>
      </c>
      <c r="N12" s="382">
        <v>6</v>
      </c>
      <c r="O12" s="381">
        <v>0</v>
      </c>
      <c r="P12" s="381">
        <v>0</v>
      </c>
      <c r="Q12" s="382">
        <v>0</v>
      </c>
      <c r="R12" s="381">
        <v>0</v>
      </c>
      <c r="S12" s="381">
        <v>0</v>
      </c>
      <c r="T12" s="382">
        <v>0</v>
      </c>
      <c r="U12" s="381">
        <v>0</v>
      </c>
      <c r="V12" s="381">
        <v>0</v>
      </c>
      <c r="W12" s="382">
        <v>0</v>
      </c>
      <c r="X12" s="381">
        <v>0</v>
      </c>
      <c r="Y12" s="381">
        <v>0</v>
      </c>
      <c r="Z12" s="382">
        <v>0</v>
      </c>
      <c r="AA12" s="149">
        <v>21</v>
      </c>
      <c r="AB12" s="149">
        <v>21</v>
      </c>
      <c r="AC12" s="382">
        <v>42</v>
      </c>
      <c r="AD12" s="377">
        <v>3225</v>
      </c>
      <c r="AE12" s="383">
        <v>1.2520336326127236E-2</v>
      </c>
      <c r="AF12" s="514">
        <v>1.2258346401606193E-3</v>
      </c>
      <c r="AG12" s="150">
        <v>34</v>
      </c>
    </row>
    <row r="13" spans="1:33" s="150" customFormat="1" ht="20.25" customHeight="1">
      <c r="A13" s="145">
        <v>9</v>
      </c>
      <c r="B13" s="151" t="s">
        <v>22</v>
      </c>
      <c r="C13" s="381">
        <v>0</v>
      </c>
      <c r="D13" s="381">
        <v>0</v>
      </c>
      <c r="E13" s="382">
        <v>0</v>
      </c>
      <c r="F13" s="381">
        <v>0</v>
      </c>
      <c r="G13" s="381">
        <v>0</v>
      </c>
      <c r="H13" s="382">
        <v>0</v>
      </c>
      <c r="I13" s="381">
        <v>0</v>
      </c>
      <c r="J13" s="381">
        <v>0</v>
      </c>
      <c r="K13" s="382">
        <v>0</v>
      </c>
      <c r="L13" s="381">
        <v>0</v>
      </c>
      <c r="M13" s="381">
        <v>0</v>
      </c>
      <c r="N13" s="382">
        <v>0</v>
      </c>
      <c r="O13" s="381">
        <v>0</v>
      </c>
      <c r="P13" s="381">
        <v>0</v>
      </c>
      <c r="Q13" s="382">
        <v>0</v>
      </c>
      <c r="R13" s="381">
        <v>0</v>
      </c>
      <c r="S13" s="381">
        <v>0</v>
      </c>
      <c r="T13" s="382">
        <v>0</v>
      </c>
      <c r="U13" s="381">
        <v>0</v>
      </c>
      <c r="V13" s="381">
        <v>0</v>
      </c>
      <c r="W13" s="382">
        <v>0</v>
      </c>
      <c r="X13" s="381">
        <v>0</v>
      </c>
      <c r="Y13" s="381">
        <v>0</v>
      </c>
      <c r="Z13" s="382">
        <v>0</v>
      </c>
      <c r="AA13" s="149">
        <v>0</v>
      </c>
      <c r="AB13" s="149">
        <v>0</v>
      </c>
      <c r="AC13" s="382">
        <v>0</v>
      </c>
      <c r="AD13" s="377">
        <v>1770</v>
      </c>
      <c r="AE13" s="383">
        <v>6.8716264487582038E-3</v>
      </c>
      <c r="AF13" s="514">
        <v>0</v>
      </c>
      <c r="AG13" s="150">
        <v>35</v>
      </c>
    </row>
    <row r="14" spans="1:33" s="150" customFormat="1" ht="20.25" customHeight="1">
      <c r="A14" s="145">
        <v>10</v>
      </c>
      <c r="B14" s="151" t="s">
        <v>23</v>
      </c>
      <c r="C14" s="381">
        <v>0</v>
      </c>
      <c r="D14" s="381">
        <v>0</v>
      </c>
      <c r="E14" s="382">
        <v>0</v>
      </c>
      <c r="F14" s="381">
        <v>0</v>
      </c>
      <c r="G14" s="381">
        <v>0</v>
      </c>
      <c r="H14" s="382">
        <v>0</v>
      </c>
      <c r="I14" s="381">
        <v>32949</v>
      </c>
      <c r="J14" s="381">
        <v>35746</v>
      </c>
      <c r="K14" s="382">
        <v>68695</v>
      </c>
      <c r="L14" s="381">
        <v>236270</v>
      </c>
      <c r="M14" s="381">
        <v>170035</v>
      </c>
      <c r="N14" s="382">
        <v>406305</v>
      </c>
      <c r="O14" s="381">
        <v>5219</v>
      </c>
      <c r="P14" s="381">
        <v>3361</v>
      </c>
      <c r="Q14" s="382">
        <v>8580</v>
      </c>
      <c r="R14" s="381">
        <v>16271</v>
      </c>
      <c r="S14" s="381">
        <v>8755</v>
      </c>
      <c r="T14" s="382">
        <v>25026</v>
      </c>
      <c r="U14" s="381">
        <v>601</v>
      </c>
      <c r="V14" s="381">
        <v>488</v>
      </c>
      <c r="W14" s="382">
        <v>1089</v>
      </c>
      <c r="X14" s="381">
        <v>0</v>
      </c>
      <c r="Y14" s="381">
        <v>0</v>
      </c>
      <c r="Z14" s="382">
        <v>0</v>
      </c>
      <c r="AA14" s="149">
        <v>291310</v>
      </c>
      <c r="AB14" s="149">
        <v>218385</v>
      </c>
      <c r="AC14" s="382">
        <v>509695</v>
      </c>
      <c r="AD14" s="377">
        <v>314701</v>
      </c>
      <c r="AE14" s="383">
        <v>1.2217557712150595</v>
      </c>
      <c r="AF14" s="514">
        <v>14.876233021825401</v>
      </c>
      <c r="AG14" s="150">
        <v>4</v>
      </c>
    </row>
    <row r="15" spans="1:33" s="150" customFormat="1" ht="20.25" customHeight="1">
      <c r="A15" s="145">
        <v>11</v>
      </c>
      <c r="B15" s="151" t="s">
        <v>24</v>
      </c>
      <c r="C15" s="381">
        <v>0</v>
      </c>
      <c r="D15" s="381">
        <v>0</v>
      </c>
      <c r="E15" s="382">
        <v>0</v>
      </c>
      <c r="F15" s="381">
        <v>0</v>
      </c>
      <c r="G15" s="381">
        <v>0</v>
      </c>
      <c r="H15" s="382">
        <v>0</v>
      </c>
      <c r="I15" s="381">
        <v>2004</v>
      </c>
      <c r="J15" s="381">
        <v>351</v>
      </c>
      <c r="K15" s="382">
        <v>2355</v>
      </c>
      <c r="L15" s="381">
        <v>2856</v>
      </c>
      <c r="M15" s="381">
        <v>363</v>
      </c>
      <c r="N15" s="382">
        <v>3219</v>
      </c>
      <c r="O15" s="381">
        <v>447</v>
      </c>
      <c r="P15" s="381">
        <v>32</v>
      </c>
      <c r="Q15" s="382">
        <v>479</v>
      </c>
      <c r="R15" s="381">
        <v>42</v>
      </c>
      <c r="S15" s="381">
        <v>8</v>
      </c>
      <c r="T15" s="382">
        <v>50</v>
      </c>
      <c r="U15" s="381">
        <v>0</v>
      </c>
      <c r="V15" s="381">
        <v>0</v>
      </c>
      <c r="W15" s="382">
        <v>0</v>
      </c>
      <c r="X15" s="381">
        <v>0</v>
      </c>
      <c r="Y15" s="381">
        <v>0</v>
      </c>
      <c r="Z15" s="382">
        <v>0</v>
      </c>
      <c r="AA15" s="149">
        <v>5349</v>
      </c>
      <c r="AB15" s="149">
        <v>754</v>
      </c>
      <c r="AC15" s="382">
        <v>6103</v>
      </c>
      <c r="AD15" s="377">
        <v>30225</v>
      </c>
      <c r="AE15" s="383">
        <v>0.11734175673091339</v>
      </c>
      <c r="AF15" s="514">
        <v>0.17812544783095854</v>
      </c>
      <c r="AG15" s="150">
        <v>28</v>
      </c>
    </row>
    <row r="16" spans="1:33" s="150" customFormat="1" ht="20.25" customHeight="1">
      <c r="A16" s="145">
        <v>12</v>
      </c>
      <c r="B16" s="151" t="s">
        <v>25</v>
      </c>
      <c r="C16" s="381">
        <v>0</v>
      </c>
      <c r="D16" s="381">
        <v>0</v>
      </c>
      <c r="E16" s="382">
        <v>0</v>
      </c>
      <c r="F16" s="381">
        <v>0</v>
      </c>
      <c r="G16" s="381">
        <v>0</v>
      </c>
      <c r="H16" s="382">
        <v>0</v>
      </c>
      <c r="I16" s="381">
        <v>5444</v>
      </c>
      <c r="J16" s="381">
        <v>3896</v>
      </c>
      <c r="K16" s="382">
        <v>9340</v>
      </c>
      <c r="L16" s="381">
        <v>10746</v>
      </c>
      <c r="M16" s="381">
        <v>5986</v>
      </c>
      <c r="N16" s="382">
        <v>16732</v>
      </c>
      <c r="O16" s="381">
        <v>2236</v>
      </c>
      <c r="P16" s="381">
        <v>1134</v>
      </c>
      <c r="Q16" s="382">
        <v>3370</v>
      </c>
      <c r="R16" s="381">
        <v>927</v>
      </c>
      <c r="S16" s="381">
        <v>813</v>
      </c>
      <c r="T16" s="382">
        <v>1740</v>
      </c>
      <c r="U16" s="381">
        <v>7</v>
      </c>
      <c r="V16" s="381">
        <v>13</v>
      </c>
      <c r="W16" s="382">
        <v>20</v>
      </c>
      <c r="X16" s="381">
        <v>0</v>
      </c>
      <c r="Y16" s="381">
        <v>0</v>
      </c>
      <c r="Z16" s="382">
        <v>0</v>
      </c>
      <c r="AA16" s="149">
        <v>19360</v>
      </c>
      <c r="AB16" s="149">
        <v>11842</v>
      </c>
      <c r="AC16" s="382">
        <v>31202</v>
      </c>
      <c r="AD16" s="377">
        <v>1143544</v>
      </c>
      <c r="AE16" s="383">
        <v>4.4395520879766961</v>
      </c>
      <c r="AF16" s="514">
        <v>0.91067839148313434</v>
      </c>
      <c r="AG16" s="150">
        <v>17</v>
      </c>
    </row>
    <row r="17" spans="1:33" s="150" customFormat="1" ht="20.25" customHeight="1">
      <c r="A17" s="145">
        <v>13</v>
      </c>
      <c r="B17" s="151" t="s">
        <v>26</v>
      </c>
      <c r="C17" s="381">
        <v>0</v>
      </c>
      <c r="D17" s="381">
        <v>0</v>
      </c>
      <c r="E17" s="382">
        <v>0</v>
      </c>
      <c r="F17" s="381">
        <v>0</v>
      </c>
      <c r="G17" s="381">
        <v>0</v>
      </c>
      <c r="H17" s="382">
        <v>0</v>
      </c>
      <c r="I17" s="381">
        <v>6793</v>
      </c>
      <c r="J17" s="381">
        <v>3798</v>
      </c>
      <c r="K17" s="382">
        <v>10591</v>
      </c>
      <c r="L17" s="381">
        <v>6622</v>
      </c>
      <c r="M17" s="381">
        <v>2374</v>
      </c>
      <c r="N17" s="382">
        <v>8996</v>
      </c>
      <c r="O17" s="381">
        <v>348</v>
      </c>
      <c r="P17" s="381">
        <v>132</v>
      </c>
      <c r="Q17" s="382">
        <v>480</v>
      </c>
      <c r="R17" s="381">
        <v>180</v>
      </c>
      <c r="S17" s="381">
        <v>119</v>
      </c>
      <c r="T17" s="382">
        <v>299</v>
      </c>
      <c r="U17" s="381">
        <v>0</v>
      </c>
      <c r="V17" s="381">
        <v>0</v>
      </c>
      <c r="W17" s="382">
        <v>0</v>
      </c>
      <c r="X17" s="381">
        <v>0</v>
      </c>
      <c r="Y17" s="381">
        <v>0</v>
      </c>
      <c r="Z17" s="382">
        <v>0</v>
      </c>
      <c r="AA17" s="149">
        <v>13943</v>
      </c>
      <c r="AB17" s="149">
        <v>6423</v>
      </c>
      <c r="AC17" s="382">
        <v>20366</v>
      </c>
      <c r="AD17" s="377">
        <v>872586</v>
      </c>
      <c r="AE17" s="383">
        <v>3.3876186646418791</v>
      </c>
      <c r="AF17" s="514">
        <v>0.59441305432169456</v>
      </c>
      <c r="AG17" s="150">
        <v>21</v>
      </c>
    </row>
    <row r="18" spans="1:33" s="150" customFormat="1" ht="20.25" customHeight="1">
      <c r="A18" s="145">
        <v>14</v>
      </c>
      <c r="B18" s="151" t="s">
        <v>27</v>
      </c>
      <c r="C18" s="381">
        <v>0</v>
      </c>
      <c r="D18" s="381">
        <v>0</v>
      </c>
      <c r="E18" s="382">
        <v>0</v>
      </c>
      <c r="F18" s="381">
        <v>0</v>
      </c>
      <c r="G18" s="381">
        <v>0</v>
      </c>
      <c r="H18" s="382">
        <v>0</v>
      </c>
      <c r="I18" s="381">
        <v>6067</v>
      </c>
      <c r="J18" s="381">
        <v>5065</v>
      </c>
      <c r="K18" s="382">
        <v>11132</v>
      </c>
      <c r="L18" s="381">
        <v>8778</v>
      </c>
      <c r="M18" s="381">
        <v>2831</v>
      </c>
      <c r="N18" s="382">
        <v>11609</v>
      </c>
      <c r="O18" s="381">
        <v>695</v>
      </c>
      <c r="P18" s="381">
        <v>461</v>
      </c>
      <c r="Q18" s="382">
        <v>1156</v>
      </c>
      <c r="R18" s="381">
        <v>38</v>
      </c>
      <c r="S18" s="381">
        <v>197</v>
      </c>
      <c r="T18" s="382">
        <v>235</v>
      </c>
      <c r="U18" s="381">
        <v>3</v>
      </c>
      <c r="V18" s="381">
        <v>1</v>
      </c>
      <c r="W18" s="382">
        <v>4</v>
      </c>
      <c r="X18" s="381">
        <v>0</v>
      </c>
      <c r="Y18" s="381">
        <v>0</v>
      </c>
      <c r="Z18" s="382">
        <v>0</v>
      </c>
      <c r="AA18" s="149">
        <v>15581</v>
      </c>
      <c r="AB18" s="149">
        <v>8555</v>
      </c>
      <c r="AC18" s="382">
        <v>24136</v>
      </c>
      <c r="AD18" s="377">
        <v>169918</v>
      </c>
      <c r="AE18" s="383">
        <v>0.65966837453112792</v>
      </c>
      <c r="AF18" s="514">
        <v>0.70444630654563589</v>
      </c>
      <c r="AG18" s="150">
        <v>19</v>
      </c>
    </row>
    <row r="19" spans="1:33" s="150" customFormat="1" ht="20.25" customHeight="1">
      <c r="A19" s="145">
        <v>15</v>
      </c>
      <c r="B19" s="151" t="s">
        <v>57</v>
      </c>
      <c r="C19" s="381">
        <v>0</v>
      </c>
      <c r="D19" s="381">
        <v>0</v>
      </c>
      <c r="E19" s="382">
        <v>0</v>
      </c>
      <c r="F19" s="381">
        <v>0</v>
      </c>
      <c r="G19" s="381">
        <v>0</v>
      </c>
      <c r="H19" s="382">
        <v>0</v>
      </c>
      <c r="I19" s="381">
        <v>15629</v>
      </c>
      <c r="J19" s="381">
        <v>14123</v>
      </c>
      <c r="K19" s="382">
        <v>29752</v>
      </c>
      <c r="L19" s="381">
        <v>13070</v>
      </c>
      <c r="M19" s="381">
        <v>8851</v>
      </c>
      <c r="N19" s="382">
        <v>21921</v>
      </c>
      <c r="O19" s="381">
        <v>909</v>
      </c>
      <c r="P19" s="381">
        <v>429</v>
      </c>
      <c r="Q19" s="382">
        <v>1338</v>
      </c>
      <c r="R19" s="381">
        <v>140</v>
      </c>
      <c r="S19" s="381">
        <v>193</v>
      </c>
      <c r="T19" s="382">
        <v>333</v>
      </c>
      <c r="U19" s="381">
        <v>2</v>
      </c>
      <c r="V19" s="381">
        <v>0</v>
      </c>
      <c r="W19" s="382">
        <v>2</v>
      </c>
      <c r="X19" s="381">
        <v>0</v>
      </c>
      <c r="Y19" s="381">
        <v>0</v>
      </c>
      <c r="Z19" s="382">
        <v>0</v>
      </c>
      <c r="AA19" s="149">
        <v>29750</v>
      </c>
      <c r="AB19" s="149">
        <v>23596</v>
      </c>
      <c r="AC19" s="382">
        <v>53346</v>
      </c>
      <c r="AD19" s="377">
        <v>273008</v>
      </c>
      <c r="AE19" s="383">
        <v>1.0598920867359207</v>
      </c>
      <c r="AF19" s="514">
        <v>1.5569851122382952</v>
      </c>
      <c r="AG19" s="150">
        <v>14</v>
      </c>
    </row>
    <row r="20" spans="1:33" s="150" customFormat="1" ht="20.25" customHeight="1">
      <c r="A20" s="145">
        <v>16</v>
      </c>
      <c r="B20" s="151" t="s">
        <v>29</v>
      </c>
      <c r="C20" s="381">
        <v>0</v>
      </c>
      <c r="D20" s="381">
        <v>0</v>
      </c>
      <c r="E20" s="382">
        <v>0</v>
      </c>
      <c r="F20" s="381">
        <v>0</v>
      </c>
      <c r="G20" s="381">
        <v>0</v>
      </c>
      <c r="H20" s="382">
        <v>0</v>
      </c>
      <c r="I20" s="381">
        <v>5446</v>
      </c>
      <c r="J20" s="381">
        <v>5920</v>
      </c>
      <c r="K20" s="382">
        <v>11366</v>
      </c>
      <c r="L20" s="381">
        <v>9634</v>
      </c>
      <c r="M20" s="381">
        <v>5022</v>
      </c>
      <c r="N20" s="382">
        <v>14656</v>
      </c>
      <c r="O20" s="381">
        <v>1851</v>
      </c>
      <c r="P20" s="381">
        <v>482</v>
      </c>
      <c r="Q20" s="382">
        <v>2333</v>
      </c>
      <c r="R20" s="381">
        <v>146</v>
      </c>
      <c r="S20" s="381">
        <v>499</v>
      </c>
      <c r="T20" s="382">
        <v>645</v>
      </c>
      <c r="U20" s="381">
        <v>2</v>
      </c>
      <c r="V20" s="381">
        <v>1</v>
      </c>
      <c r="W20" s="382">
        <v>3</v>
      </c>
      <c r="X20" s="381">
        <v>0</v>
      </c>
      <c r="Y20" s="381">
        <v>0</v>
      </c>
      <c r="Z20" s="382">
        <v>0</v>
      </c>
      <c r="AA20" s="149">
        <v>17079</v>
      </c>
      <c r="AB20" s="149">
        <v>11924</v>
      </c>
      <c r="AC20" s="382">
        <v>29003</v>
      </c>
      <c r="AD20" s="377">
        <v>326939</v>
      </c>
      <c r="AE20" s="383">
        <v>1.2692670505822363</v>
      </c>
      <c r="AF20" s="514">
        <v>0.84649719210901053</v>
      </c>
      <c r="AG20" s="150">
        <v>18</v>
      </c>
    </row>
    <row r="21" spans="1:33" s="150" customFormat="1" ht="20.25" customHeight="1">
      <c r="A21" s="145">
        <v>17</v>
      </c>
      <c r="B21" s="151" t="s">
        <v>30</v>
      </c>
      <c r="C21" s="381">
        <v>0</v>
      </c>
      <c r="D21" s="381">
        <v>0</v>
      </c>
      <c r="E21" s="382">
        <v>0</v>
      </c>
      <c r="F21" s="381">
        <v>0</v>
      </c>
      <c r="G21" s="381">
        <v>0</v>
      </c>
      <c r="H21" s="382">
        <v>0</v>
      </c>
      <c r="I21" s="381">
        <v>52290</v>
      </c>
      <c r="J21" s="381">
        <v>52153</v>
      </c>
      <c r="K21" s="382">
        <v>104443</v>
      </c>
      <c r="L21" s="381">
        <v>52360</v>
      </c>
      <c r="M21" s="381">
        <v>53266</v>
      </c>
      <c r="N21" s="382">
        <v>105626</v>
      </c>
      <c r="O21" s="381">
        <v>3890</v>
      </c>
      <c r="P21" s="381">
        <v>2834</v>
      </c>
      <c r="Q21" s="382">
        <v>6724</v>
      </c>
      <c r="R21" s="381">
        <v>936</v>
      </c>
      <c r="S21" s="381">
        <v>784</v>
      </c>
      <c r="T21" s="382">
        <v>1720</v>
      </c>
      <c r="U21" s="381">
        <v>95</v>
      </c>
      <c r="V21" s="381">
        <v>62</v>
      </c>
      <c r="W21" s="382">
        <v>157</v>
      </c>
      <c r="X21" s="381">
        <v>0</v>
      </c>
      <c r="Y21" s="381">
        <v>0</v>
      </c>
      <c r="Z21" s="382">
        <v>0</v>
      </c>
      <c r="AA21" s="149">
        <v>109571</v>
      </c>
      <c r="AB21" s="149">
        <v>109099</v>
      </c>
      <c r="AC21" s="382">
        <v>218670</v>
      </c>
      <c r="AD21" s="377">
        <v>1542294</v>
      </c>
      <c r="AE21" s="383">
        <v>5.987609176362195</v>
      </c>
      <c r="AF21" s="514">
        <v>6.3822204943791103</v>
      </c>
      <c r="AG21" s="150">
        <v>6</v>
      </c>
    </row>
    <row r="22" spans="1:33" s="150" customFormat="1" ht="20.25" customHeight="1">
      <c r="A22" s="145">
        <v>18</v>
      </c>
      <c r="B22" s="151" t="s">
        <v>31</v>
      </c>
      <c r="C22" s="381">
        <v>0</v>
      </c>
      <c r="D22" s="381">
        <v>0</v>
      </c>
      <c r="E22" s="382">
        <v>0</v>
      </c>
      <c r="F22" s="381">
        <v>0</v>
      </c>
      <c r="G22" s="381">
        <v>0</v>
      </c>
      <c r="H22" s="382">
        <v>0</v>
      </c>
      <c r="I22" s="381">
        <v>12337</v>
      </c>
      <c r="J22" s="381">
        <v>13593</v>
      </c>
      <c r="K22" s="382">
        <v>25930</v>
      </c>
      <c r="L22" s="381">
        <v>19943</v>
      </c>
      <c r="M22" s="381">
        <v>22491</v>
      </c>
      <c r="N22" s="382">
        <v>42434</v>
      </c>
      <c r="O22" s="381">
        <v>888</v>
      </c>
      <c r="P22" s="381">
        <v>550</v>
      </c>
      <c r="Q22" s="382">
        <v>1438</v>
      </c>
      <c r="R22" s="381">
        <v>96</v>
      </c>
      <c r="S22" s="381">
        <v>113</v>
      </c>
      <c r="T22" s="382">
        <v>209</v>
      </c>
      <c r="U22" s="381">
        <v>1</v>
      </c>
      <c r="V22" s="381">
        <v>8</v>
      </c>
      <c r="W22" s="382">
        <v>9</v>
      </c>
      <c r="X22" s="381">
        <v>0</v>
      </c>
      <c r="Y22" s="381">
        <v>0</v>
      </c>
      <c r="Z22" s="382">
        <v>0</v>
      </c>
      <c r="AA22" s="149">
        <v>33265</v>
      </c>
      <c r="AB22" s="149">
        <v>36755</v>
      </c>
      <c r="AC22" s="382">
        <v>70020</v>
      </c>
      <c r="AD22" s="377">
        <v>619512</v>
      </c>
      <c r="AE22" s="383">
        <v>2.4051158443633289</v>
      </c>
      <c r="AF22" s="514">
        <v>2.0436414643820608</v>
      </c>
      <c r="AG22" s="150">
        <v>12</v>
      </c>
    </row>
    <row r="23" spans="1:33" s="150" customFormat="1" ht="20.25" customHeight="1">
      <c r="A23" s="145">
        <v>19</v>
      </c>
      <c r="B23" s="151" t="s">
        <v>32</v>
      </c>
      <c r="C23" s="381">
        <v>0</v>
      </c>
      <c r="D23" s="381">
        <v>0</v>
      </c>
      <c r="E23" s="382">
        <v>0</v>
      </c>
      <c r="F23" s="381">
        <v>0</v>
      </c>
      <c r="G23" s="381">
        <v>0</v>
      </c>
      <c r="H23" s="382">
        <v>0</v>
      </c>
      <c r="I23" s="381">
        <v>0</v>
      </c>
      <c r="J23" s="381">
        <v>0</v>
      </c>
      <c r="K23" s="382">
        <v>0</v>
      </c>
      <c r="L23" s="381">
        <v>0</v>
      </c>
      <c r="M23" s="381">
        <v>0</v>
      </c>
      <c r="N23" s="382">
        <v>0</v>
      </c>
      <c r="O23" s="381">
        <v>0</v>
      </c>
      <c r="P23" s="381">
        <v>0</v>
      </c>
      <c r="Q23" s="382">
        <v>0</v>
      </c>
      <c r="R23" s="381">
        <v>0</v>
      </c>
      <c r="S23" s="381">
        <v>0</v>
      </c>
      <c r="T23" s="382">
        <v>0</v>
      </c>
      <c r="U23" s="381">
        <v>0</v>
      </c>
      <c r="V23" s="381">
        <v>0</v>
      </c>
      <c r="W23" s="382">
        <v>0</v>
      </c>
      <c r="X23" s="381">
        <v>0</v>
      </c>
      <c r="Y23" s="381">
        <v>0</v>
      </c>
      <c r="Z23" s="382">
        <v>0</v>
      </c>
      <c r="AA23" s="149">
        <v>0</v>
      </c>
      <c r="AB23" s="149">
        <v>0</v>
      </c>
      <c r="AC23" s="382">
        <v>0</v>
      </c>
      <c r="AD23" s="377">
        <v>778</v>
      </c>
      <c r="AE23" s="383">
        <v>3.0204098175897641E-3</v>
      </c>
      <c r="AF23" s="514">
        <v>0</v>
      </c>
      <c r="AG23" s="150">
        <v>35</v>
      </c>
    </row>
    <row r="24" spans="1:33" s="150" customFormat="1" ht="20.25" customHeight="1">
      <c r="A24" s="145">
        <v>20</v>
      </c>
      <c r="B24" s="151" t="s">
        <v>33</v>
      </c>
      <c r="C24" s="381">
        <v>0</v>
      </c>
      <c r="D24" s="381">
        <v>0</v>
      </c>
      <c r="E24" s="382">
        <v>0</v>
      </c>
      <c r="F24" s="381">
        <v>0</v>
      </c>
      <c r="G24" s="381">
        <v>0</v>
      </c>
      <c r="H24" s="382">
        <v>0</v>
      </c>
      <c r="I24" s="381">
        <v>24557</v>
      </c>
      <c r="J24" s="381">
        <v>10436</v>
      </c>
      <c r="K24" s="382">
        <v>34993</v>
      </c>
      <c r="L24" s="381">
        <v>79941</v>
      </c>
      <c r="M24" s="381">
        <v>44938</v>
      </c>
      <c r="N24" s="382">
        <v>124879</v>
      </c>
      <c r="O24" s="381">
        <v>1731</v>
      </c>
      <c r="P24" s="381">
        <v>829</v>
      </c>
      <c r="Q24" s="382">
        <v>2560</v>
      </c>
      <c r="R24" s="381">
        <v>12694</v>
      </c>
      <c r="S24" s="381">
        <v>9498</v>
      </c>
      <c r="T24" s="382">
        <v>22192</v>
      </c>
      <c r="U24" s="381">
        <v>39</v>
      </c>
      <c r="V24" s="381">
        <v>36</v>
      </c>
      <c r="W24" s="382">
        <v>75</v>
      </c>
      <c r="X24" s="381">
        <v>0</v>
      </c>
      <c r="Y24" s="381">
        <v>0</v>
      </c>
      <c r="Z24" s="382">
        <v>0</v>
      </c>
      <c r="AA24" s="149">
        <v>118962</v>
      </c>
      <c r="AB24" s="149">
        <v>65737</v>
      </c>
      <c r="AC24" s="382">
        <v>184699</v>
      </c>
      <c r="AD24" s="377">
        <v>1400508</v>
      </c>
      <c r="AE24" s="383">
        <v>5.4371569573431948</v>
      </c>
      <c r="AF24" s="514">
        <v>5.3907245762625289</v>
      </c>
      <c r="AG24" s="150">
        <v>7</v>
      </c>
    </row>
    <row r="25" spans="1:33" s="150" customFormat="1" ht="20.25" customHeight="1">
      <c r="A25" s="145">
        <v>21</v>
      </c>
      <c r="B25" s="151" t="s">
        <v>34</v>
      </c>
      <c r="C25" s="381">
        <v>0</v>
      </c>
      <c r="D25" s="381">
        <v>0</v>
      </c>
      <c r="E25" s="382">
        <v>0</v>
      </c>
      <c r="F25" s="381">
        <v>0</v>
      </c>
      <c r="G25" s="381">
        <v>0</v>
      </c>
      <c r="H25" s="382">
        <v>0</v>
      </c>
      <c r="I25" s="381">
        <v>30455</v>
      </c>
      <c r="J25" s="381">
        <v>10712</v>
      </c>
      <c r="K25" s="382">
        <v>41167</v>
      </c>
      <c r="L25" s="381">
        <v>190641</v>
      </c>
      <c r="M25" s="381">
        <v>106124</v>
      </c>
      <c r="N25" s="382">
        <v>296765</v>
      </c>
      <c r="O25" s="381">
        <v>3568</v>
      </c>
      <c r="P25" s="381">
        <v>1665</v>
      </c>
      <c r="Q25" s="382">
        <v>5233</v>
      </c>
      <c r="R25" s="381">
        <v>17604</v>
      </c>
      <c r="S25" s="381">
        <v>6978</v>
      </c>
      <c r="T25" s="382">
        <v>24582</v>
      </c>
      <c r="U25" s="381">
        <v>578</v>
      </c>
      <c r="V25" s="381">
        <v>216</v>
      </c>
      <c r="W25" s="382">
        <v>794</v>
      </c>
      <c r="X25" s="381">
        <v>0</v>
      </c>
      <c r="Y25" s="381">
        <v>0</v>
      </c>
      <c r="Z25" s="382">
        <v>0</v>
      </c>
      <c r="AA25" s="149">
        <v>242846</v>
      </c>
      <c r="AB25" s="149">
        <v>125695</v>
      </c>
      <c r="AC25" s="382">
        <v>368541</v>
      </c>
      <c r="AD25" s="377">
        <v>3177812</v>
      </c>
      <c r="AE25" s="383">
        <v>12.337139541458308</v>
      </c>
      <c r="AF25" s="514">
        <v>10.756436288557971</v>
      </c>
      <c r="AG25" s="150">
        <v>5</v>
      </c>
    </row>
    <row r="26" spans="1:33" s="150" customFormat="1" ht="20.25" customHeight="1">
      <c r="A26" s="145">
        <v>22</v>
      </c>
      <c r="B26" s="151" t="s">
        <v>35</v>
      </c>
      <c r="C26" s="381">
        <v>0</v>
      </c>
      <c r="D26" s="381">
        <v>0</v>
      </c>
      <c r="E26" s="382">
        <v>0</v>
      </c>
      <c r="F26" s="381">
        <v>0</v>
      </c>
      <c r="G26" s="381">
        <v>0</v>
      </c>
      <c r="H26" s="382">
        <v>0</v>
      </c>
      <c r="I26" s="381">
        <v>589</v>
      </c>
      <c r="J26" s="381">
        <v>519</v>
      </c>
      <c r="K26" s="382">
        <v>1108</v>
      </c>
      <c r="L26" s="381">
        <v>1564</v>
      </c>
      <c r="M26" s="381">
        <v>986</v>
      </c>
      <c r="N26" s="382">
        <v>2550</v>
      </c>
      <c r="O26" s="381">
        <v>44</v>
      </c>
      <c r="P26" s="381">
        <v>16</v>
      </c>
      <c r="Q26" s="382">
        <v>60</v>
      </c>
      <c r="R26" s="381">
        <v>5</v>
      </c>
      <c r="S26" s="381">
        <v>8</v>
      </c>
      <c r="T26" s="382">
        <v>13</v>
      </c>
      <c r="U26" s="381">
        <v>0</v>
      </c>
      <c r="V26" s="381">
        <v>0</v>
      </c>
      <c r="W26" s="382">
        <v>0</v>
      </c>
      <c r="X26" s="381">
        <v>0</v>
      </c>
      <c r="Y26" s="381">
        <v>0</v>
      </c>
      <c r="Z26" s="382">
        <v>0</v>
      </c>
      <c r="AA26" s="149">
        <v>2202</v>
      </c>
      <c r="AB26" s="149">
        <v>1529</v>
      </c>
      <c r="AC26" s="382">
        <v>3731</v>
      </c>
      <c r="AD26" s="377">
        <v>86169</v>
      </c>
      <c r="AE26" s="383">
        <v>0.3345317398096303</v>
      </c>
      <c r="AF26" s="514">
        <v>0.10889497720093501</v>
      </c>
      <c r="AG26" s="150">
        <v>31</v>
      </c>
    </row>
    <row r="27" spans="1:33" s="150" customFormat="1" ht="20.25" customHeight="1">
      <c r="A27" s="145">
        <v>23</v>
      </c>
      <c r="B27" s="151" t="s">
        <v>36</v>
      </c>
      <c r="C27" s="381">
        <v>0</v>
      </c>
      <c r="D27" s="381">
        <v>0</v>
      </c>
      <c r="E27" s="382">
        <v>0</v>
      </c>
      <c r="F27" s="381">
        <v>0</v>
      </c>
      <c r="G27" s="381">
        <v>0</v>
      </c>
      <c r="H27" s="382">
        <v>0</v>
      </c>
      <c r="I27" s="381">
        <v>1059</v>
      </c>
      <c r="J27" s="381">
        <v>1041</v>
      </c>
      <c r="K27" s="382">
        <v>2100</v>
      </c>
      <c r="L27" s="381">
        <v>1268</v>
      </c>
      <c r="M27" s="381">
        <v>1369</v>
      </c>
      <c r="N27" s="382">
        <v>2637</v>
      </c>
      <c r="O27" s="381">
        <v>70</v>
      </c>
      <c r="P27" s="381">
        <v>44</v>
      </c>
      <c r="Q27" s="382">
        <v>114</v>
      </c>
      <c r="R27" s="381">
        <v>29</v>
      </c>
      <c r="S27" s="381">
        <v>189</v>
      </c>
      <c r="T27" s="382">
        <v>218</v>
      </c>
      <c r="U27" s="381">
        <v>55</v>
      </c>
      <c r="V27" s="381">
        <v>0</v>
      </c>
      <c r="W27" s="382">
        <v>55</v>
      </c>
      <c r="X27" s="381">
        <v>0</v>
      </c>
      <c r="Y27" s="381">
        <v>0</v>
      </c>
      <c r="Z27" s="382">
        <v>0</v>
      </c>
      <c r="AA27" s="149">
        <v>2481</v>
      </c>
      <c r="AB27" s="149">
        <v>2643</v>
      </c>
      <c r="AC27" s="382">
        <v>5124</v>
      </c>
      <c r="AD27" s="377">
        <v>56302</v>
      </c>
      <c r="AE27" s="383">
        <v>0.21857983746778778</v>
      </c>
      <c r="AF27" s="514">
        <v>0.14955182609959555</v>
      </c>
      <c r="AG27" s="150">
        <v>30</v>
      </c>
    </row>
    <row r="28" spans="1:33" s="150" customFormat="1" ht="20.25" customHeight="1">
      <c r="A28" s="145">
        <v>24</v>
      </c>
      <c r="B28" s="151" t="s">
        <v>37</v>
      </c>
      <c r="C28" s="381">
        <v>0</v>
      </c>
      <c r="D28" s="381">
        <v>0</v>
      </c>
      <c r="E28" s="382">
        <v>0</v>
      </c>
      <c r="F28" s="381">
        <v>0</v>
      </c>
      <c r="G28" s="381">
        <v>0</v>
      </c>
      <c r="H28" s="382">
        <v>0</v>
      </c>
      <c r="I28" s="381">
        <v>749</v>
      </c>
      <c r="J28" s="381">
        <v>735</v>
      </c>
      <c r="K28" s="382">
        <v>1484</v>
      </c>
      <c r="L28" s="381">
        <v>1700</v>
      </c>
      <c r="M28" s="381">
        <v>1672</v>
      </c>
      <c r="N28" s="382">
        <v>3372</v>
      </c>
      <c r="O28" s="381">
        <v>23</v>
      </c>
      <c r="P28" s="381">
        <v>8</v>
      </c>
      <c r="Q28" s="382">
        <v>31</v>
      </c>
      <c r="R28" s="381">
        <v>247</v>
      </c>
      <c r="S28" s="381">
        <v>194</v>
      </c>
      <c r="T28" s="382">
        <v>441</v>
      </c>
      <c r="U28" s="381">
        <v>0</v>
      </c>
      <c r="V28" s="381">
        <v>0</v>
      </c>
      <c r="W28" s="382">
        <v>0</v>
      </c>
      <c r="X28" s="381">
        <v>0</v>
      </c>
      <c r="Y28" s="381">
        <v>0</v>
      </c>
      <c r="Z28" s="382">
        <v>0</v>
      </c>
      <c r="AA28" s="149">
        <v>2719</v>
      </c>
      <c r="AB28" s="149">
        <v>2609</v>
      </c>
      <c r="AC28" s="382">
        <v>5328</v>
      </c>
      <c r="AD28" s="377">
        <v>20073</v>
      </c>
      <c r="AE28" s="383">
        <v>7.79289026587138E-2</v>
      </c>
      <c r="AF28" s="514">
        <v>0.15550588006608998</v>
      </c>
      <c r="AG28" s="150">
        <v>29</v>
      </c>
    </row>
    <row r="29" spans="1:33" s="150" customFormat="1" ht="20.25" customHeight="1">
      <c r="A29" s="145">
        <v>25</v>
      </c>
      <c r="B29" s="151" t="s">
        <v>38</v>
      </c>
      <c r="C29" s="381">
        <v>0</v>
      </c>
      <c r="D29" s="381">
        <v>0</v>
      </c>
      <c r="E29" s="382">
        <v>0</v>
      </c>
      <c r="F29" s="381">
        <v>0</v>
      </c>
      <c r="G29" s="381">
        <v>0</v>
      </c>
      <c r="H29" s="382">
        <v>0</v>
      </c>
      <c r="I29" s="381">
        <v>7249</v>
      </c>
      <c r="J29" s="381">
        <v>750</v>
      </c>
      <c r="K29" s="382">
        <v>7999</v>
      </c>
      <c r="L29" s="381">
        <v>1779</v>
      </c>
      <c r="M29" s="381">
        <v>679</v>
      </c>
      <c r="N29" s="382">
        <v>2458</v>
      </c>
      <c r="O29" s="381">
        <v>10</v>
      </c>
      <c r="P29" s="381">
        <v>10</v>
      </c>
      <c r="Q29" s="382">
        <v>20</v>
      </c>
      <c r="R29" s="381">
        <v>4</v>
      </c>
      <c r="S29" s="381">
        <v>10</v>
      </c>
      <c r="T29" s="382">
        <v>14</v>
      </c>
      <c r="U29" s="381">
        <v>0</v>
      </c>
      <c r="V29" s="381">
        <v>0</v>
      </c>
      <c r="W29" s="382">
        <v>0</v>
      </c>
      <c r="X29" s="381">
        <v>0</v>
      </c>
      <c r="Y29" s="381">
        <v>0</v>
      </c>
      <c r="Z29" s="382">
        <v>0</v>
      </c>
      <c r="AA29" s="149">
        <v>9042</v>
      </c>
      <c r="AB29" s="149">
        <v>1449</v>
      </c>
      <c r="AC29" s="382">
        <v>10491</v>
      </c>
      <c r="AD29" s="377">
        <v>29659</v>
      </c>
      <c r="AE29" s="383">
        <v>0.11514438917724269</v>
      </c>
      <c r="AF29" s="514">
        <v>0.30619598118869185</v>
      </c>
      <c r="AG29" s="150">
        <v>24</v>
      </c>
    </row>
    <row r="30" spans="1:33" s="150" customFormat="1" ht="20.25" customHeight="1">
      <c r="A30" s="145">
        <v>26</v>
      </c>
      <c r="B30" s="151" t="s">
        <v>39</v>
      </c>
      <c r="C30" s="381">
        <v>0</v>
      </c>
      <c r="D30" s="381">
        <v>0</v>
      </c>
      <c r="E30" s="382">
        <v>0</v>
      </c>
      <c r="F30" s="381">
        <v>0</v>
      </c>
      <c r="G30" s="381">
        <v>0</v>
      </c>
      <c r="H30" s="382">
        <v>0</v>
      </c>
      <c r="I30" s="381">
        <v>5866</v>
      </c>
      <c r="J30" s="381">
        <v>3815</v>
      </c>
      <c r="K30" s="382">
        <v>9681</v>
      </c>
      <c r="L30" s="381">
        <v>8251</v>
      </c>
      <c r="M30" s="381">
        <v>5468</v>
      </c>
      <c r="N30" s="382">
        <v>13719</v>
      </c>
      <c r="O30" s="381">
        <v>785</v>
      </c>
      <c r="P30" s="381">
        <v>353</v>
      </c>
      <c r="Q30" s="382">
        <v>1138</v>
      </c>
      <c r="R30" s="381">
        <v>978</v>
      </c>
      <c r="S30" s="381">
        <v>945</v>
      </c>
      <c r="T30" s="382">
        <v>1923</v>
      </c>
      <c r="U30" s="381">
        <v>5105</v>
      </c>
      <c r="V30" s="381">
        <v>4058</v>
      </c>
      <c r="W30" s="382">
        <v>9163</v>
      </c>
      <c r="X30" s="381">
        <v>0</v>
      </c>
      <c r="Y30" s="381">
        <v>0</v>
      </c>
      <c r="Z30" s="382">
        <v>0</v>
      </c>
      <c r="AA30" s="149">
        <v>20985</v>
      </c>
      <c r="AB30" s="149">
        <v>14639</v>
      </c>
      <c r="AC30" s="382">
        <v>35624</v>
      </c>
      <c r="AD30" s="377">
        <v>747040</v>
      </c>
      <c r="AE30" s="383">
        <v>2.9002145888589426</v>
      </c>
      <c r="AF30" s="514">
        <v>1.0397412671686166</v>
      </c>
      <c r="AG30" s="150">
        <v>15</v>
      </c>
    </row>
    <row r="31" spans="1:33" s="150" customFormat="1" ht="20.25" customHeight="1">
      <c r="A31" s="145">
        <v>27</v>
      </c>
      <c r="B31" s="151" t="s">
        <v>40</v>
      </c>
      <c r="C31" s="381">
        <v>0</v>
      </c>
      <c r="D31" s="381">
        <v>0</v>
      </c>
      <c r="E31" s="382">
        <v>0</v>
      </c>
      <c r="F31" s="381">
        <v>0</v>
      </c>
      <c r="G31" s="381">
        <v>0</v>
      </c>
      <c r="H31" s="382">
        <v>0</v>
      </c>
      <c r="I31" s="381">
        <v>184</v>
      </c>
      <c r="J31" s="381">
        <v>144</v>
      </c>
      <c r="K31" s="382">
        <v>328</v>
      </c>
      <c r="L31" s="381">
        <v>17</v>
      </c>
      <c r="M31" s="381">
        <v>11</v>
      </c>
      <c r="N31" s="382">
        <v>28</v>
      </c>
      <c r="O31" s="381">
        <v>10</v>
      </c>
      <c r="P31" s="381">
        <v>2</v>
      </c>
      <c r="Q31" s="382">
        <v>12</v>
      </c>
      <c r="R31" s="381">
        <v>0</v>
      </c>
      <c r="S31" s="381">
        <v>0</v>
      </c>
      <c r="T31" s="382">
        <v>0</v>
      </c>
      <c r="U31" s="381">
        <v>0</v>
      </c>
      <c r="V31" s="381">
        <v>0</v>
      </c>
      <c r="W31" s="382">
        <v>0</v>
      </c>
      <c r="X31" s="381">
        <v>0</v>
      </c>
      <c r="Y31" s="381">
        <v>0</v>
      </c>
      <c r="Z31" s="382">
        <v>0</v>
      </c>
      <c r="AA31" s="149">
        <v>211</v>
      </c>
      <c r="AB31" s="149">
        <v>157</v>
      </c>
      <c r="AC31" s="382">
        <v>368</v>
      </c>
      <c r="AD31" s="377">
        <v>49375</v>
      </c>
      <c r="AE31" s="383">
        <v>0.19168731972171543</v>
      </c>
      <c r="AF31" s="514">
        <v>1.0740646370931139E-2</v>
      </c>
      <c r="AG31" s="150">
        <v>33</v>
      </c>
    </row>
    <row r="32" spans="1:33" s="150" customFormat="1" ht="20.25" customHeight="1">
      <c r="A32" s="145">
        <v>28</v>
      </c>
      <c r="B32" s="151" t="s">
        <v>41</v>
      </c>
      <c r="C32" s="381">
        <v>0</v>
      </c>
      <c r="D32" s="381">
        <v>0</v>
      </c>
      <c r="E32" s="382">
        <v>0</v>
      </c>
      <c r="F32" s="381">
        <v>0</v>
      </c>
      <c r="G32" s="381">
        <v>0</v>
      </c>
      <c r="H32" s="382">
        <v>0</v>
      </c>
      <c r="I32" s="381">
        <v>5704</v>
      </c>
      <c r="J32" s="381">
        <v>7337</v>
      </c>
      <c r="K32" s="382">
        <v>13041</v>
      </c>
      <c r="L32" s="381">
        <v>16027</v>
      </c>
      <c r="M32" s="381">
        <v>3549</v>
      </c>
      <c r="N32" s="382">
        <v>19576</v>
      </c>
      <c r="O32" s="381">
        <v>427</v>
      </c>
      <c r="P32" s="381">
        <v>459</v>
      </c>
      <c r="Q32" s="382">
        <v>886</v>
      </c>
      <c r="R32" s="381">
        <v>504</v>
      </c>
      <c r="S32" s="381">
        <v>489</v>
      </c>
      <c r="T32" s="382">
        <v>993</v>
      </c>
      <c r="U32" s="381">
        <v>3</v>
      </c>
      <c r="V32" s="381">
        <v>6</v>
      </c>
      <c r="W32" s="382">
        <v>9</v>
      </c>
      <c r="X32" s="381">
        <v>0</v>
      </c>
      <c r="Y32" s="381">
        <v>0</v>
      </c>
      <c r="Z32" s="382">
        <v>0</v>
      </c>
      <c r="AA32" s="149">
        <v>22665</v>
      </c>
      <c r="AB32" s="149">
        <v>11840</v>
      </c>
      <c r="AC32" s="382">
        <v>34505</v>
      </c>
      <c r="AD32" s="377">
        <v>751188</v>
      </c>
      <c r="AE32" s="383">
        <v>2.9163182648529817</v>
      </c>
      <c r="AF32" s="514">
        <v>1.0070815299700515</v>
      </c>
      <c r="AG32" s="150">
        <v>16</v>
      </c>
    </row>
    <row r="33" spans="1:33" s="150" customFormat="1" ht="20.25" customHeight="1">
      <c r="A33" s="145">
        <v>29</v>
      </c>
      <c r="B33" s="151" t="s">
        <v>42</v>
      </c>
      <c r="C33" s="381">
        <v>0</v>
      </c>
      <c r="D33" s="381">
        <v>0</v>
      </c>
      <c r="E33" s="382">
        <v>0</v>
      </c>
      <c r="F33" s="381">
        <v>0</v>
      </c>
      <c r="G33" s="381">
        <v>0</v>
      </c>
      <c r="H33" s="382">
        <v>0</v>
      </c>
      <c r="I33" s="381">
        <v>13884</v>
      </c>
      <c r="J33" s="381">
        <v>6614</v>
      </c>
      <c r="K33" s="382">
        <v>20498</v>
      </c>
      <c r="L33" s="381">
        <v>20795</v>
      </c>
      <c r="M33" s="381">
        <v>11838</v>
      </c>
      <c r="N33" s="382">
        <v>32633</v>
      </c>
      <c r="O33" s="381">
        <v>1865</v>
      </c>
      <c r="P33" s="381">
        <v>476</v>
      </c>
      <c r="Q33" s="382">
        <v>2341</v>
      </c>
      <c r="R33" s="381">
        <v>2281</v>
      </c>
      <c r="S33" s="381">
        <v>643</v>
      </c>
      <c r="T33" s="382">
        <v>2924</v>
      </c>
      <c r="U33" s="381">
        <v>33</v>
      </c>
      <c r="V33" s="381">
        <v>103</v>
      </c>
      <c r="W33" s="382">
        <v>136</v>
      </c>
      <c r="X33" s="381">
        <v>0</v>
      </c>
      <c r="Y33" s="381">
        <v>0</v>
      </c>
      <c r="Z33" s="382">
        <v>0</v>
      </c>
      <c r="AA33" s="149">
        <v>38858</v>
      </c>
      <c r="AB33" s="149">
        <v>19674</v>
      </c>
      <c r="AC33" s="382">
        <v>58532</v>
      </c>
      <c r="AD33" s="377">
        <v>1447628</v>
      </c>
      <c r="AE33" s="383">
        <v>5.6200897473236955</v>
      </c>
      <c r="AF33" s="514">
        <v>1.7083465037590801</v>
      </c>
      <c r="AG33" s="150">
        <v>13</v>
      </c>
    </row>
    <row r="34" spans="1:33" s="150" customFormat="1" ht="20.25" customHeight="1">
      <c r="A34" s="145">
        <v>30</v>
      </c>
      <c r="B34" s="151" t="s">
        <v>43</v>
      </c>
      <c r="C34" s="381">
        <v>0</v>
      </c>
      <c r="D34" s="381">
        <v>0</v>
      </c>
      <c r="E34" s="382">
        <v>0</v>
      </c>
      <c r="F34" s="381">
        <v>0</v>
      </c>
      <c r="G34" s="381">
        <v>0</v>
      </c>
      <c r="H34" s="382">
        <v>0</v>
      </c>
      <c r="I34" s="381">
        <v>2298</v>
      </c>
      <c r="J34" s="381">
        <v>1215</v>
      </c>
      <c r="K34" s="382">
        <v>3513</v>
      </c>
      <c r="L34" s="381">
        <v>1194</v>
      </c>
      <c r="M34" s="381">
        <v>2065</v>
      </c>
      <c r="N34" s="382">
        <v>3259</v>
      </c>
      <c r="O34" s="381">
        <v>19</v>
      </c>
      <c r="P34" s="381">
        <v>13</v>
      </c>
      <c r="Q34" s="382">
        <v>32</v>
      </c>
      <c r="R34" s="381">
        <v>92</v>
      </c>
      <c r="S34" s="381">
        <v>104</v>
      </c>
      <c r="T34" s="382">
        <v>196</v>
      </c>
      <c r="U34" s="381">
        <v>0</v>
      </c>
      <c r="V34" s="381">
        <v>0</v>
      </c>
      <c r="W34" s="382">
        <v>0</v>
      </c>
      <c r="X34" s="381">
        <v>0</v>
      </c>
      <c r="Y34" s="381">
        <v>0</v>
      </c>
      <c r="Z34" s="382">
        <v>0</v>
      </c>
      <c r="AA34" s="149">
        <v>3603</v>
      </c>
      <c r="AB34" s="149">
        <v>3397</v>
      </c>
      <c r="AC34" s="382">
        <v>7000</v>
      </c>
      <c r="AD34" s="377">
        <v>15753</v>
      </c>
      <c r="AE34" s="383">
        <v>6.1157475393948016E-2</v>
      </c>
      <c r="AF34" s="514">
        <v>0.20430577336010322</v>
      </c>
      <c r="AG34" s="150">
        <v>26</v>
      </c>
    </row>
    <row r="35" spans="1:33" s="150" customFormat="1" ht="20.25" customHeight="1">
      <c r="A35" s="145">
        <v>31</v>
      </c>
      <c r="B35" s="151" t="s">
        <v>44</v>
      </c>
      <c r="C35" s="381">
        <v>0</v>
      </c>
      <c r="D35" s="381">
        <v>0</v>
      </c>
      <c r="E35" s="382">
        <v>0</v>
      </c>
      <c r="F35" s="381">
        <v>0</v>
      </c>
      <c r="G35" s="381">
        <v>0</v>
      </c>
      <c r="H35" s="382">
        <v>0</v>
      </c>
      <c r="I35" s="381">
        <v>118758</v>
      </c>
      <c r="J35" s="381">
        <v>128530</v>
      </c>
      <c r="K35" s="382">
        <v>247288</v>
      </c>
      <c r="L35" s="381">
        <v>164732</v>
      </c>
      <c r="M35" s="381">
        <v>192494</v>
      </c>
      <c r="N35" s="382">
        <v>357226</v>
      </c>
      <c r="O35" s="381">
        <v>9327</v>
      </c>
      <c r="P35" s="381">
        <v>3413</v>
      </c>
      <c r="Q35" s="382">
        <v>12740</v>
      </c>
      <c r="R35" s="381">
        <v>9849</v>
      </c>
      <c r="S35" s="381">
        <v>6824</v>
      </c>
      <c r="T35" s="382">
        <v>16673</v>
      </c>
      <c r="U35" s="381">
        <v>9838</v>
      </c>
      <c r="V35" s="381">
        <v>7104</v>
      </c>
      <c r="W35" s="382">
        <v>16942</v>
      </c>
      <c r="X35" s="381">
        <v>1480</v>
      </c>
      <c r="Y35" s="381">
        <v>478</v>
      </c>
      <c r="Z35" s="382">
        <v>1958</v>
      </c>
      <c r="AA35" s="149">
        <v>313984</v>
      </c>
      <c r="AB35" s="149">
        <v>338843</v>
      </c>
      <c r="AC35" s="382">
        <v>652827</v>
      </c>
      <c r="AD35" s="377">
        <v>2452181</v>
      </c>
      <c r="AE35" s="383">
        <v>9.520040574430702</v>
      </c>
      <c r="AF35" s="514">
        <v>19.053760729336584</v>
      </c>
      <c r="AG35" s="150">
        <v>2</v>
      </c>
    </row>
    <row r="36" spans="1:33" s="150" customFormat="1" ht="20.25" customHeight="1">
      <c r="A36" s="145">
        <v>32</v>
      </c>
      <c r="B36" s="151" t="s">
        <v>45</v>
      </c>
      <c r="C36" s="381">
        <v>0</v>
      </c>
      <c r="D36" s="381">
        <v>0</v>
      </c>
      <c r="E36" s="382">
        <v>0</v>
      </c>
      <c r="F36" s="381">
        <v>0</v>
      </c>
      <c r="G36" s="381">
        <v>0</v>
      </c>
      <c r="H36" s="382">
        <v>0</v>
      </c>
      <c r="I36" s="381">
        <v>2864</v>
      </c>
      <c r="J36" s="381">
        <v>2309</v>
      </c>
      <c r="K36" s="382">
        <v>5173</v>
      </c>
      <c r="L36" s="381">
        <v>3276</v>
      </c>
      <c r="M36" s="381">
        <v>1720</v>
      </c>
      <c r="N36" s="382">
        <v>4996</v>
      </c>
      <c r="O36" s="381">
        <v>35</v>
      </c>
      <c r="P36" s="381">
        <v>9</v>
      </c>
      <c r="Q36" s="382">
        <v>44</v>
      </c>
      <c r="R36" s="381">
        <v>33</v>
      </c>
      <c r="S36" s="381">
        <v>19</v>
      </c>
      <c r="T36" s="382">
        <v>52</v>
      </c>
      <c r="U36" s="381">
        <v>15</v>
      </c>
      <c r="V36" s="381">
        <v>5</v>
      </c>
      <c r="W36" s="382">
        <v>20</v>
      </c>
      <c r="X36" s="381">
        <v>0</v>
      </c>
      <c r="Y36" s="381">
        <v>0</v>
      </c>
      <c r="Z36" s="382">
        <v>0</v>
      </c>
      <c r="AA36" s="149">
        <v>6223</v>
      </c>
      <c r="AB36" s="149">
        <v>4062</v>
      </c>
      <c r="AC36" s="382">
        <v>10285</v>
      </c>
      <c r="AD36" s="377">
        <v>45384</v>
      </c>
      <c r="AE36" s="383">
        <v>0.17619316087595613</v>
      </c>
      <c r="AF36" s="514">
        <v>0.30018355414409448</v>
      </c>
      <c r="AG36" s="150">
        <v>25</v>
      </c>
    </row>
    <row r="37" spans="1:33" s="150" customFormat="1" ht="20.25" customHeight="1">
      <c r="A37" s="145">
        <v>33</v>
      </c>
      <c r="B37" s="151" t="s">
        <v>47</v>
      </c>
      <c r="C37" s="381">
        <v>0</v>
      </c>
      <c r="D37" s="381">
        <v>0</v>
      </c>
      <c r="E37" s="382">
        <v>0</v>
      </c>
      <c r="F37" s="381">
        <v>0</v>
      </c>
      <c r="G37" s="381">
        <v>0</v>
      </c>
      <c r="H37" s="382">
        <v>0</v>
      </c>
      <c r="I37" s="381">
        <v>24399</v>
      </c>
      <c r="J37" s="381">
        <v>13949</v>
      </c>
      <c r="K37" s="382">
        <v>38348</v>
      </c>
      <c r="L37" s="381">
        <v>47391</v>
      </c>
      <c r="M37" s="381">
        <v>16276</v>
      </c>
      <c r="N37" s="382">
        <v>63667</v>
      </c>
      <c r="O37" s="381">
        <v>3681</v>
      </c>
      <c r="P37" s="381">
        <v>1804</v>
      </c>
      <c r="Q37" s="382">
        <v>5485</v>
      </c>
      <c r="R37" s="381">
        <v>1344</v>
      </c>
      <c r="S37" s="381">
        <v>1577</v>
      </c>
      <c r="T37" s="382">
        <v>2921</v>
      </c>
      <c r="U37" s="381">
        <v>24673</v>
      </c>
      <c r="V37" s="381">
        <v>29343</v>
      </c>
      <c r="W37" s="382">
        <v>54016</v>
      </c>
      <c r="X37" s="381">
        <v>0</v>
      </c>
      <c r="Y37" s="381">
        <v>0</v>
      </c>
      <c r="Z37" s="382">
        <v>0</v>
      </c>
      <c r="AA37" s="149">
        <v>101488</v>
      </c>
      <c r="AB37" s="149">
        <v>62949</v>
      </c>
      <c r="AC37" s="382">
        <v>164437</v>
      </c>
      <c r="AD37" s="377">
        <v>3959320</v>
      </c>
      <c r="AE37" s="383">
        <v>15.371168379151035</v>
      </c>
      <c r="AF37" s="514">
        <v>4.7993469220021847</v>
      </c>
      <c r="AG37" s="150">
        <v>8</v>
      </c>
    </row>
    <row r="38" spans="1:33" s="150" customFormat="1" ht="20.25" customHeight="1">
      <c r="A38" s="145">
        <v>34</v>
      </c>
      <c r="B38" s="151" t="s">
        <v>58</v>
      </c>
      <c r="C38" s="381">
        <v>0</v>
      </c>
      <c r="D38" s="381">
        <v>0</v>
      </c>
      <c r="E38" s="382">
        <v>0</v>
      </c>
      <c r="F38" s="381">
        <v>0</v>
      </c>
      <c r="G38" s="381">
        <v>0</v>
      </c>
      <c r="H38" s="382">
        <v>0</v>
      </c>
      <c r="I38" s="381">
        <v>4316</v>
      </c>
      <c r="J38" s="381">
        <v>4457</v>
      </c>
      <c r="K38" s="382">
        <v>8773</v>
      </c>
      <c r="L38" s="381">
        <v>3716</v>
      </c>
      <c r="M38" s="381">
        <v>2739</v>
      </c>
      <c r="N38" s="382">
        <v>6455</v>
      </c>
      <c r="O38" s="381">
        <v>1067</v>
      </c>
      <c r="P38" s="381">
        <v>881</v>
      </c>
      <c r="Q38" s="382">
        <v>1948</v>
      </c>
      <c r="R38" s="381">
        <v>1953</v>
      </c>
      <c r="S38" s="381">
        <v>1497</v>
      </c>
      <c r="T38" s="382">
        <v>3450</v>
      </c>
      <c r="U38" s="381">
        <v>106</v>
      </c>
      <c r="V38" s="381">
        <v>83</v>
      </c>
      <c r="W38" s="382">
        <v>189</v>
      </c>
      <c r="X38" s="381">
        <v>0</v>
      </c>
      <c r="Y38" s="381">
        <v>0</v>
      </c>
      <c r="Z38" s="382">
        <v>0</v>
      </c>
      <c r="AA38" s="149">
        <v>11158</v>
      </c>
      <c r="AB38" s="149">
        <v>9657</v>
      </c>
      <c r="AC38" s="382">
        <v>20815</v>
      </c>
      <c r="AD38" s="377">
        <v>367853</v>
      </c>
      <c r="AE38" s="383">
        <v>1.4281064429689556</v>
      </c>
      <c r="AF38" s="514">
        <v>0.60751781035579266</v>
      </c>
      <c r="AG38" s="150">
        <v>20</v>
      </c>
    </row>
    <row r="39" spans="1:33" s="150" customFormat="1" ht="20.25" customHeight="1">
      <c r="A39" s="145">
        <v>35</v>
      </c>
      <c r="B39" s="151" t="s">
        <v>48</v>
      </c>
      <c r="C39" s="381">
        <v>0</v>
      </c>
      <c r="D39" s="381">
        <v>0</v>
      </c>
      <c r="E39" s="382">
        <v>0</v>
      </c>
      <c r="F39" s="381">
        <v>0</v>
      </c>
      <c r="G39" s="381">
        <v>0</v>
      </c>
      <c r="H39" s="382">
        <v>0</v>
      </c>
      <c r="I39" s="381">
        <v>37796</v>
      </c>
      <c r="J39" s="381">
        <v>51929</v>
      </c>
      <c r="K39" s="382">
        <v>89725</v>
      </c>
      <c r="L39" s="381">
        <v>20561</v>
      </c>
      <c r="M39" s="381">
        <v>13589</v>
      </c>
      <c r="N39" s="382">
        <v>34150</v>
      </c>
      <c r="O39" s="381">
        <v>1046</v>
      </c>
      <c r="P39" s="381">
        <v>660</v>
      </c>
      <c r="Q39" s="382">
        <v>1706</v>
      </c>
      <c r="R39" s="381">
        <v>973</v>
      </c>
      <c r="S39" s="381">
        <v>633</v>
      </c>
      <c r="T39" s="382">
        <v>1606</v>
      </c>
      <c r="U39" s="381">
        <v>1664</v>
      </c>
      <c r="V39" s="381">
        <v>447</v>
      </c>
      <c r="W39" s="382">
        <v>2111</v>
      </c>
      <c r="X39" s="381">
        <v>0</v>
      </c>
      <c r="Y39" s="381">
        <v>0</v>
      </c>
      <c r="Z39" s="382">
        <v>0</v>
      </c>
      <c r="AA39" s="149">
        <v>62040</v>
      </c>
      <c r="AB39" s="149">
        <v>67258</v>
      </c>
      <c r="AC39" s="382">
        <v>129298</v>
      </c>
      <c r="AD39" s="377">
        <v>1367756</v>
      </c>
      <c r="AE39" s="383">
        <v>5.3100046921173591</v>
      </c>
      <c r="AF39" s="514">
        <v>3.7737611262735178</v>
      </c>
      <c r="AG39" s="150">
        <v>9</v>
      </c>
    </row>
    <row r="40" spans="1:33" s="153" customFormat="1" ht="20.25" customHeight="1">
      <c r="A40" s="562" t="s">
        <v>49</v>
      </c>
      <c r="B40" s="562"/>
      <c r="C40" s="151">
        <v>0</v>
      </c>
      <c r="D40" s="151">
        <v>0</v>
      </c>
      <c r="E40" s="151">
        <v>0</v>
      </c>
      <c r="F40" s="151">
        <v>0</v>
      </c>
      <c r="G40" s="151">
        <v>0</v>
      </c>
      <c r="H40" s="151">
        <v>0</v>
      </c>
      <c r="I40" s="151">
        <v>532900</v>
      </c>
      <c r="J40" s="151">
        <v>482626</v>
      </c>
      <c r="K40" s="151">
        <v>1015526</v>
      </c>
      <c r="L40" s="151">
        <v>1230771</v>
      </c>
      <c r="M40" s="151">
        <v>902282</v>
      </c>
      <c r="N40" s="151">
        <v>2133053</v>
      </c>
      <c r="O40" s="151">
        <v>49689</v>
      </c>
      <c r="P40" s="151">
        <v>24868</v>
      </c>
      <c r="Q40" s="151">
        <v>74557</v>
      </c>
      <c r="R40" s="151">
        <v>71623</v>
      </c>
      <c r="S40" s="151">
        <v>43267</v>
      </c>
      <c r="T40" s="151">
        <v>114890</v>
      </c>
      <c r="U40" s="151">
        <v>43739</v>
      </c>
      <c r="V40" s="151">
        <v>42514</v>
      </c>
      <c r="W40" s="151">
        <v>86253</v>
      </c>
      <c r="X40" s="151">
        <v>1480</v>
      </c>
      <c r="Y40" s="151">
        <v>478</v>
      </c>
      <c r="Z40" s="151">
        <v>1958</v>
      </c>
      <c r="AA40" s="151">
        <v>1930202</v>
      </c>
      <c r="AB40" s="151">
        <v>1496035</v>
      </c>
      <c r="AC40" s="151">
        <v>3426237</v>
      </c>
      <c r="AD40" s="377">
        <v>25758094</v>
      </c>
      <c r="AE40" s="383">
        <v>100</v>
      </c>
      <c r="AF40" s="514">
        <v>99.999999999999986</v>
      </c>
      <c r="AG40" s="150">
        <v>1</v>
      </c>
    </row>
    <row r="42" spans="1:33">
      <c r="C42" s="154">
        <f>'6TotalEnr'!C40-C40</f>
        <v>49296</v>
      </c>
      <c r="D42" s="154">
        <f>'6TotalEnr'!D40-D40</f>
        <v>32134</v>
      </c>
      <c r="E42" s="154">
        <f>'6TotalEnr'!E40-E40</f>
        <v>81430</v>
      </c>
      <c r="F42" s="154">
        <f>'6TotalEnr'!F40-F40</f>
        <v>15913</v>
      </c>
      <c r="G42" s="154">
        <f>'6TotalEnr'!G40-G40</f>
        <v>18241</v>
      </c>
      <c r="H42" s="154">
        <f>'6TotalEnr'!H40-H40</f>
        <v>34154</v>
      </c>
      <c r="I42" s="154">
        <f>'6TotalEnr'!I40-I40</f>
        <v>1236376</v>
      </c>
      <c r="J42" s="154">
        <f>'6TotalEnr'!J40-J40</f>
        <v>1115288</v>
      </c>
      <c r="K42" s="154">
        <f>'6TotalEnr'!K40-K40</f>
        <v>2351664</v>
      </c>
      <c r="L42" s="154">
        <f>'6TotalEnr'!L40-L40</f>
        <v>11381742</v>
      </c>
      <c r="M42" s="154">
        <f>'6TotalEnr'!M40-M40</f>
        <v>9660155</v>
      </c>
      <c r="N42" s="154">
        <f>'6TotalEnr'!N40-N40</f>
        <v>21041897</v>
      </c>
      <c r="O42" s="154">
        <f>'6TotalEnr'!O40-O40</f>
        <v>96418</v>
      </c>
      <c r="P42" s="154">
        <f>'6TotalEnr'!P40-P40</f>
        <v>25184</v>
      </c>
      <c r="Q42" s="154">
        <f>'6TotalEnr'!Q40-Q40</f>
        <v>121602</v>
      </c>
      <c r="R42" s="154">
        <f>'6TotalEnr'!R40-R40</f>
        <v>1373675</v>
      </c>
      <c r="S42" s="154">
        <f>'6TotalEnr'!S40-S40</f>
        <v>583044</v>
      </c>
      <c r="T42" s="154">
        <f>'6TotalEnr'!T40-T40</f>
        <v>1956719</v>
      </c>
      <c r="U42" s="154">
        <f>'6TotalEnr'!U40-U40</f>
        <v>45434</v>
      </c>
      <c r="V42" s="154">
        <f>'6TotalEnr'!V40-V40</f>
        <v>53030</v>
      </c>
      <c r="W42" s="154">
        <f>'6TotalEnr'!W40-W40</f>
        <v>98464</v>
      </c>
      <c r="X42" s="154">
        <f>'6TotalEnr'!X40-X40</f>
        <v>44417</v>
      </c>
      <c r="Y42" s="154">
        <f>'6TotalEnr'!Y40-Y40</f>
        <v>27747</v>
      </c>
      <c r="Z42" s="154">
        <f>'6TotalEnr'!Z40-Z40</f>
        <v>72164</v>
      </c>
      <c r="AA42" s="154">
        <f>'6TotalEnr'!AA40-AA40</f>
        <v>14243271</v>
      </c>
      <c r="AB42" s="154">
        <f>'6TotalEnr'!AB40-AB40</f>
        <v>11514823</v>
      </c>
      <c r="AC42" s="154">
        <f>'6TotalEnr'!AC40-AC40</f>
        <v>25758094</v>
      </c>
      <c r="AD42" s="384">
        <f>100-AC40/'6TotalEnr'!AC40%</f>
        <v>88.260011853621037</v>
      </c>
    </row>
    <row r="44" spans="1:33" ht="15.75">
      <c r="C44" s="104" t="s">
        <v>1428</v>
      </c>
      <c r="D44" s="154" t="s">
        <v>102</v>
      </c>
      <c r="E44" s="154" t="s">
        <v>103</v>
      </c>
      <c r="F44" s="104" t="s">
        <v>265</v>
      </c>
      <c r="G44" s="104" t="s">
        <v>1475</v>
      </c>
    </row>
    <row r="45" spans="1:33" ht="15.75">
      <c r="C45" s="104" t="str">
        <f>C2</f>
        <v>Ph.D.</v>
      </c>
      <c r="D45" s="104">
        <f t="shared" ref="D45:E45" si="0">C40</f>
        <v>0</v>
      </c>
      <c r="E45" s="104">
        <f t="shared" si="0"/>
        <v>0</v>
      </c>
      <c r="F45" s="104">
        <f>E40</f>
        <v>0</v>
      </c>
      <c r="G45" s="104">
        <f t="shared" ref="G45:G52" si="1">F45/SUM($F$45:$F$52)%</f>
        <v>0</v>
      </c>
    </row>
    <row r="46" spans="1:33" ht="15.75">
      <c r="C46" s="104" t="str">
        <f>F2</f>
        <v>M.Phil.</v>
      </c>
      <c r="D46" s="104">
        <f t="shared" ref="D46:E46" si="2">F40</f>
        <v>0</v>
      </c>
      <c r="E46" s="104">
        <f t="shared" si="2"/>
        <v>0</v>
      </c>
      <c r="F46" s="104">
        <f>H40</f>
        <v>0</v>
      </c>
      <c r="G46" s="104">
        <f t="shared" si="1"/>
        <v>0</v>
      </c>
    </row>
    <row r="47" spans="1:33" ht="15.75">
      <c r="C47" s="104" t="str">
        <f>I2</f>
        <v>Post Graduate</v>
      </c>
      <c r="D47" s="104">
        <f t="shared" ref="D47:E47" si="3">I40</f>
        <v>532900</v>
      </c>
      <c r="E47" s="104">
        <f t="shared" si="3"/>
        <v>482626</v>
      </c>
      <c r="F47" s="104">
        <f>K40</f>
        <v>1015526</v>
      </c>
      <c r="G47" s="104">
        <f t="shared" si="1"/>
        <v>29.639689256756025</v>
      </c>
    </row>
    <row r="48" spans="1:33" ht="15.75">
      <c r="C48" s="104" t="str">
        <f>L2</f>
        <v>Under Graduate</v>
      </c>
      <c r="D48" s="104">
        <f t="shared" ref="D48:E48" si="4">L40</f>
        <v>1230771</v>
      </c>
      <c r="E48" s="104">
        <f t="shared" si="4"/>
        <v>902282</v>
      </c>
      <c r="F48" s="104">
        <f>N40</f>
        <v>2133053</v>
      </c>
      <c r="G48" s="104">
        <f t="shared" si="1"/>
        <v>62.256434683298316</v>
      </c>
    </row>
    <row r="49" spans="3:7" ht="15.75">
      <c r="C49" s="104" t="str">
        <f>O2</f>
        <v>PG Diploma</v>
      </c>
      <c r="D49" s="104">
        <f t="shared" ref="D49:E49" si="5">O40</f>
        <v>49689</v>
      </c>
      <c r="E49" s="104">
        <f t="shared" si="5"/>
        <v>24868</v>
      </c>
      <c r="F49" s="104">
        <f>Q40</f>
        <v>74557</v>
      </c>
      <c r="G49" s="104">
        <f t="shared" si="1"/>
        <v>2.1760607920584594</v>
      </c>
    </row>
    <row r="50" spans="3:7" ht="15.75">
      <c r="C50" s="104" t="str">
        <f>R2</f>
        <v>Diploma</v>
      </c>
      <c r="D50" s="104">
        <f t="shared" ref="D50:E50" si="6">R40</f>
        <v>71623</v>
      </c>
      <c r="E50" s="104">
        <f t="shared" si="6"/>
        <v>43267</v>
      </c>
      <c r="F50" s="104">
        <f>T40</f>
        <v>114890</v>
      </c>
      <c r="G50" s="104">
        <f t="shared" si="1"/>
        <v>3.3532414716203225</v>
      </c>
    </row>
    <row r="51" spans="3:7" ht="15.75">
      <c r="C51" s="104" t="str">
        <f>U2</f>
        <v>Certificate</v>
      </c>
      <c r="D51" s="104">
        <f t="shared" ref="D51:E51" si="7">U40</f>
        <v>43739</v>
      </c>
      <c r="E51" s="104">
        <f t="shared" si="7"/>
        <v>42514</v>
      </c>
      <c r="F51" s="104">
        <f>W40</f>
        <v>86253</v>
      </c>
      <c r="G51" s="104">
        <f t="shared" si="1"/>
        <v>2.5174265528041402</v>
      </c>
    </row>
    <row r="52" spans="3:7" ht="15.75">
      <c r="C52" s="104" t="str">
        <f>X2</f>
        <v>Integrated</v>
      </c>
      <c r="D52" s="104">
        <f t="shared" ref="D52:E52" si="8">X40</f>
        <v>1480</v>
      </c>
      <c r="E52" s="104">
        <f t="shared" si="8"/>
        <v>478</v>
      </c>
      <c r="F52" s="104">
        <f>Z40</f>
        <v>1958</v>
      </c>
      <c r="G52" s="104">
        <f t="shared" si="1"/>
        <v>5.7147243462726011E-2</v>
      </c>
    </row>
    <row r="53" spans="3:7" ht="15.75">
      <c r="C53" s="104" t="s">
        <v>1476</v>
      </c>
      <c r="D53" s="104">
        <f>SUM(D45:D52)</f>
        <v>1930202</v>
      </c>
      <c r="E53" s="104">
        <f t="shared" ref="E53:F53" si="9">SUM(E45:E52)</f>
        <v>1496035</v>
      </c>
      <c r="F53" s="104">
        <f t="shared" si="9"/>
        <v>3426237</v>
      </c>
    </row>
    <row r="54" spans="3:7" ht="15.75">
      <c r="C54" s="104"/>
      <c r="D54" s="104">
        <f>D53/$F$53%</f>
        <v>56.335916050173992</v>
      </c>
      <c r="E54" s="104">
        <f>E53/$F$53%</f>
        <v>43.664083949826001</v>
      </c>
    </row>
    <row r="55" spans="3:7">
      <c r="C55" s="154" t="s">
        <v>1477</v>
      </c>
      <c r="D55" s="154">
        <f>F53/'6TotalEnr'!AC40%</f>
        <v>11.739988146378959</v>
      </c>
    </row>
  </sheetData>
  <mergeCells count="12">
    <mergeCell ref="I2:K2"/>
    <mergeCell ref="L2:N2"/>
    <mergeCell ref="A40:B40"/>
    <mergeCell ref="A2:A3"/>
    <mergeCell ref="B2:B3"/>
    <mergeCell ref="C2:E2"/>
    <mergeCell ref="F2:H2"/>
    <mergeCell ref="O2:Q2"/>
    <mergeCell ref="R2:T2"/>
    <mergeCell ref="U2:W2"/>
    <mergeCell ref="X2:Z2"/>
    <mergeCell ref="AA2:AC2"/>
  </mergeCells>
  <printOptions horizontalCentered="1"/>
  <pageMargins left="0.7" right="0.15" top="0.52" bottom="0.38" header="0.2" footer="0.16"/>
  <pageSetup paperSize="9" scale="89" firstPageNumber="15" orientation="portrait" useFirstPageNumber="1" r:id="rId1"/>
  <headerFooter>
    <oddFooter>&amp;L&amp;"Arial,Italic"&amp;9AISHE 2011-12&amp;CT-&amp;P</oddFooter>
  </headerFooter>
  <colBreaks count="2" manualBreakCount="2">
    <brk id="11" max="39" man="1"/>
    <brk id="20" max="1048575" man="1"/>
  </colBreaks>
</worksheet>
</file>

<file path=xl/worksheets/sheet52.xml><?xml version="1.0" encoding="utf-8"?>
<worksheet xmlns="http://schemas.openxmlformats.org/spreadsheetml/2006/main" xmlns:r="http://schemas.openxmlformats.org/officeDocument/2006/relationships">
  <dimension ref="A1:F37"/>
  <sheetViews>
    <sheetView view="pageBreakPreview" topLeftCell="E1" zoomScaleSheetLayoutView="100" workbookViewId="0">
      <selection activeCell="E19" sqref="E19"/>
    </sheetView>
  </sheetViews>
  <sheetFormatPr defaultRowHeight="12.75"/>
  <cols>
    <col min="1" max="1" width="5.42578125" style="74" customWidth="1"/>
    <col min="2" max="2" width="13.28515625" style="280" customWidth="1"/>
    <col min="3" max="3" width="33" style="74" customWidth="1"/>
    <col min="4" max="4" width="15.140625" style="74" customWidth="1"/>
    <col min="5" max="6" width="14.140625" style="74" customWidth="1"/>
    <col min="7" max="16384" width="9.140625" style="74"/>
  </cols>
  <sheetData>
    <row r="1" spans="1:6" ht="40.5" customHeight="1">
      <c r="A1" s="279" t="s">
        <v>97</v>
      </c>
      <c r="C1" s="278"/>
      <c r="E1" s="278"/>
      <c r="F1" s="278"/>
    </row>
    <row r="2" spans="1:6" ht="31.5">
      <c r="A2" s="75" t="s">
        <v>92</v>
      </c>
      <c r="B2" s="75" t="s">
        <v>574</v>
      </c>
      <c r="C2" s="75" t="s">
        <v>93</v>
      </c>
      <c r="D2" s="75" t="s">
        <v>575</v>
      </c>
      <c r="E2" s="75" t="s">
        <v>98</v>
      </c>
      <c r="F2" s="75" t="s">
        <v>265</v>
      </c>
    </row>
    <row r="3" spans="1:6" ht="18" customHeight="1">
      <c r="A3" s="76">
        <v>33</v>
      </c>
      <c r="B3" s="281" t="s">
        <v>572</v>
      </c>
      <c r="C3" s="77" t="s">
        <v>47</v>
      </c>
      <c r="D3" s="78">
        <f>SUMIF('39Pop2011'!$B$5:$B$39,C3,'39Pop2011'!$E$5:$E$39)</f>
        <v>23718331</v>
      </c>
      <c r="E3" s="78">
        <v>4049</v>
      </c>
      <c r="F3" s="78">
        <f>SUMIF('10CollegeEst'!$B$5:$B$39,C3,'10CollegeEst'!$E$5:$E$39)+SUMIF('10CollegeEst'!$B$5:$B$39,C3,'10CollegeEst'!$H$5:$H$39)+SUMIF('8CollegeAct'!$B$5:$B$39,C3,'8CollegeAct'!$AE$5:$AE$39)-SUMIF('8CollegeAct'!$B$5:$B$39,C3,'8CollegeAct'!$M$5:$M$39)-SUMIF('8CollegeAct'!$B$5:$B$39,C3,'8CollegeAct'!$P$5:$P$39)</f>
        <v>3671874</v>
      </c>
    </row>
    <row r="4" spans="1:6" ht="18" customHeight="1">
      <c r="A4" s="76">
        <v>21</v>
      </c>
      <c r="B4" s="281" t="s">
        <v>573</v>
      </c>
      <c r="C4" s="77" t="s">
        <v>34</v>
      </c>
      <c r="D4" s="78">
        <f>SUMIF('39Pop2011'!$B$5:$B$39,C4,'39Pop2011'!$E$5:$E$39)</f>
        <v>0</v>
      </c>
      <c r="E4" s="78">
        <v>4512</v>
      </c>
      <c r="F4" s="78">
        <f>SUMIF('10CollegeEst'!$B$5:$B$39,C4,'10CollegeEst'!$E$5:$E$39)+SUMIF('10CollegeEst'!$B$5:$B$39,C4,'10CollegeEst'!$H$5:$H$39)+SUMIF('8CollegeAct'!$B$5:$B$39,C4,'8CollegeAct'!$AE$5:$AE$39)-SUMIF('8CollegeAct'!$B$5:$B$39,C4,'8CollegeAct'!$M$5:$M$39)-SUMIF('8CollegeAct'!$B$5:$B$39,C4,'8CollegeAct'!$P$5:$P$39)</f>
        <v>2568712</v>
      </c>
    </row>
    <row r="5" spans="1:6" ht="18" customHeight="1">
      <c r="A5" s="76">
        <v>5</v>
      </c>
      <c r="B5" s="281" t="s">
        <v>571</v>
      </c>
      <c r="C5" s="77" t="s">
        <v>18</v>
      </c>
      <c r="D5" s="78">
        <f>SUMIF('39Pop2011'!$B$5:$B$39,C5,'39Pop2011'!$E$5:$E$39)</f>
        <v>10428356</v>
      </c>
      <c r="E5" s="78">
        <v>629</v>
      </c>
      <c r="F5" s="78">
        <f>SUMIF('10CollegeEst'!$B$5:$B$39,C5,'10CollegeEst'!$E$5:$E$39)+SUMIF('10CollegeEst'!$B$5:$B$39,C5,'10CollegeEst'!$H$5:$H$39)+SUMIF('8CollegeAct'!$B$5:$B$39,C5,'8CollegeAct'!$AE$5:$AE$39)-SUMIF('8CollegeAct'!$B$5:$B$39,C5,'8CollegeAct'!$M$5:$M$39)-SUMIF('8CollegeAct'!$B$5:$B$39,C5,'8CollegeAct'!$P$5:$P$39)</f>
        <v>1155129</v>
      </c>
    </row>
    <row r="6" spans="1:6" ht="18" customHeight="1">
      <c r="A6" s="76">
        <v>35</v>
      </c>
      <c r="B6" s="281" t="s">
        <v>571</v>
      </c>
      <c r="C6" s="77" t="s">
        <v>48</v>
      </c>
      <c r="D6" s="78">
        <f>SUMIF('39Pop2011'!$B$5:$B$39,C6,'39Pop2011'!$E$5:$E$39)</f>
        <v>10971915</v>
      </c>
      <c r="E6" s="78">
        <v>857</v>
      </c>
      <c r="F6" s="78">
        <f>SUMIF('10CollegeEst'!$B$5:$B$39,C6,'10CollegeEst'!$E$5:$E$39)+SUMIF('10CollegeEst'!$B$5:$B$39,C6,'10CollegeEst'!$H$5:$H$39)+SUMIF('8CollegeAct'!$B$5:$B$39,C6,'8CollegeAct'!$AE$5:$AE$39)-SUMIF('8CollegeAct'!$B$5:$B$39,C6,'8CollegeAct'!$M$5:$M$39)-SUMIF('8CollegeAct'!$B$5:$B$39,C6,'8CollegeAct'!$P$5:$P$39)</f>
        <v>1242495</v>
      </c>
    </row>
    <row r="7" spans="1:6" ht="18" customHeight="1">
      <c r="A7" s="76">
        <v>2</v>
      </c>
      <c r="B7" s="281" t="s">
        <v>569</v>
      </c>
      <c r="C7" s="77" t="s">
        <v>15</v>
      </c>
      <c r="D7" s="78">
        <f>SUMIF('39Pop2011'!$B$5:$B$39,C7,'39Pop2011'!$E$5:$E$39)</f>
        <v>10028047</v>
      </c>
      <c r="E7" s="78">
        <v>4780</v>
      </c>
      <c r="F7" s="78">
        <f>SUMIF('10CollegeEst'!$B$5:$B$39,C7,'10CollegeEst'!$E$5:$E$39)+SUMIF('10CollegeEst'!$B$5:$B$39,C7,'10CollegeEst'!$H$5:$H$39)+SUMIF('8CollegeAct'!$B$5:$B$39,C7,'8CollegeAct'!$AE$5:$AE$39)-SUMIF('8CollegeAct'!$B$5:$B$39,C7,'8CollegeAct'!$M$5:$M$39)-SUMIF('8CollegeAct'!$B$5:$B$39,C7,'8CollegeAct'!$P$5:$P$39)</f>
        <v>2182004</v>
      </c>
    </row>
    <row r="8" spans="1:6" ht="18" customHeight="1">
      <c r="A8" s="76">
        <v>20</v>
      </c>
      <c r="B8" s="281" t="s">
        <v>572</v>
      </c>
      <c r="C8" s="77" t="s">
        <v>33</v>
      </c>
      <c r="D8" s="78">
        <f>SUMIF('39Pop2011'!$B$5:$B$39,C8,'39Pop2011'!$E$5:$E$39)</f>
        <v>8548106</v>
      </c>
      <c r="E8" s="78">
        <v>2009</v>
      </c>
      <c r="F8" s="78">
        <f>SUMIF('10CollegeEst'!$B$5:$B$39,C8,'10CollegeEst'!$E$5:$E$39)+SUMIF('10CollegeEst'!$B$5:$B$39,C8,'10CollegeEst'!$H$5:$H$39)+SUMIF('8CollegeAct'!$B$5:$B$39,C8,'8CollegeAct'!$AE$5:$AE$39)-SUMIF('8CollegeAct'!$B$5:$B$39,C8,'8CollegeAct'!$M$5:$M$39)-SUMIF('8CollegeAct'!$B$5:$B$39,C8,'8CollegeAct'!$P$5:$P$39)</f>
        <v>1153061</v>
      </c>
    </row>
    <row r="9" spans="1:6" ht="18" customHeight="1">
      <c r="A9" s="76">
        <v>29</v>
      </c>
      <c r="B9" s="281" t="s">
        <v>573</v>
      </c>
      <c r="C9" s="77" t="s">
        <v>42</v>
      </c>
      <c r="D9" s="78">
        <f>SUMIF('39Pop2011'!$B$5:$B$39,C9,'39Pop2011'!$E$5:$E$39)</f>
        <v>8267588</v>
      </c>
      <c r="E9" s="78">
        <v>2435</v>
      </c>
      <c r="F9" s="78">
        <f>SUMIF('10CollegeEst'!$B$5:$B$39,C9,'10CollegeEst'!$E$5:$E$39)+SUMIF('10CollegeEst'!$B$5:$B$39,C9,'10CollegeEst'!$H$5:$H$39)+SUMIF('8CollegeAct'!$B$5:$B$39,C9,'8CollegeAct'!$AE$5:$AE$39)-SUMIF('8CollegeAct'!$B$5:$B$39,C9,'8CollegeAct'!$M$5:$M$39)-SUMIF('8CollegeAct'!$B$5:$B$39,C9,'8CollegeAct'!$P$5:$P$39)</f>
        <v>1281346</v>
      </c>
    </row>
    <row r="10" spans="1:6" ht="18" customHeight="1">
      <c r="A10" s="76">
        <v>31</v>
      </c>
      <c r="B10" s="281" t="s">
        <v>569</v>
      </c>
      <c r="C10" s="77" t="s">
        <v>44</v>
      </c>
      <c r="D10" s="78">
        <f>SUMIF('39Pop2011'!$B$5:$B$39,C10,'39Pop2011'!$E$5:$E$39)</f>
        <v>7766109</v>
      </c>
      <c r="E10" s="78">
        <v>1985</v>
      </c>
      <c r="F10" s="78">
        <f>SUMIF('10CollegeEst'!$B$5:$B$39,C10,'10CollegeEst'!$E$5:$E$39)+SUMIF('10CollegeEst'!$B$5:$B$39,C10,'10CollegeEst'!$H$5:$H$39)+SUMIF('8CollegeAct'!$B$5:$B$39,C10,'8CollegeAct'!$AE$5:$AE$39)-SUMIF('8CollegeAct'!$B$5:$B$39,C10,'8CollegeAct'!$M$5:$M$39)-SUMIF('8CollegeAct'!$B$5:$B$39,C10,'8CollegeAct'!$P$5:$P$39)</f>
        <v>1747694</v>
      </c>
    </row>
    <row r="11" spans="1:6" ht="15.75">
      <c r="A11" s="76">
        <v>17</v>
      </c>
      <c r="B11" s="281" t="s">
        <v>569</v>
      </c>
      <c r="C11" s="77" t="s">
        <v>30</v>
      </c>
      <c r="D11" s="78">
        <f>SUMIF('39Pop2011'!$B$5:$B$39,C11,'39Pop2011'!$E$5:$E$39)</f>
        <v>7401674</v>
      </c>
      <c r="E11" s="78">
        <v>3098</v>
      </c>
      <c r="F11" s="78">
        <f>SUMIF('10CollegeEst'!$B$5:$B$39,C11,'10CollegeEst'!$E$5:$E$39)+SUMIF('10CollegeEst'!$B$5:$B$39,C11,'10CollegeEst'!$H$5:$H$39)+SUMIF('8CollegeAct'!$B$5:$B$39,C11,'8CollegeAct'!$AE$5:$AE$39)-SUMIF('8CollegeAct'!$B$5:$B$39,C11,'8CollegeAct'!$M$5:$M$39)-SUMIF('8CollegeAct'!$B$5:$B$39,C11,'8CollegeAct'!$P$5:$P$39)</f>
        <v>1179829</v>
      </c>
    </row>
    <row r="12" spans="1:6" ht="18" customHeight="1">
      <c r="A12" s="76">
        <v>12</v>
      </c>
      <c r="B12" s="281" t="s">
        <v>573</v>
      </c>
      <c r="C12" s="77" t="s">
        <v>25</v>
      </c>
      <c r="D12" s="78">
        <f>SUMIF('39Pop2011'!$B$5:$B$39,C12,'39Pop2011'!$E$5:$E$39)</f>
        <v>7115040</v>
      </c>
      <c r="E12" s="78">
        <v>1815</v>
      </c>
      <c r="F12" s="78">
        <f>SUMIF('10CollegeEst'!$B$5:$B$39,C12,'10CollegeEst'!$E$5:$E$39)+SUMIF('10CollegeEst'!$B$5:$B$39,C12,'10CollegeEst'!$H$5:$H$39)+SUMIF('8CollegeAct'!$B$5:$B$39,C12,'8CollegeAct'!$AE$5:$AE$39)-SUMIF('8CollegeAct'!$B$5:$B$39,C12,'8CollegeAct'!$M$5:$M$39)-SUMIF('8CollegeAct'!$B$5:$B$39,C12,'8CollegeAct'!$P$5:$P$39)</f>
        <v>996431</v>
      </c>
    </row>
    <row r="13" spans="1:6" ht="15.75">
      <c r="A13" s="76">
        <v>26</v>
      </c>
      <c r="B13" s="281" t="s">
        <v>571</v>
      </c>
      <c r="C13" s="77" t="s">
        <v>39</v>
      </c>
      <c r="D13" s="78">
        <f>SUMIF('39Pop2011'!$B$5:$B$39,C13,'39Pop2011'!$E$5:$E$39)</f>
        <v>4714554</v>
      </c>
      <c r="E13" s="78">
        <v>1089</v>
      </c>
      <c r="F13" s="78">
        <f>SUMIF('10CollegeEst'!$B$5:$B$39,C13,'10CollegeEst'!$E$5:$E$39)+SUMIF('10CollegeEst'!$B$5:$B$39,C13,'10CollegeEst'!$H$5:$H$39)+SUMIF('8CollegeAct'!$B$5:$B$39,C13,'8CollegeAct'!$AE$5:$AE$39)-SUMIF('8CollegeAct'!$B$5:$B$39,C13,'8CollegeAct'!$M$5:$M$39)-SUMIF('8CollegeAct'!$B$5:$B$39,C13,'8CollegeAct'!$P$5:$P$39)</f>
        <v>626346</v>
      </c>
    </row>
    <row r="14" spans="1:6" ht="15.75">
      <c r="A14" s="76">
        <v>16</v>
      </c>
      <c r="B14" s="281" t="s">
        <v>571</v>
      </c>
      <c r="C14" s="77" t="s">
        <v>29</v>
      </c>
      <c r="D14" s="78">
        <f>SUMIF('39Pop2011'!$B$5:$B$39,C14,'39Pop2011'!$E$5:$E$39)</f>
        <v>3595218</v>
      </c>
      <c r="E14" s="78">
        <v>187</v>
      </c>
      <c r="F14" s="78">
        <f>SUMIF('10CollegeEst'!$B$5:$B$39,C14,'10CollegeEst'!$E$5:$E$39)+SUMIF('10CollegeEst'!$B$5:$B$39,C14,'10CollegeEst'!$H$5:$H$39)+SUMIF('8CollegeAct'!$B$5:$B$39,C14,'8CollegeAct'!$AE$5:$AE$39)-SUMIF('8CollegeAct'!$B$5:$B$39,C14,'8CollegeAct'!$M$5:$M$39)-SUMIF('8CollegeAct'!$B$5:$B$39,C14,'8CollegeAct'!$P$5:$P$39)</f>
        <v>301174</v>
      </c>
    </row>
    <row r="15" spans="1:6" ht="15.75">
      <c r="A15" s="76">
        <v>4</v>
      </c>
      <c r="B15" s="281" t="s">
        <v>570</v>
      </c>
      <c r="C15" s="77" t="s">
        <v>17</v>
      </c>
      <c r="D15" s="78">
        <f>SUMIF('39Pop2011'!$B$5:$B$39,C15,'39Pop2011'!$E$5:$E$39)</f>
        <v>3629694</v>
      </c>
      <c r="E15" s="78">
        <v>485</v>
      </c>
      <c r="F15" s="78">
        <f>SUMIF('10CollegeEst'!$B$5:$B$39,C15,'10CollegeEst'!$E$5:$E$39)+SUMIF('10CollegeEst'!$B$5:$B$39,C15,'10CollegeEst'!$H$5:$H$39)+SUMIF('8CollegeAct'!$B$5:$B$39,C15,'8CollegeAct'!$AE$5:$AE$39)-SUMIF('8CollegeAct'!$B$5:$B$39,C15,'8CollegeAct'!$M$5:$M$39)-SUMIF('8CollegeAct'!$B$5:$B$39,C15,'8CollegeAct'!$P$5:$P$39)</f>
        <v>427042</v>
      </c>
    </row>
    <row r="16" spans="1:6" ht="15.75">
      <c r="A16" s="76">
        <v>18</v>
      </c>
      <c r="B16" s="281" t="s">
        <v>569</v>
      </c>
      <c r="C16" s="77" t="s">
        <v>31</v>
      </c>
      <c r="D16" s="78">
        <f>SUMIF('39Pop2011'!$B$5:$B$39,C16,'39Pop2011'!$E$5:$E$39)</f>
        <v>3168979</v>
      </c>
      <c r="E16" s="78">
        <v>962</v>
      </c>
      <c r="F16" s="78">
        <f>SUMIF('10CollegeEst'!$B$5:$B$39,C16,'10CollegeEst'!$E$5:$E$39)+SUMIF('10CollegeEst'!$B$5:$B$39,C16,'10CollegeEst'!$H$5:$H$39)+SUMIF('8CollegeAct'!$B$5:$B$39,C16,'8CollegeAct'!$AE$5:$AE$39)-SUMIF('8CollegeAct'!$B$5:$B$39,C16,'8CollegeAct'!$M$5:$M$39)-SUMIF('8CollegeAct'!$B$5:$B$39,C16,'8CollegeAct'!$P$5:$P$39)</f>
        <v>496927</v>
      </c>
    </row>
    <row r="17" spans="1:6" ht="15.75">
      <c r="A17" s="76">
        <v>28</v>
      </c>
      <c r="B17" s="281" t="s">
        <v>572</v>
      </c>
      <c r="C17" s="77" t="s">
        <v>41</v>
      </c>
      <c r="D17" s="78">
        <f>SUMIF('39Pop2011'!$B$5:$B$39,C17,'39Pop2011'!$E$5:$E$39)</f>
        <v>3422021</v>
      </c>
      <c r="E17" s="78">
        <v>956</v>
      </c>
      <c r="F17" s="78">
        <f>SUMIF('10CollegeEst'!$B$5:$B$39,C17,'10CollegeEst'!$E$5:$E$39)+SUMIF('10CollegeEst'!$B$5:$B$39,C17,'10CollegeEst'!$H$5:$H$39)+SUMIF('8CollegeAct'!$B$5:$B$39,C17,'8CollegeAct'!$AE$5:$AE$39)-SUMIF('8CollegeAct'!$B$5:$B$39,C17,'8CollegeAct'!$M$5:$M$39)-SUMIF('8CollegeAct'!$B$5:$B$39,C17,'8CollegeAct'!$P$5:$P$39)</f>
        <v>586607</v>
      </c>
    </row>
    <row r="18" spans="1:6" ht="15.75">
      <c r="A18" s="76">
        <v>13</v>
      </c>
      <c r="B18" s="281" t="s">
        <v>572</v>
      </c>
      <c r="C18" s="77" t="s">
        <v>26</v>
      </c>
      <c r="D18" s="78">
        <f>SUMIF('39Pop2011'!$B$5:$B$39,C18,'39Pop2011'!$E$5:$E$39)</f>
        <v>3183982</v>
      </c>
      <c r="E18" s="78">
        <v>1054</v>
      </c>
      <c r="F18" s="78">
        <f>SUMIF('10CollegeEst'!$B$5:$B$39,C18,'10CollegeEst'!$E$5:$E$39)+SUMIF('10CollegeEst'!$B$5:$B$39,C18,'10CollegeEst'!$H$5:$H$39)+SUMIF('8CollegeAct'!$B$5:$B$39,C18,'8CollegeAct'!$AE$5:$AE$39)-SUMIF('8CollegeAct'!$B$5:$B$39,C18,'8CollegeAct'!$M$5:$M$39)-SUMIF('8CollegeAct'!$B$5:$B$39,C18,'8CollegeAct'!$P$5:$P$39)</f>
        <v>724598</v>
      </c>
    </row>
    <row r="19" spans="1:6" ht="15.75">
      <c r="A19" s="76">
        <v>7</v>
      </c>
      <c r="B19" s="281" t="s">
        <v>571</v>
      </c>
      <c r="C19" s="77" t="s">
        <v>56</v>
      </c>
      <c r="D19" s="78">
        <f>SUMIF('39Pop2011'!$B$5:$B$39,C19,'39Pop2011'!$E$5:$E$39)</f>
        <v>0</v>
      </c>
      <c r="E19" s="78">
        <v>574</v>
      </c>
      <c r="F19" s="78">
        <f>SUMIF('10CollegeEst'!$B$5:$B$39,C19,'10CollegeEst'!$E$5:$E$39)+SUMIF('10CollegeEst'!$B$5:$B$39,C19,'10CollegeEst'!$H$5:$H$39)+SUMIF('8CollegeAct'!$B$5:$B$39,C19,'8CollegeAct'!$AE$5:$AE$39)-SUMIF('8CollegeAct'!$B$5:$B$39,C19,'8CollegeAct'!$M$5:$M$39)-SUMIF('8CollegeAct'!$B$5:$B$39,C19,'8CollegeAct'!$P$5:$P$39)</f>
        <v>271829</v>
      </c>
    </row>
    <row r="20" spans="1:6" ht="15.75">
      <c r="A20" s="76">
        <v>10</v>
      </c>
      <c r="B20" s="281" t="s">
        <v>572</v>
      </c>
      <c r="C20" s="77" t="s">
        <v>23</v>
      </c>
      <c r="D20" s="78">
        <f>SUMIF('39Pop2011'!$B$5:$B$39,C20,'39Pop2011'!$E$5:$E$39)</f>
        <v>2118969</v>
      </c>
      <c r="E20" s="78">
        <v>184</v>
      </c>
      <c r="F20" s="78">
        <f>SUMIF('10CollegeEst'!$B$5:$B$39,C20,'10CollegeEst'!$E$5:$E$39)+SUMIF('10CollegeEst'!$B$5:$B$39,C20,'10CollegeEst'!$H$5:$H$39)+SUMIF('8CollegeAct'!$B$5:$B$39,C20,'8CollegeAct'!$AE$5:$AE$39)-SUMIF('8CollegeAct'!$B$5:$B$39,C20,'8CollegeAct'!$M$5:$M$39)-SUMIF('8CollegeAct'!$B$5:$B$39,C20,'8CollegeAct'!$P$5:$P$39)</f>
        <v>209264</v>
      </c>
    </row>
    <row r="21" spans="1:6" ht="15.75">
      <c r="A21" s="76">
        <v>15</v>
      </c>
      <c r="B21" s="281" t="s">
        <v>572</v>
      </c>
      <c r="C21" s="77" t="s">
        <v>57</v>
      </c>
      <c r="D21" s="78">
        <f>SUMIF('39Pop2011'!$B$5:$B$39,C21,'39Pop2011'!$E$5:$E$39)</f>
        <v>1429023</v>
      </c>
      <c r="E21" s="78">
        <v>216</v>
      </c>
      <c r="F21" s="78">
        <f>SUMIF('10CollegeEst'!$B$5:$B$39,C21,'10CollegeEst'!$E$5:$E$39)+SUMIF('10CollegeEst'!$B$5:$B$39,C21,'10CollegeEst'!$H$5:$H$39)+SUMIF('8CollegeAct'!$B$5:$B$39,C21,'8CollegeAct'!$AE$5:$AE$39)-SUMIF('8CollegeAct'!$B$5:$B$39,C21,'8CollegeAct'!$M$5:$M$39)-SUMIF('8CollegeAct'!$B$5:$B$39,C21,'8CollegeAct'!$P$5:$P$39)</f>
        <v>254882</v>
      </c>
    </row>
    <row r="22" spans="1:6" ht="15.75">
      <c r="A22" s="76">
        <v>34</v>
      </c>
      <c r="B22" s="281" t="s">
        <v>572</v>
      </c>
      <c r="C22" s="77" t="s">
        <v>58</v>
      </c>
      <c r="D22" s="78">
        <f>SUMIF('39Pop2011'!$B$5:$B$39,C22,'39Pop2011'!$E$5:$E$39)</f>
        <v>0</v>
      </c>
      <c r="E22" s="78">
        <v>346</v>
      </c>
      <c r="F22" s="78">
        <f>SUMIF('10CollegeEst'!$B$5:$B$39,C22,'10CollegeEst'!$E$5:$E$39)+SUMIF('10CollegeEst'!$B$5:$B$39,C22,'10CollegeEst'!$H$5:$H$39)+SUMIF('8CollegeAct'!$B$5:$B$39,C22,'8CollegeAct'!$AE$5:$AE$39)-SUMIF('8CollegeAct'!$B$5:$B$39,C22,'8CollegeAct'!$M$5:$M$39)-SUMIF('8CollegeAct'!$B$5:$B$39,C22,'8CollegeAct'!$P$5:$P$39)</f>
        <v>295956</v>
      </c>
    </row>
    <row r="23" spans="1:6" ht="15.75">
      <c r="A23" s="76">
        <v>14</v>
      </c>
      <c r="B23" s="281" t="s">
        <v>572</v>
      </c>
      <c r="C23" s="77" t="s">
        <v>27</v>
      </c>
      <c r="D23" s="78">
        <f>SUMIF('39Pop2011'!$B$5:$B$39,C23,'39Pop2011'!$E$5:$E$39)</f>
        <v>781296</v>
      </c>
      <c r="E23" s="78">
        <v>297</v>
      </c>
      <c r="F23" s="78">
        <f>SUMIF('10CollegeEst'!$B$5:$B$39,C23,'10CollegeEst'!$E$5:$E$39)+SUMIF('10CollegeEst'!$B$5:$B$39,C23,'10CollegeEst'!$H$5:$H$39)+SUMIF('8CollegeAct'!$B$5:$B$39,C23,'8CollegeAct'!$AE$5:$AE$39)-SUMIF('8CollegeAct'!$B$5:$B$39,C23,'8CollegeAct'!$M$5:$M$39)-SUMIF('8CollegeAct'!$B$5:$B$39,C23,'8CollegeAct'!$P$5:$P$39)</f>
        <v>131901</v>
      </c>
    </row>
    <row r="24" spans="1:6" ht="15.75">
      <c r="A24" s="76">
        <v>32</v>
      </c>
      <c r="B24" s="281" t="s">
        <v>570</v>
      </c>
      <c r="C24" s="77" t="s">
        <v>45</v>
      </c>
      <c r="D24" s="78">
        <f>SUMIF('39Pop2011'!$B$5:$B$39,C24,'39Pop2011'!$E$5:$E$39)</f>
        <v>449750</v>
      </c>
      <c r="E24" s="78">
        <v>36</v>
      </c>
      <c r="F24" s="78">
        <f>SUMIF('10CollegeEst'!$B$5:$B$39,C24,'10CollegeEst'!$E$5:$E$39)+SUMIF('10CollegeEst'!$B$5:$B$39,C24,'10CollegeEst'!$H$5:$H$39)+SUMIF('8CollegeAct'!$B$5:$B$39,C24,'8CollegeAct'!$AE$5:$AE$39)-SUMIF('8CollegeAct'!$B$5:$B$39,C24,'8CollegeAct'!$M$5:$M$39)-SUMIF('8CollegeAct'!$B$5:$B$39,C24,'8CollegeAct'!$P$5:$P$39)</f>
        <v>39382</v>
      </c>
    </row>
    <row r="25" spans="1:6" ht="15.75">
      <c r="A25" s="76">
        <v>23</v>
      </c>
      <c r="B25" s="281" t="s">
        <v>570</v>
      </c>
      <c r="C25" s="77" t="s">
        <v>36</v>
      </c>
      <c r="D25" s="78">
        <f>SUMIF('39Pop2011'!$B$5:$B$39,C25,'39Pop2011'!$E$5:$E$39)</f>
        <v>353135</v>
      </c>
      <c r="E25" s="78">
        <v>61</v>
      </c>
      <c r="F25" s="78">
        <f>SUMIF('10CollegeEst'!$B$5:$B$39,C25,'10CollegeEst'!$E$5:$E$39)+SUMIF('10CollegeEst'!$B$5:$B$39,C25,'10CollegeEst'!$H$5:$H$39)+SUMIF('8CollegeAct'!$B$5:$B$39,C25,'8CollegeAct'!$AE$5:$AE$39)-SUMIF('8CollegeAct'!$B$5:$B$39,C25,'8CollegeAct'!$M$5:$M$39)-SUMIF('8CollegeAct'!$B$5:$B$39,C25,'8CollegeAct'!$P$5:$P$39)</f>
        <v>49771</v>
      </c>
    </row>
    <row r="26" spans="1:6" ht="15.75">
      <c r="A26" s="76">
        <v>22</v>
      </c>
      <c r="B26" s="281" t="s">
        <v>570</v>
      </c>
      <c r="C26" s="77" t="s">
        <v>35</v>
      </c>
      <c r="D26" s="78">
        <f>SUMIF('39Pop2011'!$B$5:$B$39,C26,'39Pop2011'!$E$5:$E$39)</f>
        <v>298162</v>
      </c>
      <c r="E26" s="78">
        <v>78</v>
      </c>
      <c r="F26" s="78">
        <f>SUMIF('10CollegeEst'!$B$5:$B$39,C26,'10CollegeEst'!$E$5:$E$39)+SUMIF('10CollegeEst'!$B$5:$B$39,C26,'10CollegeEst'!$H$5:$H$39)+SUMIF('8CollegeAct'!$B$5:$B$39,C26,'8CollegeAct'!$AE$5:$AE$39)-SUMIF('8CollegeAct'!$B$5:$B$39,C26,'8CollegeAct'!$M$5:$M$39)-SUMIF('8CollegeAct'!$B$5:$B$39,C26,'8CollegeAct'!$P$5:$P$39)</f>
        <v>81841</v>
      </c>
    </row>
    <row r="27" spans="1:6" ht="15.75">
      <c r="A27" s="76">
        <v>25</v>
      </c>
      <c r="B27" s="281" t="s">
        <v>570</v>
      </c>
      <c r="C27" s="77" t="s">
        <v>38</v>
      </c>
      <c r="D27" s="78">
        <f>SUMIF('39Pop2011'!$B$5:$B$39,C27,'39Pop2011'!$E$5:$E$39)</f>
        <v>253903</v>
      </c>
      <c r="E27" s="78">
        <v>52</v>
      </c>
      <c r="F27" s="78">
        <f>SUMIF('10CollegeEst'!$B$5:$B$39,C27,'10CollegeEst'!$E$5:$E$39)+SUMIF('10CollegeEst'!$B$5:$B$39,C27,'10CollegeEst'!$H$5:$H$39)+SUMIF('8CollegeAct'!$B$5:$B$39,C27,'8CollegeAct'!$AE$5:$AE$39)-SUMIF('8CollegeAct'!$B$5:$B$39,C27,'8CollegeAct'!$M$5:$M$39)-SUMIF('8CollegeAct'!$B$5:$B$39,C27,'8CollegeAct'!$P$5:$P$39)</f>
        <v>27681</v>
      </c>
    </row>
    <row r="28" spans="1:6" ht="15.75">
      <c r="A28" s="76">
        <v>11</v>
      </c>
      <c r="B28" s="281" t="s">
        <v>573</v>
      </c>
      <c r="C28" s="77" t="s">
        <v>24</v>
      </c>
      <c r="D28" s="78">
        <f>SUMIF('39Pop2011'!$B$5:$B$39,C28,'39Pop2011'!$E$5:$E$39)</f>
        <v>154587</v>
      </c>
      <c r="E28" s="78">
        <v>47</v>
      </c>
      <c r="F28" s="78">
        <f>SUMIF('10CollegeEst'!$B$5:$B$39,C28,'10CollegeEst'!$E$5:$E$39)+SUMIF('10CollegeEst'!$B$5:$B$39,C28,'10CollegeEst'!$H$5:$H$39)+SUMIF('8CollegeAct'!$B$5:$B$39,C28,'8CollegeAct'!$AE$5:$AE$39)-SUMIF('8CollegeAct'!$B$5:$B$39,C28,'8CollegeAct'!$M$5:$M$39)-SUMIF('8CollegeAct'!$B$5:$B$39,C28,'8CollegeAct'!$P$5:$P$39)</f>
        <v>26427</v>
      </c>
    </row>
    <row r="29" spans="1:6" ht="15.75">
      <c r="A29" s="76">
        <v>3</v>
      </c>
      <c r="B29" s="281" t="s">
        <v>570</v>
      </c>
      <c r="C29" s="77" t="s">
        <v>16</v>
      </c>
      <c r="D29" s="78">
        <f>SUMIF('39Pop2011'!$B$5:$B$39,C29,'39Pop2011'!$E$5:$E$39)</f>
        <v>166185</v>
      </c>
      <c r="E29" s="78">
        <v>19</v>
      </c>
      <c r="F29" s="78">
        <f>SUMIF('10CollegeEst'!$B$5:$B$39,C29,'10CollegeEst'!$E$5:$E$39)+SUMIF('10CollegeEst'!$B$5:$B$39,C29,'10CollegeEst'!$H$5:$H$39)+SUMIF('8CollegeAct'!$B$5:$B$39,C29,'8CollegeAct'!$AE$5:$AE$39)-SUMIF('8CollegeAct'!$B$5:$B$39,C29,'8CollegeAct'!$M$5:$M$39)-SUMIF('8CollegeAct'!$B$5:$B$39,C29,'8CollegeAct'!$P$5:$P$39)</f>
        <v>25793</v>
      </c>
    </row>
    <row r="30" spans="1:6" ht="15.75">
      <c r="A30" s="76">
        <v>27</v>
      </c>
      <c r="B30" s="281" t="s">
        <v>568</v>
      </c>
      <c r="C30" s="77" t="s">
        <v>40</v>
      </c>
      <c r="D30" s="78">
        <f>SUMIF('39Pop2011'!$B$5:$B$39,C30,'39Pop2011'!$E$5:$E$39)</f>
        <v>129941</v>
      </c>
      <c r="E30" s="78">
        <v>82</v>
      </c>
      <c r="F30" s="78">
        <f>SUMIF('10CollegeEst'!$B$5:$B$39,C30,'10CollegeEst'!$E$5:$E$39)+SUMIF('10CollegeEst'!$B$5:$B$39,C30,'10CollegeEst'!$H$5:$H$39)+SUMIF('8CollegeAct'!$B$5:$B$39,C30,'8CollegeAct'!$AE$5:$AE$39)-SUMIF('8CollegeAct'!$B$5:$B$39,C30,'8CollegeAct'!$M$5:$M$39)-SUMIF('8CollegeAct'!$B$5:$B$39,C30,'8CollegeAct'!$P$5:$P$39)</f>
        <v>33983</v>
      </c>
    </row>
    <row r="31" spans="1:6" ht="15.75">
      <c r="A31" s="76">
        <v>6</v>
      </c>
      <c r="B31" s="281" t="s">
        <v>568</v>
      </c>
      <c r="C31" s="77" t="s">
        <v>19</v>
      </c>
      <c r="D31" s="78">
        <f>SUMIF('39Pop2011'!$B$5:$B$39,C31,'39Pop2011'!$E$5:$E$39)</f>
        <v>145057</v>
      </c>
      <c r="E31" s="78">
        <v>27</v>
      </c>
      <c r="F31" s="78">
        <f>SUMIF('10CollegeEst'!$B$5:$B$39,C31,'10CollegeEst'!$E$5:$E$39)+SUMIF('10CollegeEst'!$B$5:$B$39,C31,'10CollegeEst'!$H$5:$H$39)+SUMIF('8CollegeAct'!$B$5:$B$39,C31,'8CollegeAct'!$AE$5:$AE$39)-SUMIF('8CollegeAct'!$B$5:$B$39,C31,'8CollegeAct'!$M$5:$M$39)-SUMIF('8CollegeAct'!$B$5:$B$39,C31,'8CollegeAct'!$P$5:$P$39)</f>
        <v>30274</v>
      </c>
    </row>
    <row r="32" spans="1:6" ht="15.75">
      <c r="A32" s="76">
        <v>24</v>
      </c>
      <c r="B32" s="281" t="s">
        <v>570</v>
      </c>
      <c r="C32" s="77" t="s">
        <v>37</v>
      </c>
      <c r="D32" s="78">
        <f>SUMIF('39Pop2011'!$B$5:$B$39,C32,'39Pop2011'!$E$5:$E$39)</f>
        <v>133891</v>
      </c>
      <c r="E32" s="78">
        <v>29</v>
      </c>
      <c r="F32" s="78">
        <f>SUMIF('10CollegeEst'!$B$5:$B$39,C32,'10CollegeEst'!$E$5:$E$39)+SUMIF('10CollegeEst'!$B$5:$B$39,C32,'10CollegeEst'!$H$5:$H$39)+SUMIF('8CollegeAct'!$B$5:$B$39,C32,'8CollegeAct'!$AE$5:$AE$39)-SUMIF('8CollegeAct'!$B$5:$B$39,C32,'8CollegeAct'!$M$5:$M$39)-SUMIF('8CollegeAct'!$B$5:$B$39,C32,'8CollegeAct'!$P$5:$P$39)</f>
        <v>16993</v>
      </c>
    </row>
    <row r="33" spans="1:6" ht="15.75">
      <c r="A33" s="76">
        <v>30</v>
      </c>
      <c r="B33" s="281" t="s">
        <v>570</v>
      </c>
      <c r="C33" s="77" t="s">
        <v>43</v>
      </c>
      <c r="D33" s="78">
        <f>SUMIF('39Pop2011'!$B$5:$B$39,C33,'39Pop2011'!$E$5:$E$39)</f>
        <v>80666</v>
      </c>
      <c r="E33" s="78">
        <v>11</v>
      </c>
      <c r="F33" s="78">
        <f>SUMIF('10CollegeEst'!$B$5:$B$39,C33,'10CollegeEst'!$E$5:$E$39)+SUMIF('10CollegeEst'!$B$5:$B$39,C33,'10CollegeEst'!$H$5:$H$39)+SUMIF('8CollegeAct'!$B$5:$B$39,C33,'8CollegeAct'!$AE$5:$AE$39)-SUMIF('8CollegeAct'!$B$5:$B$39,C33,'8CollegeAct'!$M$5:$M$39)-SUMIF('8CollegeAct'!$B$5:$B$39,C33,'8CollegeAct'!$P$5:$P$39)</f>
        <v>9941</v>
      </c>
    </row>
    <row r="34" spans="1:6" ht="15.75">
      <c r="A34" s="76">
        <v>1</v>
      </c>
      <c r="B34" s="281" t="s">
        <v>568</v>
      </c>
      <c r="C34" s="77" t="s">
        <v>55</v>
      </c>
      <c r="D34" s="78">
        <f>SUMIF('39Pop2011'!$B$5:$B$39,C34,'39Pop2011'!$E$5:$E$39)</f>
        <v>42624</v>
      </c>
      <c r="E34" s="78">
        <v>6</v>
      </c>
      <c r="F34" s="78">
        <f>SUMIF('10CollegeEst'!$B$5:$B$39,C34,'10CollegeEst'!$E$5:$E$39)+SUMIF('10CollegeEst'!$B$5:$B$39,C34,'10CollegeEst'!$H$5:$H$39)+SUMIF('8CollegeAct'!$B$5:$B$39,C34,'8CollegeAct'!$AE$5:$AE$39)-SUMIF('8CollegeAct'!$B$5:$B$39,C34,'8CollegeAct'!$M$5:$M$39)-SUMIF('8CollegeAct'!$B$5:$B$39,C34,'8CollegeAct'!$P$5:$P$39)</f>
        <v>3177</v>
      </c>
    </row>
    <row r="35" spans="1:6" ht="15.75">
      <c r="A35" s="76">
        <v>8</v>
      </c>
      <c r="B35" s="281" t="s">
        <v>568</v>
      </c>
      <c r="C35" s="77" t="s">
        <v>21</v>
      </c>
      <c r="D35" s="78">
        <f>SUMIF('39Pop2011'!$B$5:$B$39,C35,'39Pop2011'!$E$5:$E$39)</f>
        <v>51337</v>
      </c>
      <c r="E35" s="78">
        <v>4</v>
      </c>
      <c r="F35" s="78">
        <f>SUMIF('10CollegeEst'!$B$5:$B$39,C35,'10CollegeEst'!$E$5:$E$39)+SUMIF('10CollegeEst'!$B$5:$B$39,C35,'10CollegeEst'!$H$5:$H$39)+SUMIF('8CollegeAct'!$B$5:$B$39,C35,'8CollegeAct'!$AE$5:$AE$39)-SUMIF('8CollegeAct'!$B$5:$B$39,C35,'8CollegeAct'!$M$5:$M$39)-SUMIF('8CollegeAct'!$B$5:$B$39,C35,'8CollegeAct'!$P$5:$P$39)</f>
        <v>2474</v>
      </c>
    </row>
    <row r="36" spans="1:6" ht="15.75">
      <c r="A36" s="76">
        <v>9</v>
      </c>
      <c r="B36" s="281" t="s">
        <v>568</v>
      </c>
      <c r="C36" s="77" t="s">
        <v>22</v>
      </c>
      <c r="D36" s="78">
        <f>SUMIF('39Pop2011'!$B$5:$B$39,C36,'39Pop2011'!$E$5:$E$39)</f>
        <v>45963</v>
      </c>
      <c r="E36" s="78">
        <v>3</v>
      </c>
      <c r="F36" s="78">
        <f>SUMIF('10CollegeEst'!$B$5:$B$39,C36,'10CollegeEst'!$E$5:$E$39)+SUMIF('10CollegeEst'!$B$5:$B$39,C36,'10CollegeEst'!$H$5:$H$39)+SUMIF('8CollegeAct'!$B$5:$B$39,C36,'8CollegeAct'!$AE$5:$AE$39)-SUMIF('8CollegeAct'!$B$5:$B$39,C36,'8CollegeAct'!$M$5:$M$39)-SUMIF('8CollegeAct'!$B$5:$B$39,C36,'8CollegeAct'!$P$5:$P$39)</f>
        <v>982</v>
      </c>
    </row>
    <row r="37" spans="1:6" ht="15.75">
      <c r="A37" s="76">
        <v>19</v>
      </c>
      <c r="B37" s="281" t="s">
        <v>568</v>
      </c>
      <c r="C37" s="77" t="s">
        <v>32</v>
      </c>
      <c r="D37" s="78">
        <f>SUMIF('39Pop2011'!$B$5:$B$39,C37,'39Pop2011'!$E$5:$E$39)</f>
        <v>6747</v>
      </c>
      <c r="E37" s="78">
        <v>0</v>
      </c>
      <c r="F37" s="78">
        <f>SUMIF('10CollegeEst'!$B$5:$B$39,C37,'10CollegeEst'!$E$5:$E$39)+SUMIF('10CollegeEst'!$B$5:$B$39,C37,'10CollegeEst'!$H$5:$H$39)+SUMIF('8CollegeAct'!$B$5:$B$39,C37,'8CollegeAct'!$AE$5:$AE$39)-SUMIF('8CollegeAct'!$B$5:$B$39,C37,'8CollegeAct'!$M$5:$M$39)-SUMIF('8CollegeAct'!$B$5:$B$39,C37,'8CollegeAct'!$P$5:$P$39)</f>
        <v>0</v>
      </c>
    </row>
  </sheetData>
  <autoFilter ref="A2:F2">
    <filterColumn colId="1"/>
    <sortState ref="A3:F37">
      <sortCondition descending="1" ref="D2"/>
    </sortState>
  </autoFilter>
  <pageMargins left="0.7" right="0.16" top="0.66" bottom="0.75" header="0.3" footer="0.3"/>
  <pageSetup paperSize="9" scale="95" orientation="portrait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>
  <dimension ref="A3:G40"/>
  <sheetViews>
    <sheetView topLeftCell="A22" workbookViewId="0">
      <selection activeCell="D42" sqref="D42"/>
    </sheetView>
  </sheetViews>
  <sheetFormatPr defaultRowHeight="14.25"/>
  <cols>
    <col min="1" max="1" width="24.42578125" style="68" bestFit="1" customWidth="1"/>
    <col min="2" max="2" width="17" style="68" bestFit="1" customWidth="1"/>
    <col min="3" max="3" width="30" style="68" customWidth="1"/>
    <col min="4" max="4" width="29.7109375" style="68" customWidth="1"/>
    <col min="5" max="5" width="18.5703125" style="68" customWidth="1"/>
    <col min="6" max="6" width="11.7109375" style="68" customWidth="1"/>
    <col min="7" max="7" width="18.5703125" style="68" customWidth="1"/>
    <col min="8" max="8" width="7.140625" style="68" customWidth="1"/>
    <col min="9" max="9" width="11.7109375" style="68" bestFit="1" customWidth="1"/>
    <col min="10" max="16384" width="9.140625" style="68"/>
  </cols>
  <sheetData>
    <row r="3" spans="1:7">
      <c r="A3" s="68" t="s">
        <v>80</v>
      </c>
      <c r="B3" s="68" t="s">
        <v>81</v>
      </c>
    </row>
    <row r="4" spans="1:7">
      <c r="A4" s="68" t="s">
        <v>82</v>
      </c>
      <c r="B4" s="68" t="s">
        <v>83</v>
      </c>
      <c r="C4" s="68" t="s">
        <v>84</v>
      </c>
      <c r="D4" s="68" t="s">
        <v>85</v>
      </c>
      <c r="E4" s="68" t="s">
        <v>86</v>
      </c>
      <c r="F4" s="68" t="s">
        <v>60</v>
      </c>
    </row>
    <row r="5" spans="1:7">
      <c r="A5" s="69" t="s">
        <v>55</v>
      </c>
      <c r="B5" s="70">
        <v>5</v>
      </c>
      <c r="C5" s="70"/>
      <c r="D5" s="70"/>
      <c r="E5" s="70"/>
      <c r="F5" s="70">
        <v>5</v>
      </c>
      <c r="G5" s="68" t="e">
        <f>F5=#REF!</f>
        <v>#REF!</v>
      </c>
    </row>
    <row r="6" spans="1:7">
      <c r="A6" s="69" t="s">
        <v>15</v>
      </c>
      <c r="B6" s="70">
        <v>3585</v>
      </c>
      <c r="C6" s="70">
        <v>26</v>
      </c>
      <c r="D6" s="70">
        <v>4</v>
      </c>
      <c r="E6" s="70">
        <v>3</v>
      </c>
      <c r="F6" s="70">
        <v>3618</v>
      </c>
      <c r="G6" s="68" t="e">
        <f>F6=#REF!</f>
        <v>#REF!</v>
      </c>
    </row>
    <row r="7" spans="1:7">
      <c r="A7" s="69" t="s">
        <v>16</v>
      </c>
      <c r="B7" s="70">
        <v>9</v>
      </c>
      <c r="C7" s="70"/>
      <c r="D7" s="70"/>
      <c r="E7" s="70"/>
      <c r="F7" s="70">
        <v>9</v>
      </c>
      <c r="G7" s="68" t="e">
        <f>F7=#REF!</f>
        <v>#REF!</v>
      </c>
    </row>
    <row r="8" spans="1:7">
      <c r="A8" s="69" t="s">
        <v>17</v>
      </c>
      <c r="B8" s="70">
        <v>171</v>
      </c>
      <c r="C8" s="70">
        <v>2</v>
      </c>
      <c r="D8" s="70">
        <v>1</v>
      </c>
      <c r="E8" s="70"/>
      <c r="F8" s="70">
        <v>174</v>
      </c>
      <c r="G8" s="68" t="e">
        <f>F8=#REF!</f>
        <v>#REF!</v>
      </c>
    </row>
    <row r="9" spans="1:7">
      <c r="A9" s="69" t="s">
        <v>18</v>
      </c>
      <c r="B9" s="70">
        <v>249</v>
      </c>
      <c r="C9" s="70">
        <v>275</v>
      </c>
      <c r="D9" s="70">
        <v>7</v>
      </c>
      <c r="E9" s="70"/>
      <c r="F9" s="70">
        <v>531</v>
      </c>
      <c r="G9" s="68" t="e">
        <f>F9=#REF!</f>
        <v>#REF!</v>
      </c>
    </row>
    <row r="10" spans="1:7">
      <c r="A10" s="69" t="s">
        <v>19</v>
      </c>
      <c r="B10" s="70">
        <v>13</v>
      </c>
      <c r="C10" s="70"/>
      <c r="D10" s="70"/>
      <c r="E10" s="70"/>
      <c r="F10" s="70">
        <v>13</v>
      </c>
      <c r="G10" s="68" t="e">
        <f>F10=#REF!</f>
        <v>#REF!</v>
      </c>
    </row>
    <row r="11" spans="1:7">
      <c r="A11" s="69" t="s">
        <v>56</v>
      </c>
      <c r="B11" s="70">
        <v>427</v>
      </c>
      <c r="C11" s="70"/>
      <c r="D11" s="70"/>
      <c r="E11" s="70">
        <v>3</v>
      </c>
      <c r="F11" s="70">
        <v>430</v>
      </c>
      <c r="G11" s="68" t="e">
        <f>F11=#REF!</f>
        <v>#REF!</v>
      </c>
    </row>
    <row r="12" spans="1:7">
      <c r="A12" s="69" t="s">
        <v>21</v>
      </c>
      <c r="B12" s="70">
        <v>1</v>
      </c>
      <c r="C12" s="70"/>
      <c r="D12" s="70"/>
      <c r="E12" s="70">
        <v>1</v>
      </c>
      <c r="F12" s="70">
        <v>2</v>
      </c>
      <c r="G12" s="68" t="e">
        <f>F12=#REF!</f>
        <v>#REF!</v>
      </c>
    </row>
    <row r="13" spans="1:7">
      <c r="A13" s="69" t="s">
        <v>22</v>
      </c>
      <c r="B13" s="70">
        <v>3</v>
      </c>
      <c r="C13" s="70"/>
      <c r="D13" s="70"/>
      <c r="E13" s="70"/>
      <c r="F13" s="70">
        <v>3</v>
      </c>
      <c r="G13" s="68" t="e">
        <f>F13=#REF!</f>
        <v>#REF!</v>
      </c>
    </row>
    <row r="14" spans="1:7">
      <c r="A14" s="69" t="s">
        <v>23</v>
      </c>
      <c r="B14" s="70">
        <v>139</v>
      </c>
      <c r="C14" s="70">
        <v>1</v>
      </c>
      <c r="D14" s="70"/>
      <c r="E14" s="70">
        <v>2</v>
      </c>
      <c r="F14" s="70">
        <v>142</v>
      </c>
      <c r="G14" s="68" t="e">
        <f>F14=#REF!</f>
        <v>#REF!</v>
      </c>
    </row>
    <row r="15" spans="1:7">
      <c r="A15" s="69" t="s">
        <v>24</v>
      </c>
      <c r="B15" s="70">
        <v>33</v>
      </c>
      <c r="C15" s="70"/>
      <c r="D15" s="70"/>
      <c r="E15" s="70"/>
      <c r="F15" s="70">
        <v>33</v>
      </c>
      <c r="G15" s="68" t="e">
        <f>F15=#REF!</f>
        <v>#REF!</v>
      </c>
    </row>
    <row r="16" spans="1:7">
      <c r="A16" s="69" t="s">
        <v>25</v>
      </c>
      <c r="B16" s="70">
        <v>1528</v>
      </c>
      <c r="C16" s="70">
        <v>58</v>
      </c>
      <c r="D16" s="70">
        <v>3</v>
      </c>
      <c r="E16" s="70">
        <v>34</v>
      </c>
      <c r="F16" s="70">
        <v>1623</v>
      </c>
      <c r="G16" s="68" t="e">
        <f>F16=#REF!</f>
        <v>#REF!</v>
      </c>
    </row>
    <row r="17" spans="1:7">
      <c r="A17" s="69" t="s">
        <v>26</v>
      </c>
      <c r="B17" s="70">
        <v>255</v>
      </c>
      <c r="C17" s="70">
        <v>11</v>
      </c>
      <c r="D17" s="70"/>
      <c r="E17" s="70"/>
      <c r="F17" s="70">
        <v>266</v>
      </c>
      <c r="G17" s="68" t="e">
        <f>F17=#REF!</f>
        <v>#REF!</v>
      </c>
    </row>
    <row r="18" spans="1:7">
      <c r="A18" s="69" t="s">
        <v>27</v>
      </c>
      <c r="B18" s="70">
        <v>231</v>
      </c>
      <c r="C18" s="70">
        <v>4</v>
      </c>
      <c r="D18" s="70">
        <v>1</v>
      </c>
      <c r="E18" s="70"/>
      <c r="F18" s="70">
        <v>236</v>
      </c>
      <c r="G18" s="68" t="e">
        <f>F18=#REF!</f>
        <v>#REF!</v>
      </c>
    </row>
    <row r="19" spans="1:7">
      <c r="A19" s="69" t="s">
        <v>57</v>
      </c>
      <c r="B19" s="70">
        <v>117</v>
      </c>
      <c r="C19" s="70">
        <v>1</v>
      </c>
      <c r="D19" s="70">
        <v>1</v>
      </c>
      <c r="E19" s="70"/>
      <c r="F19" s="70">
        <v>119</v>
      </c>
      <c r="G19" s="68" t="e">
        <f>F19=#REF!</f>
        <v>#REF!</v>
      </c>
    </row>
    <row r="20" spans="1:7">
      <c r="A20" s="69" t="s">
        <v>29</v>
      </c>
      <c r="B20" s="70">
        <v>18</v>
      </c>
      <c r="C20" s="70">
        <v>19</v>
      </c>
      <c r="D20" s="70">
        <v>1</v>
      </c>
      <c r="E20" s="70"/>
      <c r="F20" s="70">
        <v>38</v>
      </c>
      <c r="G20" s="68" t="e">
        <f>F20=#REF!</f>
        <v>#REF!</v>
      </c>
    </row>
    <row r="21" spans="1:7">
      <c r="A21" s="69" t="s">
        <v>30</v>
      </c>
      <c r="B21" s="70">
        <v>2822</v>
      </c>
      <c r="C21" s="70">
        <v>51</v>
      </c>
      <c r="D21" s="70">
        <v>34</v>
      </c>
      <c r="E21" s="70">
        <v>97</v>
      </c>
      <c r="F21" s="70">
        <v>3004</v>
      </c>
      <c r="G21" s="68" t="e">
        <f>F21=#REF!</f>
        <v>#REF!</v>
      </c>
    </row>
    <row r="22" spans="1:7">
      <c r="A22" s="69" t="s">
        <v>31</v>
      </c>
      <c r="B22" s="70">
        <v>536</v>
      </c>
      <c r="C22" s="70">
        <v>20</v>
      </c>
      <c r="D22" s="70">
        <v>1</v>
      </c>
      <c r="E22" s="70">
        <v>23</v>
      </c>
      <c r="F22" s="70">
        <v>580</v>
      </c>
      <c r="G22" s="68" t="e">
        <f>F22=#REF!</f>
        <v>#REF!</v>
      </c>
    </row>
    <row r="23" spans="1:7">
      <c r="A23" s="69"/>
      <c r="B23" s="70"/>
      <c r="C23" s="70"/>
      <c r="D23" s="70"/>
      <c r="E23" s="70"/>
      <c r="F23" s="70"/>
      <c r="G23" s="68" t="e">
        <f>F23=#REF!</f>
        <v>#REF!</v>
      </c>
    </row>
    <row r="24" spans="1:7">
      <c r="A24" s="69" t="s">
        <v>33</v>
      </c>
      <c r="B24" s="70">
        <v>395</v>
      </c>
      <c r="C24" s="70">
        <v>1</v>
      </c>
      <c r="D24" s="70">
        <v>1</v>
      </c>
      <c r="E24" s="70">
        <v>3</v>
      </c>
      <c r="F24" s="70">
        <v>400</v>
      </c>
      <c r="G24" s="68" t="e">
        <f>F24=#REF!</f>
        <v>#REF!</v>
      </c>
    </row>
    <row r="25" spans="1:7">
      <c r="A25" s="69" t="s">
        <v>34</v>
      </c>
      <c r="B25" s="70">
        <v>1273</v>
      </c>
      <c r="C25" s="70">
        <v>309</v>
      </c>
      <c r="D25" s="70">
        <v>3</v>
      </c>
      <c r="E25" s="70">
        <v>120</v>
      </c>
      <c r="F25" s="70">
        <v>1705</v>
      </c>
      <c r="G25" s="68" t="e">
        <f>F25=#REF!</f>
        <v>#REF!</v>
      </c>
    </row>
    <row r="26" spans="1:7">
      <c r="A26" s="69" t="s">
        <v>35</v>
      </c>
      <c r="B26" s="70">
        <v>18</v>
      </c>
      <c r="C26" s="70">
        <v>1</v>
      </c>
      <c r="D26" s="70"/>
      <c r="E26" s="70">
        <v>1</v>
      </c>
      <c r="F26" s="70">
        <v>20</v>
      </c>
      <c r="G26" s="68" t="e">
        <f>F26=#REF!</f>
        <v>#REF!</v>
      </c>
    </row>
    <row r="27" spans="1:7">
      <c r="A27" s="69" t="s">
        <v>36</v>
      </c>
      <c r="B27" s="70">
        <v>24</v>
      </c>
      <c r="C27" s="70"/>
      <c r="D27" s="70">
        <v>1</v>
      </c>
      <c r="E27" s="70"/>
      <c r="F27" s="70">
        <v>25</v>
      </c>
      <c r="G27" s="68" t="e">
        <f>F27=#REF!</f>
        <v>#REF!</v>
      </c>
    </row>
    <row r="28" spans="1:7">
      <c r="A28" s="69" t="s">
        <v>37</v>
      </c>
      <c r="B28" s="70">
        <v>27</v>
      </c>
      <c r="C28" s="70">
        <v>1</v>
      </c>
      <c r="D28" s="70"/>
      <c r="E28" s="70"/>
      <c r="F28" s="70">
        <v>28</v>
      </c>
      <c r="G28" s="68" t="e">
        <f>F28=#REF!</f>
        <v>#REF!</v>
      </c>
    </row>
    <row r="29" spans="1:7">
      <c r="A29" s="69" t="s">
        <v>38</v>
      </c>
      <c r="B29" s="70">
        <v>52</v>
      </c>
      <c r="C29" s="70"/>
      <c r="D29" s="70">
        <v>3</v>
      </c>
      <c r="E29" s="70"/>
      <c r="F29" s="70">
        <v>55</v>
      </c>
      <c r="G29" s="68" t="e">
        <f>F29=#REF!</f>
        <v>#REF!</v>
      </c>
    </row>
    <row r="30" spans="1:7">
      <c r="A30" s="69" t="s">
        <v>39</v>
      </c>
      <c r="B30" s="70">
        <v>389</v>
      </c>
      <c r="C30" s="70">
        <v>1</v>
      </c>
      <c r="D30" s="70">
        <v>1</v>
      </c>
      <c r="E30" s="70"/>
      <c r="F30" s="70">
        <v>391</v>
      </c>
      <c r="G30" s="68" t="e">
        <f>F30=#REF!</f>
        <v>#REF!</v>
      </c>
    </row>
    <row r="31" spans="1:7">
      <c r="A31" s="69" t="s">
        <v>40</v>
      </c>
      <c r="B31" s="70">
        <v>71</v>
      </c>
      <c r="C31" s="70"/>
      <c r="D31" s="70">
        <v>1</v>
      </c>
      <c r="E31" s="70"/>
      <c r="F31" s="70">
        <v>72</v>
      </c>
      <c r="G31" s="68" t="e">
        <f>F31=#REF!</f>
        <v>#REF!</v>
      </c>
    </row>
    <row r="32" spans="1:7">
      <c r="A32" s="69" t="s">
        <v>41</v>
      </c>
      <c r="B32" s="70">
        <v>230</v>
      </c>
      <c r="C32" s="70">
        <v>2</v>
      </c>
      <c r="D32" s="70"/>
      <c r="E32" s="70"/>
      <c r="F32" s="70">
        <v>232</v>
      </c>
      <c r="G32" s="68" t="e">
        <f>F32=#REF!</f>
        <v>#REF!</v>
      </c>
    </row>
    <row r="33" spans="1:7">
      <c r="A33" s="69" t="s">
        <v>42</v>
      </c>
      <c r="B33" s="70">
        <v>708</v>
      </c>
      <c r="C33" s="70">
        <v>6</v>
      </c>
      <c r="D33" s="70">
        <v>1</v>
      </c>
      <c r="E33" s="70"/>
      <c r="F33" s="70">
        <v>715</v>
      </c>
      <c r="G33" s="68" t="e">
        <f>F33=#REF!</f>
        <v>#REF!</v>
      </c>
    </row>
    <row r="34" spans="1:7">
      <c r="A34" s="69" t="s">
        <v>43</v>
      </c>
      <c r="B34" s="70">
        <v>9</v>
      </c>
      <c r="C34" s="70">
        <v>4</v>
      </c>
      <c r="D34" s="70"/>
      <c r="E34" s="70"/>
      <c r="F34" s="70">
        <v>13</v>
      </c>
      <c r="G34" s="68" t="e">
        <f>F34=#REF!</f>
        <v>#REF!</v>
      </c>
    </row>
    <row r="35" spans="1:7">
      <c r="A35" s="69" t="s">
        <v>44</v>
      </c>
      <c r="B35" s="70">
        <v>1020</v>
      </c>
      <c r="C35" s="70">
        <v>28</v>
      </c>
      <c r="D35" s="70">
        <v>2</v>
      </c>
      <c r="E35" s="70"/>
      <c r="F35" s="70">
        <v>1050</v>
      </c>
      <c r="G35" s="68" t="e">
        <f>F35=#REF!</f>
        <v>#REF!</v>
      </c>
    </row>
    <row r="36" spans="1:7">
      <c r="A36" s="69" t="s">
        <v>45</v>
      </c>
      <c r="B36" s="70">
        <v>35</v>
      </c>
      <c r="C36" s="70"/>
      <c r="D36" s="70"/>
      <c r="E36" s="70"/>
      <c r="F36" s="70">
        <v>35</v>
      </c>
      <c r="G36" s="68" t="e">
        <f>F36=#REF!</f>
        <v>#REF!</v>
      </c>
    </row>
    <row r="37" spans="1:7">
      <c r="A37" s="69" t="s">
        <v>47</v>
      </c>
      <c r="B37" s="70">
        <v>911</v>
      </c>
      <c r="C37" s="70">
        <v>2</v>
      </c>
      <c r="D37" s="70">
        <v>6</v>
      </c>
      <c r="E37" s="70"/>
      <c r="F37" s="70">
        <v>919</v>
      </c>
      <c r="G37" s="68" t="e">
        <f>F37=#REF!</f>
        <v>#REF!</v>
      </c>
    </row>
    <row r="38" spans="1:7">
      <c r="A38" s="69" t="s">
        <v>58</v>
      </c>
      <c r="B38" s="70">
        <v>161</v>
      </c>
      <c r="C38" s="70">
        <v>4</v>
      </c>
      <c r="D38" s="70"/>
      <c r="E38" s="70"/>
      <c r="F38" s="70">
        <v>165</v>
      </c>
      <c r="G38" s="68" t="e">
        <f>F38=#REF!</f>
        <v>#REF!</v>
      </c>
    </row>
    <row r="39" spans="1:7">
      <c r="A39" s="69" t="s">
        <v>48</v>
      </c>
      <c r="B39" s="70">
        <v>357</v>
      </c>
      <c r="C39" s="70">
        <v>11</v>
      </c>
      <c r="D39" s="70">
        <v>4</v>
      </c>
      <c r="E39" s="70"/>
      <c r="F39" s="70">
        <v>372</v>
      </c>
      <c r="G39" s="68" t="e">
        <f>F39=#REF!</f>
        <v>#REF!</v>
      </c>
    </row>
    <row r="40" spans="1:7">
      <c r="A40" s="69" t="s">
        <v>60</v>
      </c>
      <c r="B40" s="70">
        <v>15822</v>
      </c>
      <c r="C40" s="70">
        <v>838</v>
      </c>
      <c r="D40" s="70">
        <v>76</v>
      </c>
      <c r="E40" s="70">
        <v>287</v>
      </c>
      <c r="F40" s="70">
        <v>17023</v>
      </c>
      <c r="G40" s="68" t="e">
        <f>F40=#REF!</f>
        <v>#REF!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U40"/>
  <sheetViews>
    <sheetView topLeftCell="A16" workbookViewId="0">
      <selection activeCell="B23" sqref="B23"/>
    </sheetView>
  </sheetViews>
  <sheetFormatPr defaultRowHeight="12.75"/>
  <cols>
    <col min="1" max="1" width="5.28515625" customWidth="1"/>
    <col min="2" max="2" width="14.28515625" customWidth="1"/>
    <col min="3" max="3" width="8.42578125" customWidth="1"/>
    <col min="4" max="4" width="10.140625" customWidth="1"/>
    <col min="5" max="5" width="8.42578125" customWidth="1"/>
    <col min="6" max="6" width="6.7109375" customWidth="1"/>
    <col min="7" max="7" width="10.140625" customWidth="1"/>
    <col min="8" max="8" width="9.28515625" customWidth="1"/>
    <col min="9" max="10" width="6.7109375" customWidth="1"/>
    <col min="11" max="12" width="8.42578125" customWidth="1"/>
    <col min="13" max="13" width="10.140625" customWidth="1"/>
    <col min="14" max="14" width="8.42578125" customWidth="1"/>
    <col min="15" max="15" width="6.7109375" customWidth="1"/>
    <col min="16" max="16" width="10.140625" customWidth="1"/>
    <col min="17" max="17" width="9.28515625" customWidth="1"/>
    <col min="18" max="18" width="8.28515625" customWidth="1"/>
    <col min="19" max="20" width="8.42578125" customWidth="1"/>
    <col min="21" max="21" width="8.85546875" hidden="1" customWidth="1"/>
    <col min="22" max="22" width="6.85546875" customWidth="1"/>
  </cols>
  <sheetData>
    <row r="1" spans="1:21" ht="21" customHeight="1">
      <c r="A1" s="2"/>
      <c r="B1" s="690" t="s">
        <v>0</v>
      </c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690"/>
      <c r="N1" s="690"/>
      <c r="O1" s="690"/>
      <c r="P1" s="690"/>
      <c r="Q1" s="690"/>
      <c r="R1" s="690"/>
      <c r="S1" s="690"/>
      <c r="T1" s="690"/>
      <c r="U1" s="2"/>
    </row>
    <row r="2" spans="1:21" ht="20.100000000000001" customHeight="1" thickBot="1">
      <c r="A2" s="2"/>
      <c r="B2" s="691" t="s">
        <v>1</v>
      </c>
      <c r="C2" s="691"/>
      <c r="D2" s="691"/>
      <c r="E2" s="691"/>
      <c r="F2" s="691"/>
      <c r="G2" s="691"/>
      <c r="H2" s="691"/>
      <c r="I2" s="691"/>
      <c r="J2" s="691"/>
      <c r="K2" s="691"/>
      <c r="L2" s="691"/>
      <c r="M2" s="691"/>
      <c r="N2" s="691"/>
      <c r="O2" s="691"/>
      <c r="P2" s="691"/>
      <c r="Q2" s="691"/>
      <c r="R2" s="691"/>
      <c r="S2" s="691"/>
      <c r="T2" s="691"/>
      <c r="U2" s="2"/>
    </row>
    <row r="3" spans="1:21" ht="23.25" customHeight="1" thickBot="1">
      <c r="A3" s="2"/>
      <c r="B3" s="3" t="s">
        <v>2</v>
      </c>
      <c r="C3" s="692" t="s">
        <v>3</v>
      </c>
      <c r="D3" s="692"/>
      <c r="E3" s="692"/>
      <c r="F3" s="692"/>
      <c r="G3" s="692"/>
      <c r="H3" s="692"/>
      <c r="I3" s="692"/>
      <c r="J3" s="692"/>
      <c r="K3" s="692"/>
      <c r="L3" s="692" t="s">
        <v>4</v>
      </c>
      <c r="M3" s="692"/>
      <c r="N3" s="692"/>
      <c r="O3" s="692"/>
      <c r="P3" s="692"/>
      <c r="Q3" s="692"/>
      <c r="R3" s="692"/>
      <c r="S3" s="692"/>
      <c r="T3" s="692"/>
      <c r="U3" s="2"/>
    </row>
    <row r="4" spans="1:21" ht="39.950000000000003" customHeight="1" thickBot="1">
      <c r="A4" s="2"/>
      <c r="B4" s="1"/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  <c r="I4" s="3" t="s">
        <v>11</v>
      </c>
      <c r="J4" s="3" t="s">
        <v>12</v>
      </c>
      <c r="K4" s="4" t="s">
        <v>13</v>
      </c>
      <c r="L4" s="3" t="s">
        <v>5</v>
      </c>
      <c r="M4" s="3" t="s">
        <v>6</v>
      </c>
      <c r="N4" s="3" t="s">
        <v>7</v>
      </c>
      <c r="O4" s="3" t="s">
        <v>8</v>
      </c>
      <c r="P4" s="3" t="s">
        <v>9</v>
      </c>
      <c r="Q4" s="3" t="s">
        <v>10</v>
      </c>
      <c r="R4" s="5" t="s">
        <v>11</v>
      </c>
      <c r="S4" s="3" t="s">
        <v>12</v>
      </c>
      <c r="T4" s="4" t="s">
        <v>13</v>
      </c>
      <c r="U4" s="2"/>
    </row>
    <row r="5" spans="1:21" ht="33" customHeight="1" thickBot="1">
      <c r="A5" s="2"/>
      <c r="B5" s="24" t="s">
        <v>55</v>
      </c>
      <c r="C5" s="25"/>
      <c r="D5" s="25"/>
      <c r="E5" s="25"/>
      <c r="F5" s="25"/>
      <c r="G5" s="25"/>
      <c r="H5" s="25"/>
      <c r="I5" s="25"/>
      <c r="J5" s="25">
        <v>0</v>
      </c>
      <c r="K5" s="25"/>
      <c r="L5" s="25">
        <v>3</v>
      </c>
      <c r="M5" s="25"/>
      <c r="N5" s="25"/>
      <c r="O5" s="25"/>
      <c r="P5" s="25">
        <v>1</v>
      </c>
      <c r="Q5" s="25"/>
      <c r="R5" s="25">
        <v>1</v>
      </c>
      <c r="S5" s="25">
        <v>5</v>
      </c>
      <c r="T5" s="25"/>
      <c r="U5" s="2"/>
    </row>
    <row r="6" spans="1:21" ht="33" customHeight="1" thickBot="1">
      <c r="A6" s="2"/>
      <c r="B6" s="24" t="s">
        <v>15</v>
      </c>
      <c r="C6" s="25">
        <v>26</v>
      </c>
      <c r="D6" s="25">
        <v>2</v>
      </c>
      <c r="E6" s="25">
        <v>2</v>
      </c>
      <c r="F6" s="25">
        <v>2</v>
      </c>
      <c r="G6" s="25">
        <v>6</v>
      </c>
      <c r="H6" s="25">
        <v>1</v>
      </c>
      <c r="I6" s="25">
        <v>6</v>
      </c>
      <c r="J6" s="25">
        <v>45</v>
      </c>
      <c r="K6" s="25">
        <v>1</v>
      </c>
      <c r="L6" s="25">
        <v>2628</v>
      </c>
      <c r="M6" s="25">
        <v>2</v>
      </c>
      <c r="N6" s="25">
        <v>47</v>
      </c>
      <c r="O6" s="25">
        <v>16</v>
      </c>
      <c r="P6" s="25">
        <v>497</v>
      </c>
      <c r="Q6" s="25">
        <v>5</v>
      </c>
      <c r="R6" s="25">
        <v>423</v>
      </c>
      <c r="S6" s="25">
        <v>3618</v>
      </c>
      <c r="T6" s="25">
        <v>332</v>
      </c>
      <c r="U6" s="2"/>
    </row>
    <row r="7" spans="1:21" ht="33" customHeight="1" thickBot="1">
      <c r="A7" s="2"/>
      <c r="B7" s="24" t="s">
        <v>16</v>
      </c>
      <c r="C7" s="25">
        <v>3</v>
      </c>
      <c r="D7" s="25"/>
      <c r="E7" s="25"/>
      <c r="F7" s="25"/>
      <c r="G7" s="25"/>
      <c r="H7" s="25"/>
      <c r="I7" s="25"/>
      <c r="J7" s="25">
        <v>3</v>
      </c>
      <c r="K7" s="25"/>
      <c r="L7" s="25">
        <v>8</v>
      </c>
      <c r="M7" s="25"/>
      <c r="N7" s="25"/>
      <c r="O7" s="25"/>
      <c r="P7" s="25">
        <v>1</v>
      </c>
      <c r="Q7" s="25"/>
      <c r="R7" s="25"/>
      <c r="S7" s="25">
        <v>9</v>
      </c>
      <c r="T7" s="25"/>
      <c r="U7" s="2"/>
    </row>
    <row r="8" spans="1:21" ht="33" customHeight="1" thickBot="1">
      <c r="A8" s="2"/>
      <c r="B8" s="24" t="s">
        <v>17</v>
      </c>
      <c r="C8" s="25">
        <v>6</v>
      </c>
      <c r="D8" s="25">
        <v>1</v>
      </c>
      <c r="E8" s="25"/>
      <c r="F8" s="25"/>
      <c r="G8" s="25">
        <v>2</v>
      </c>
      <c r="H8" s="25"/>
      <c r="I8" s="25"/>
      <c r="J8" s="25">
        <v>9</v>
      </c>
      <c r="K8" s="25"/>
      <c r="L8" s="25">
        <v>135</v>
      </c>
      <c r="M8" s="25"/>
      <c r="N8" s="25">
        <v>4</v>
      </c>
      <c r="O8" s="25">
        <v>4</v>
      </c>
      <c r="P8" s="25">
        <v>1</v>
      </c>
      <c r="Q8" s="25">
        <v>1</v>
      </c>
      <c r="R8" s="25">
        <v>29</v>
      </c>
      <c r="S8" s="25">
        <v>174</v>
      </c>
      <c r="T8" s="25">
        <v>10</v>
      </c>
      <c r="U8" s="2"/>
    </row>
    <row r="9" spans="1:21" ht="33" customHeight="1" thickBot="1">
      <c r="A9" s="2"/>
      <c r="B9" s="24" t="s">
        <v>18</v>
      </c>
      <c r="C9" s="25">
        <v>12</v>
      </c>
      <c r="D9" s="25">
        <v>2</v>
      </c>
      <c r="E9" s="25">
        <v>1</v>
      </c>
      <c r="F9" s="25">
        <v>1</v>
      </c>
      <c r="G9" s="25">
        <v>1</v>
      </c>
      <c r="H9" s="25"/>
      <c r="I9" s="25">
        <v>3</v>
      </c>
      <c r="J9" s="25">
        <v>20</v>
      </c>
      <c r="K9" s="25"/>
      <c r="L9" s="25">
        <v>408</v>
      </c>
      <c r="M9" s="25">
        <v>6</v>
      </c>
      <c r="N9" s="25">
        <v>7</v>
      </c>
      <c r="O9" s="25">
        <v>11</v>
      </c>
      <c r="P9" s="25">
        <v>10</v>
      </c>
      <c r="Q9" s="25">
        <v>3</v>
      </c>
      <c r="R9" s="25">
        <v>86</v>
      </c>
      <c r="S9" s="25">
        <v>531</v>
      </c>
      <c r="T9" s="25">
        <v>43</v>
      </c>
      <c r="U9" s="2"/>
    </row>
    <row r="10" spans="1:21" ht="33" customHeight="1" thickBot="1">
      <c r="A10" s="2"/>
      <c r="B10" s="24" t="s">
        <v>19</v>
      </c>
      <c r="C10" s="25">
        <v>1</v>
      </c>
      <c r="D10" s="25"/>
      <c r="E10" s="25"/>
      <c r="F10" s="25"/>
      <c r="G10" s="25">
        <v>1</v>
      </c>
      <c r="H10" s="25"/>
      <c r="I10" s="25"/>
      <c r="J10" s="25">
        <v>2</v>
      </c>
      <c r="K10" s="25"/>
      <c r="L10" s="25">
        <v>5</v>
      </c>
      <c r="M10" s="25"/>
      <c r="N10" s="25">
        <v>1</v>
      </c>
      <c r="O10" s="25"/>
      <c r="P10" s="25">
        <v>2</v>
      </c>
      <c r="Q10" s="25"/>
      <c r="R10" s="25">
        <v>5</v>
      </c>
      <c r="S10" s="25">
        <v>13</v>
      </c>
      <c r="T10" s="25">
        <v>5</v>
      </c>
      <c r="U10" s="2"/>
    </row>
    <row r="11" spans="1:21" ht="33" customHeight="1" thickBot="1">
      <c r="A11" s="2"/>
      <c r="B11" s="24" t="s">
        <v>56</v>
      </c>
      <c r="C11" s="25">
        <v>7</v>
      </c>
      <c r="D11" s="25">
        <v>1</v>
      </c>
      <c r="E11" s="25">
        <v>1</v>
      </c>
      <c r="F11" s="25">
        <v>1</v>
      </c>
      <c r="G11" s="25">
        <v>2</v>
      </c>
      <c r="H11" s="25"/>
      <c r="I11" s="25">
        <v>3</v>
      </c>
      <c r="J11" s="25">
        <v>15</v>
      </c>
      <c r="K11" s="25"/>
      <c r="L11" s="25">
        <v>311</v>
      </c>
      <c r="M11" s="25">
        <v>2</v>
      </c>
      <c r="N11" s="25">
        <v>16</v>
      </c>
      <c r="O11" s="25">
        <v>7</v>
      </c>
      <c r="P11" s="25">
        <v>44</v>
      </c>
      <c r="Q11" s="25"/>
      <c r="R11" s="25">
        <v>50</v>
      </c>
      <c r="S11" s="25">
        <v>430</v>
      </c>
      <c r="T11" s="25">
        <v>34</v>
      </c>
      <c r="U11" s="2"/>
    </row>
    <row r="12" spans="1:21" ht="33" customHeight="1" thickBot="1">
      <c r="A12" s="2"/>
      <c r="B12" s="24" t="s">
        <v>21</v>
      </c>
      <c r="C12" s="25"/>
      <c r="D12" s="25"/>
      <c r="E12" s="25"/>
      <c r="F12" s="25"/>
      <c r="G12" s="25"/>
      <c r="H12" s="25"/>
      <c r="I12" s="25"/>
      <c r="J12" s="25">
        <v>0</v>
      </c>
      <c r="K12" s="25"/>
      <c r="L12" s="25">
        <v>1</v>
      </c>
      <c r="M12" s="25"/>
      <c r="N12" s="25"/>
      <c r="O12" s="25"/>
      <c r="P12" s="25"/>
      <c r="Q12" s="25"/>
      <c r="R12" s="25">
        <v>1</v>
      </c>
      <c r="S12" s="25">
        <v>2</v>
      </c>
      <c r="T12" s="25"/>
      <c r="U12" s="2"/>
    </row>
    <row r="13" spans="1:21" ht="33" customHeight="1" thickBot="1">
      <c r="A13" s="2"/>
      <c r="B13" s="24" t="s">
        <v>22</v>
      </c>
      <c r="C13" s="25"/>
      <c r="D13" s="25"/>
      <c r="E13" s="25"/>
      <c r="F13" s="25"/>
      <c r="G13" s="25"/>
      <c r="H13" s="25"/>
      <c r="I13" s="25"/>
      <c r="J13" s="25">
        <v>0</v>
      </c>
      <c r="K13" s="25"/>
      <c r="L13" s="25">
        <v>1</v>
      </c>
      <c r="M13" s="25"/>
      <c r="N13" s="25">
        <v>1</v>
      </c>
      <c r="O13" s="25"/>
      <c r="P13" s="25"/>
      <c r="Q13" s="25"/>
      <c r="R13" s="25">
        <v>1</v>
      </c>
      <c r="S13" s="25">
        <v>3</v>
      </c>
      <c r="T13" s="25"/>
      <c r="U13" s="2"/>
    </row>
    <row r="14" spans="1:21" ht="33" customHeight="1" thickBot="1">
      <c r="A14" s="2"/>
      <c r="B14" s="24" t="s">
        <v>23</v>
      </c>
      <c r="C14" s="25">
        <v>9</v>
      </c>
      <c r="D14" s="25">
        <v>1</v>
      </c>
      <c r="E14" s="25">
        <v>1</v>
      </c>
      <c r="F14" s="25">
        <v>2</v>
      </c>
      <c r="G14" s="25">
        <v>3</v>
      </c>
      <c r="H14" s="25"/>
      <c r="I14" s="25">
        <v>5</v>
      </c>
      <c r="J14" s="25">
        <v>21</v>
      </c>
      <c r="K14" s="25"/>
      <c r="L14" s="25">
        <v>74</v>
      </c>
      <c r="M14" s="25"/>
      <c r="N14" s="25">
        <v>10</v>
      </c>
      <c r="O14" s="25">
        <v>1</v>
      </c>
      <c r="P14" s="25">
        <v>15</v>
      </c>
      <c r="Q14" s="25"/>
      <c r="R14" s="25">
        <v>42</v>
      </c>
      <c r="S14" s="25">
        <v>142</v>
      </c>
      <c r="T14" s="25">
        <v>22</v>
      </c>
      <c r="U14" s="2"/>
    </row>
    <row r="15" spans="1:21" ht="33" customHeight="1" thickBot="1">
      <c r="A15" s="2"/>
      <c r="B15" s="24" t="s">
        <v>24</v>
      </c>
      <c r="C15" s="25">
        <v>1</v>
      </c>
      <c r="D15" s="25"/>
      <c r="E15" s="25"/>
      <c r="F15" s="25"/>
      <c r="G15" s="25">
        <v>1</v>
      </c>
      <c r="H15" s="25"/>
      <c r="I15" s="25"/>
      <c r="J15" s="25">
        <v>2</v>
      </c>
      <c r="K15" s="25"/>
      <c r="L15" s="25">
        <v>22</v>
      </c>
      <c r="M15" s="25"/>
      <c r="N15" s="25">
        <v>2</v>
      </c>
      <c r="O15" s="25">
        <v>1</v>
      </c>
      <c r="P15" s="25">
        <v>3</v>
      </c>
      <c r="Q15" s="25"/>
      <c r="R15" s="25">
        <v>5</v>
      </c>
      <c r="S15" s="25">
        <v>33</v>
      </c>
      <c r="T15" s="25">
        <v>1</v>
      </c>
      <c r="U15" s="2"/>
    </row>
    <row r="16" spans="1:21" ht="33" customHeight="1" thickBot="1">
      <c r="A16" s="2"/>
      <c r="B16" s="24" t="s">
        <v>25</v>
      </c>
      <c r="C16" s="25">
        <v>22</v>
      </c>
      <c r="D16" s="25">
        <v>3</v>
      </c>
      <c r="E16" s="25">
        <v>1</v>
      </c>
      <c r="F16" s="25">
        <v>1</v>
      </c>
      <c r="G16" s="25">
        <v>3</v>
      </c>
      <c r="H16" s="25"/>
      <c r="I16" s="25">
        <v>6</v>
      </c>
      <c r="J16" s="25">
        <v>36</v>
      </c>
      <c r="K16" s="25"/>
      <c r="L16" s="25">
        <v>958</v>
      </c>
      <c r="M16" s="25">
        <v>12</v>
      </c>
      <c r="N16" s="25">
        <v>44</v>
      </c>
      <c r="O16" s="25">
        <v>26</v>
      </c>
      <c r="P16" s="25">
        <v>187</v>
      </c>
      <c r="Q16" s="25">
        <v>4</v>
      </c>
      <c r="R16" s="25">
        <v>392</v>
      </c>
      <c r="S16" s="25">
        <v>1623</v>
      </c>
      <c r="T16" s="25">
        <v>138</v>
      </c>
      <c r="U16" s="2"/>
    </row>
    <row r="17" spans="1:21" ht="33" customHeight="1" thickBot="1">
      <c r="A17" s="2"/>
      <c r="B17" s="24" t="s">
        <v>26</v>
      </c>
      <c r="C17" s="25">
        <v>11</v>
      </c>
      <c r="D17" s="25">
        <v>2</v>
      </c>
      <c r="E17" s="25">
        <v>1</v>
      </c>
      <c r="F17" s="25"/>
      <c r="G17" s="25">
        <v>4</v>
      </c>
      <c r="H17" s="25">
        <v>1</v>
      </c>
      <c r="I17" s="25">
        <v>2</v>
      </c>
      <c r="J17" s="25">
        <v>21</v>
      </c>
      <c r="K17" s="25">
        <v>1</v>
      </c>
      <c r="L17" s="25">
        <v>121</v>
      </c>
      <c r="M17" s="25">
        <v>2</v>
      </c>
      <c r="N17" s="25">
        <v>4</v>
      </c>
      <c r="O17" s="25">
        <v>2</v>
      </c>
      <c r="P17" s="25">
        <v>57</v>
      </c>
      <c r="Q17" s="25"/>
      <c r="R17" s="25">
        <v>80</v>
      </c>
      <c r="S17" s="25">
        <v>266</v>
      </c>
      <c r="T17" s="25">
        <v>38</v>
      </c>
      <c r="U17" s="2"/>
    </row>
    <row r="18" spans="1:21" ht="33" customHeight="1" thickBot="1">
      <c r="A18" s="2"/>
      <c r="B18" s="24" t="s">
        <v>27</v>
      </c>
      <c r="C18" s="25">
        <v>11</v>
      </c>
      <c r="D18" s="25">
        <v>2</v>
      </c>
      <c r="E18" s="25"/>
      <c r="F18" s="25"/>
      <c r="G18" s="25">
        <v>3</v>
      </c>
      <c r="H18" s="25"/>
      <c r="I18" s="25">
        <v>1</v>
      </c>
      <c r="J18" s="25">
        <v>17</v>
      </c>
      <c r="K18" s="25"/>
      <c r="L18" s="25">
        <v>158</v>
      </c>
      <c r="M18" s="25"/>
      <c r="N18" s="25">
        <v>5</v>
      </c>
      <c r="O18" s="25">
        <v>3</v>
      </c>
      <c r="P18" s="25">
        <v>19</v>
      </c>
      <c r="Q18" s="25"/>
      <c r="R18" s="25">
        <v>51</v>
      </c>
      <c r="S18" s="25">
        <v>236</v>
      </c>
      <c r="T18" s="25">
        <v>14</v>
      </c>
      <c r="U18" s="2"/>
    </row>
    <row r="19" spans="1:21" ht="33" customHeight="1" thickBot="1">
      <c r="A19" s="2"/>
      <c r="B19" s="24" t="s">
        <v>57</v>
      </c>
      <c r="C19" s="25">
        <v>5</v>
      </c>
      <c r="D19" s="25">
        <v>1</v>
      </c>
      <c r="E19" s="25"/>
      <c r="F19" s="25"/>
      <c r="G19" s="25">
        <v>2</v>
      </c>
      <c r="H19" s="25"/>
      <c r="I19" s="25"/>
      <c r="J19" s="25">
        <v>8</v>
      </c>
      <c r="K19" s="25"/>
      <c r="L19" s="25">
        <v>74</v>
      </c>
      <c r="M19" s="25"/>
      <c r="N19" s="25">
        <v>1</v>
      </c>
      <c r="O19" s="25">
        <v>1</v>
      </c>
      <c r="P19" s="25">
        <v>2</v>
      </c>
      <c r="Q19" s="25">
        <v>1</v>
      </c>
      <c r="R19" s="25">
        <v>40</v>
      </c>
      <c r="S19" s="25">
        <v>119</v>
      </c>
      <c r="T19" s="25">
        <v>10</v>
      </c>
      <c r="U19" s="2"/>
    </row>
    <row r="20" spans="1:21" ht="33" customHeight="1" thickBot="1">
      <c r="A20" s="2"/>
      <c r="B20" s="24" t="s">
        <v>29</v>
      </c>
      <c r="C20" s="25">
        <v>5</v>
      </c>
      <c r="D20" s="25"/>
      <c r="E20" s="25"/>
      <c r="F20" s="25">
        <v>1</v>
      </c>
      <c r="G20" s="25">
        <v>3</v>
      </c>
      <c r="H20" s="25"/>
      <c r="I20" s="25"/>
      <c r="J20" s="25">
        <v>9</v>
      </c>
      <c r="K20" s="25"/>
      <c r="L20" s="25">
        <v>31</v>
      </c>
      <c r="M20" s="25"/>
      <c r="N20" s="25"/>
      <c r="O20" s="25">
        <v>1</v>
      </c>
      <c r="P20" s="25">
        <v>4</v>
      </c>
      <c r="Q20" s="25"/>
      <c r="R20" s="25">
        <v>2</v>
      </c>
      <c r="S20" s="25">
        <v>38</v>
      </c>
      <c r="T20" s="25">
        <v>3</v>
      </c>
      <c r="U20" s="2"/>
    </row>
    <row r="21" spans="1:21" ht="33" customHeight="1" thickBot="1">
      <c r="A21" s="2"/>
      <c r="B21" s="24" t="s">
        <v>30</v>
      </c>
      <c r="C21" s="25">
        <v>21</v>
      </c>
      <c r="D21" s="25">
        <v>3</v>
      </c>
      <c r="E21" s="25">
        <v>6</v>
      </c>
      <c r="F21" s="25">
        <v>2</v>
      </c>
      <c r="G21" s="25">
        <v>3</v>
      </c>
      <c r="H21" s="25">
        <v>1</v>
      </c>
      <c r="I21" s="25">
        <v>7</v>
      </c>
      <c r="J21" s="25">
        <v>43</v>
      </c>
      <c r="K21" s="25">
        <v>1</v>
      </c>
      <c r="L21" s="25">
        <v>2013</v>
      </c>
      <c r="M21" s="25">
        <v>2</v>
      </c>
      <c r="N21" s="25">
        <v>175</v>
      </c>
      <c r="O21" s="25">
        <v>60</v>
      </c>
      <c r="P21" s="25">
        <v>190</v>
      </c>
      <c r="Q21" s="25">
        <v>1</v>
      </c>
      <c r="R21" s="25">
        <v>563</v>
      </c>
      <c r="S21" s="25">
        <v>3004</v>
      </c>
      <c r="T21" s="25">
        <v>190</v>
      </c>
      <c r="U21" s="2"/>
    </row>
    <row r="22" spans="1:21" ht="33" customHeight="1" thickBot="1">
      <c r="A22" s="2"/>
      <c r="B22" s="24" t="s">
        <v>31</v>
      </c>
      <c r="C22" s="25">
        <v>6</v>
      </c>
      <c r="D22" s="25">
        <v>1</v>
      </c>
      <c r="E22" s="25"/>
      <c r="F22" s="25">
        <v>1</v>
      </c>
      <c r="G22" s="25">
        <v>1</v>
      </c>
      <c r="H22" s="25">
        <v>1</v>
      </c>
      <c r="I22" s="25">
        <v>6</v>
      </c>
      <c r="J22" s="25">
        <v>16</v>
      </c>
      <c r="K22" s="25"/>
      <c r="L22" s="25">
        <v>355</v>
      </c>
      <c r="M22" s="25">
        <v>2</v>
      </c>
      <c r="N22" s="25">
        <v>15</v>
      </c>
      <c r="O22" s="25">
        <v>3</v>
      </c>
      <c r="P22" s="25">
        <v>73</v>
      </c>
      <c r="Q22" s="25"/>
      <c r="R22" s="25">
        <v>132</v>
      </c>
      <c r="S22" s="25">
        <v>580</v>
      </c>
      <c r="T22" s="25">
        <v>41</v>
      </c>
      <c r="U22" s="2"/>
    </row>
    <row r="23" spans="1:21" ht="33" customHeight="1" thickBot="1">
      <c r="A23" s="2"/>
      <c r="B23" s="24" t="s">
        <v>32</v>
      </c>
      <c r="C23" s="25"/>
      <c r="D23" s="25"/>
      <c r="E23" s="25"/>
      <c r="F23" s="25"/>
      <c r="G23" s="25"/>
      <c r="H23" s="25"/>
      <c r="I23" s="25"/>
      <c r="J23" s="25">
        <v>0</v>
      </c>
      <c r="K23" s="25"/>
      <c r="L23" s="25"/>
      <c r="M23" s="25"/>
      <c r="N23" s="25"/>
      <c r="O23" s="25"/>
      <c r="P23" s="25"/>
      <c r="Q23" s="25"/>
      <c r="R23" s="25"/>
      <c r="S23" s="25">
        <v>0</v>
      </c>
      <c r="T23" s="25"/>
      <c r="U23" s="2"/>
    </row>
    <row r="24" spans="1:21" ht="33" customHeight="1" thickBot="1">
      <c r="A24" s="2"/>
      <c r="B24" s="24" t="s">
        <v>33</v>
      </c>
      <c r="C24" s="25">
        <v>8</v>
      </c>
      <c r="D24" s="25">
        <v>1</v>
      </c>
      <c r="E24" s="25"/>
      <c r="F24" s="25">
        <v>1</v>
      </c>
      <c r="G24" s="25">
        <v>6</v>
      </c>
      <c r="H24" s="25"/>
      <c r="I24" s="25">
        <v>9</v>
      </c>
      <c r="J24" s="25">
        <v>25</v>
      </c>
      <c r="K24" s="25"/>
      <c r="L24" s="25">
        <v>289</v>
      </c>
      <c r="M24" s="25">
        <v>1</v>
      </c>
      <c r="N24" s="25">
        <v>11</v>
      </c>
      <c r="O24" s="25">
        <v>11</v>
      </c>
      <c r="P24" s="25">
        <v>17</v>
      </c>
      <c r="Q24" s="25"/>
      <c r="R24" s="25">
        <v>71</v>
      </c>
      <c r="S24" s="25">
        <v>400</v>
      </c>
      <c r="T24" s="25">
        <v>28</v>
      </c>
      <c r="U24" s="2"/>
    </row>
    <row r="25" spans="1:21" ht="33" customHeight="1" thickBot="1">
      <c r="A25" s="2"/>
      <c r="B25" s="24" t="s">
        <v>34</v>
      </c>
      <c r="C25" s="25">
        <v>19</v>
      </c>
      <c r="D25" s="25">
        <v>4</v>
      </c>
      <c r="E25" s="25">
        <v>6</v>
      </c>
      <c r="F25" s="25"/>
      <c r="G25" s="25">
        <v>4</v>
      </c>
      <c r="H25" s="25"/>
      <c r="I25" s="25">
        <v>11</v>
      </c>
      <c r="J25" s="25">
        <v>44</v>
      </c>
      <c r="K25" s="25">
        <v>1</v>
      </c>
      <c r="L25" s="25">
        <v>1137</v>
      </c>
      <c r="M25" s="25">
        <v>27</v>
      </c>
      <c r="N25" s="25">
        <v>60</v>
      </c>
      <c r="O25" s="25">
        <v>36</v>
      </c>
      <c r="P25" s="25">
        <v>143</v>
      </c>
      <c r="Q25" s="25">
        <v>5</v>
      </c>
      <c r="R25" s="25">
        <v>297</v>
      </c>
      <c r="S25" s="25">
        <v>1705</v>
      </c>
      <c r="T25" s="25">
        <v>99</v>
      </c>
      <c r="U25" s="2"/>
    </row>
    <row r="26" spans="1:21" ht="33" customHeight="1" thickBot="1">
      <c r="A26" s="2"/>
      <c r="B26" s="24" t="s">
        <v>35</v>
      </c>
      <c r="C26" s="25">
        <v>1</v>
      </c>
      <c r="D26" s="25">
        <v>1</v>
      </c>
      <c r="E26" s="25"/>
      <c r="F26" s="25"/>
      <c r="G26" s="25">
        <v>1</v>
      </c>
      <c r="H26" s="25"/>
      <c r="I26" s="25"/>
      <c r="J26" s="25">
        <v>3</v>
      </c>
      <c r="K26" s="25"/>
      <c r="L26" s="25">
        <v>16</v>
      </c>
      <c r="M26" s="25"/>
      <c r="N26" s="25">
        <v>1</v>
      </c>
      <c r="O26" s="25">
        <v>1</v>
      </c>
      <c r="P26" s="25">
        <v>1</v>
      </c>
      <c r="Q26" s="25"/>
      <c r="R26" s="25">
        <v>1</v>
      </c>
      <c r="S26" s="25">
        <v>20</v>
      </c>
      <c r="T26" s="25">
        <v>1</v>
      </c>
      <c r="U26" s="2"/>
    </row>
    <row r="27" spans="1:21" ht="33" customHeight="1" thickBot="1">
      <c r="A27" s="2"/>
      <c r="B27" s="24" t="s">
        <v>36</v>
      </c>
      <c r="C27" s="25">
        <v>3</v>
      </c>
      <c r="D27" s="25"/>
      <c r="E27" s="25"/>
      <c r="F27" s="25"/>
      <c r="G27" s="25">
        <v>2</v>
      </c>
      <c r="H27" s="25"/>
      <c r="I27" s="25"/>
      <c r="J27" s="25">
        <v>5</v>
      </c>
      <c r="K27" s="25"/>
      <c r="L27" s="25">
        <v>21</v>
      </c>
      <c r="M27" s="25"/>
      <c r="N27" s="25"/>
      <c r="O27" s="25"/>
      <c r="P27" s="25"/>
      <c r="Q27" s="25"/>
      <c r="R27" s="25">
        <v>4</v>
      </c>
      <c r="S27" s="25">
        <v>25</v>
      </c>
      <c r="T27" s="25">
        <v>4</v>
      </c>
      <c r="U27" s="2"/>
    </row>
    <row r="28" spans="1:21" ht="33" customHeight="1" thickBot="1">
      <c r="A28" s="2"/>
      <c r="B28" s="24" t="s">
        <v>37</v>
      </c>
      <c r="C28" s="25">
        <v>3</v>
      </c>
      <c r="D28" s="25"/>
      <c r="E28" s="25"/>
      <c r="F28" s="25"/>
      <c r="G28" s="25"/>
      <c r="H28" s="25"/>
      <c r="I28" s="25"/>
      <c r="J28" s="25">
        <v>3</v>
      </c>
      <c r="K28" s="25"/>
      <c r="L28" s="25">
        <v>23</v>
      </c>
      <c r="M28" s="25"/>
      <c r="N28" s="25">
        <v>1</v>
      </c>
      <c r="O28" s="25">
        <v>1</v>
      </c>
      <c r="P28" s="25">
        <v>1</v>
      </c>
      <c r="Q28" s="25"/>
      <c r="R28" s="25">
        <v>2</v>
      </c>
      <c r="S28" s="25">
        <v>28</v>
      </c>
      <c r="T28" s="25"/>
      <c r="U28" s="2"/>
    </row>
    <row r="29" spans="1:21" ht="33" customHeight="1" thickBot="1">
      <c r="A29" s="2"/>
      <c r="B29" s="24" t="s">
        <v>38</v>
      </c>
      <c r="C29" s="25">
        <v>3</v>
      </c>
      <c r="D29" s="25"/>
      <c r="E29" s="25"/>
      <c r="F29" s="25"/>
      <c r="G29" s="25">
        <v>1</v>
      </c>
      <c r="H29" s="25"/>
      <c r="I29" s="25"/>
      <c r="J29" s="25">
        <v>4</v>
      </c>
      <c r="K29" s="25"/>
      <c r="L29" s="25">
        <v>47</v>
      </c>
      <c r="M29" s="25">
        <v>1</v>
      </c>
      <c r="N29" s="25"/>
      <c r="O29" s="25">
        <v>2</v>
      </c>
      <c r="P29" s="25">
        <v>2</v>
      </c>
      <c r="Q29" s="25"/>
      <c r="R29" s="25">
        <v>3</v>
      </c>
      <c r="S29" s="25">
        <v>55</v>
      </c>
      <c r="T29" s="25">
        <v>2</v>
      </c>
      <c r="U29" s="2"/>
    </row>
    <row r="30" spans="1:21" ht="33" customHeight="1" thickBot="1">
      <c r="A30" s="2"/>
      <c r="B30" s="24" t="s">
        <v>39</v>
      </c>
      <c r="C30" s="25">
        <v>10</v>
      </c>
      <c r="D30" s="25">
        <v>1</v>
      </c>
      <c r="E30" s="25"/>
      <c r="F30" s="25">
        <v>1</v>
      </c>
      <c r="G30" s="25">
        <v>3</v>
      </c>
      <c r="H30" s="25"/>
      <c r="I30" s="25">
        <v>3</v>
      </c>
      <c r="J30" s="25">
        <v>18</v>
      </c>
      <c r="K30" s="25"/>
      <c r="L30" s="25">
        <v>279</v>
      </c>
      <c r="M30" s="25"/>
      <c r="N30" s="25">
        <v>1</v>
      </c>
      <c r="O30" s="25">
        <v>5</v>
      </c>
      <c r="P30" s="25">
        <v>50</v>
      </c>
      <c r="Q30" s="25"/>
      <c r="R30" s="25">
        <v>56</v>
      </c>
      <c r="S30" s="25">
        <v>391</v>
      </c>
      <c r="T30" s="25">
        <v>30</v>
      </c>
      <c r="U30" s="2"/>
    </row>
    <row r="31" spans="1:21" ht="33" customHeight="1" thickBot="1">
      <c r="A31" s="2"/>
      <c r="B31" s="24" t="s">
        <v>40</v>
      </c>
      <c r="C31" s="25">
        <v>1</v>
      </c>
      <c r="D31" s="25"/>
      <c r="E31" s="25"/>
      <c r="F31" s="25"/>
      <c r="G31" s="25">
        <v>1</v>
      </c>
      <c r="H31" s="25"/>
      <c r="I31" s="25"/>
      <c r="J31" s="25">
        <v>2</v>
      </c>
      <c r="K31" s="25"/>
      <c r="L31" s="25">
        <v>21</v>
      </c>
      <c r="M31" s="25"/>
      <c r="N31" s="25">
        <v>6</v>
      </c>
      <c r="O31" s="25">
        <v>1</v>
      </c>
      <c r="P31" s="25">
        <v>9</v>
      </c>
      <c r="Q31" s="25">
        <v>1</v>
      </c>
      <c r="R31" s="25">
        <v>34</v>
      </c>
      <c r="S31" s="25">
        <v>72</v>
      </c>
      <c r="T31" s="25">
        <v>8</v>
      </c>
      <c r="U31" s="2"/>
    </row>
    <row r="32" spans="1:21" ht="33" customHeight="1" thickBot="1">
      <c r="A32" s="2"/>
      <c r="B32" s="24" t="s">
        <v>41</v>
      </c>
      <c r="C32" s="25">
        <v>5</v>
      </c>
      <c r="D32" s="25">
        <v>1</v>
      </c>
      <c r="E32" s="25">
        <v>1</v>
      </c>
      <c r="F32" s="25">
        <v>1</v>
      </c>
      <c r="G32" s="25">
        <v>5</v>
      </c>
      <c r="H32" s="25">
        <v>1</v>
      </c>
      <c r="I32" s="25">
        <v>2</v>
      </c>
      <c r="J32" s="25">
        <v>16</v>
      </c>
      <c r="K32" s="25"/>
      <c r="L32" s="25">
        <v>71</v>
      </c>
      <c r="M32" s="25"/>
      <c r="N32" s="25">
        <v>7</v>
      </c>
      <c r="O32" s="25">
        <v>1</v>
      </c>
      <c r="P32" s="25">
        <v>79</v>
      </c>
      <c r="Q32" s="25"/>
      <c r="R32" s="25">
        <v>74</v>
      </c>
      <c r="S32" s="25">
        <v>232</v>
      </c>
      <c r="T32" s="25">
        <v>20</v>
      </c>
      <c r="U32" s="2"/>
    </row>
    <row r="33" spans="1:21" ht="33" customHeight="1" thickBot="1">
      <c r="A33" s="2"/>
      <c r="B33" s="24" t="s">
        <v>42</v>
      </c>
      <c r="C33" s="25">
        <v>19</v>
      </c>
      <c r="D33" s="25"/>
      <c r="E33" s="25">
        <v>2</v>
      </c>
      <c r="F33" s="25"/>
      <c r="G33" s="25">
        <v>5</v>
      </c>
      <c r="H33" s="25">
        <v>1</v>
      </c>
      <c r="I33" s="25">
        <v>1</v>
      </c>
      <c r="J33" s="25">
        <v>28</v>
      </c>
      <c r="K33" s="25">
        <v>1</v>
      </c>
      <c r="L33" s="25">
        <v>483</v>
      </c>
      <c r="M33" s="25">
        <v>1</v>
      </c>
      <c r="N33" s="25">
        <v>8</v>
      </c>
      <c r="O33" s="25">
        <v>6</v>
      </c>
      <c r="P33" s="25">
        <v>72</v>
      </c>
      <c r="Q33" s="25">
        <v>2</v>
      </c>
      <c r="R33" s="25">
        <v>143</v>
      </c>
      <c r="S33" s="25">
        <v>715</v>
      </c>
      <c r="T33" s="25">
        <v>173</v>
      </c>
      <c r="U33" s="2"/>
    </row>
    <row r="34" spans="1:21" ht="33" customHeight="1" thickBot="1">
      <c r="A34" s="2"/>
      <c r="B34" s="24" t="s">
        <v>43</v>
      </c>
      <c r="C34" s="25">
        <v>2</v>
      </c>
      <c r="D34" s="25"/>
      <c r="E34" s="25"/>
      <c r="F34" s="25"/>
      <c r="G34" s="25">
        <v>1</v>
      </c>
      <c r="H34" s="25"/>
      <c r="I34" s="25">
        <v>1</v>
      </c>
      <c r="J34" s="25">
        <v>4</v>
      </c>
      <c r="K34" s="25"/>
      <c r="L34" s="25">
        <v>6</v>
      </c>
      <c r="M34" s="25"/>
      <c r="N34" s="25">
        <v>1</v>
      </c>
      <c r="O34" s="25"/>
      <c r="P34" s="25"/>
      <c r="Q34" s="25"/>
      <c r="R34" s="25">
        <v>6</v>
      </c>
      <c r="S34" s="25">
        <v>13</v>
      </c>
      <c r="T34" s="25">
        <v>1</v>
      </c>
      <c r="U34" s="2"/>
    </row>
    <row r="35" spans="1:21" ht="33" customHeight="1" thickBot="1">
      <c r="A35" s="2"/>
      <c r="B35" s="24" t="s">
        <v>44</v>
      </c>
      <c r="C35" s="25">
        <v>29</v>
      </c>
      <c r="D35" s="25">
        <v>1</v>
      </c>
      <c r="E35" s="25">
        <v>1</v>
      </c>
      <c r="F35" s="25">
        <v>1</v>
      </c>
      <c r="G35" s="25">
        <v>14</v>
      </c>
      <c r="H35" s="25">
        <v>1</v>
      </c>
      <c r="I35" s="25">
        <v>8</v>
      </c>
      <c r="J35" s="25">
        <v>55</v>
      </c>
      <c r="K35" s="25">
        <v>2</v>
      </c>
      <c r="L35" s="25">
        <v>694</v>
      </c>
      <c r="M35" s="25"/>
      <c r="N35" s="25">
        <v>6</v>
      </c>
      <c r="O35" s="25">
        <v>1</v>
      </c>
      <c r="P35" s="25">
        <v>160</v>
      </c>
      <c r="Q35" s="25"/>
      <c r="R35" s="25">
        <v>189</v>
      </c>
      <c r="S35" s="25">
        <v>1050</v>
      </c>
      <c r="T35" s="25">
        <v>140</v>
      </c>
      <c r="U35" s="2"/>
    </row>
    <row r="36" spans="1:21" ht="33" customHeight="1" thickBot="1">
      <c r="A36" s="2"/>
      <c r="B36" s="24" t="s">
        <v>45</v>
      </c>
      <c r="C36" s="25">
        <v>2</v>
      </c>
      <c r="D36" s="25"/>
      <c r="E36" s="25"/>
      <c r="F36" s="25"/>
      <c r="G36" s="25">
        <v>1</v>
      </c>
      <c r="H36" s="25"/>
      <c r="I36" s="25"/>
      <c r="J36" s="25">
        <v>3</v>
      </c>
      <c r="K36" s="25"/>
      <c r="L36" s="25">
        <v>19</v>
      </c>
      <c r="M36" s="25"/>
      <c r="N36" s="25">
        <v>3</v>
      </c>
      <c r="O36" s="25">
        <v>1</v>
      </c>
      <c r="P36" s="25">
        <v>4</v>
      </c>
      <c r="Q36" s="25">
        <v>1</v>
      </c>
      <c r="R36" s="25">
        <v>7</v>
      </c>
      <c r="S36" s="25">
        <v>35</v>
      </c>
      <c r="T36" s="25">
        <v>2</v>
      </c>
      <c r="U36" s="2"/>
    </row>
    <row r="37" spans="1:21" ht="33" customHeight="1" thickBot="1">
      <c r="A37" s="2"/>
      <c r="B37" s="24" t="s">
        <v>47</v>
      </c>
      <c r="C37" s="25">
        <v>27</v>
      </c>
      <c r="D37" s="25">
        <v>3</v>
      </c>
      <c r="E37" s="25"/>
      <c r="F37" s="25">
        <v>1</v>
      </c>
      <c r="G37" s="25">
        <v>5</v>
      </c>
      <c r="H37" s="25">
        <v>2</v>
      </c>
      <c r="I37" s="25">
        <v>3</v>
      </c>
      <c r="J37" s="25">
        <v>41</v>
      </c>
      <c r="K37" s="25"/>
      <c r="L37" s="25">
        <v>767</v>
      </c>
      <c r="M37" s="25">
        <v>4</v>
      </c>
      <c r="N37" s="25">
        <v>6</v>
      </c>
      <c r="O37" s="25">
        <v>15</v>
      </c>
      <c r="P37" s="25">
        <v>7</v>
      </c>
      <c r="Q37" s="25"/>
      <c r="R37" s="25">
        <v>120</v>
      </c>
      <c r="S37" s="25">
        <v>919</v>
      </c>
      <c r="T37" s="25">
        <v>106</v>
      </c>
      <c r="U37" s="2"/>
    </row>
    <row r="38" spans="1:21" ht="33" customHeight="1" thickBot="1">
      <c r="A38" s="2"/>
      <c r="B38" s="24" t="s">
        <v>58</v>
      </c>
      <c r="C38" s="25">
        <v>9</v>
      </c>
      <c r="D38" s="25">
        <v>1</v>
      </c>
      <c r="E38" s="25">
        <v>1</v>
      </c>
      <c r="F38" s="25"/>
      <c r="G38" s="25">
        <v>2</v>
      </c>
      <c r="H38" s="25"/>
      <c r="I38" s="25">
        <v>1</v>
      </c>
      <c r="J38" s="25">
        <v>14</v>
      </c>
      <c r="K38" s="25"/>
      <c r="L38" s="25">
        <v>123</v>
      </c>
      <c r="M38" s="25">
        <v>2</v>
      </c>
      <c r="N38" s="25">
        <v>4</v>
      </c>
      <c r="O38" s="25">
        <v>1</v>
      </c>
      <c r="P38" s="25">
        <v>18</v>
      </c>
      <c r="Q38" s="25"/>
      <c r="R38" s="25">
        <v>17</v>
      </c>
      <c r="S38" s="25">
        <v>165</v>
      </c>
      <c r="T38" s="25">
        <v>12</v>
      </c>
      <c r="U38" s="2"/>
    </row>
    <row r="39" spans="1:21" ht="33" customHeight="1" thickBot="1">
      <c r="A39" s="2"/>
      <c r="B39" s="24" t="s">
        <v>48</v>
      </c>
      <c r="C39" s="25">
        <v>13</v>
      </c>
      <c r="D39" s="25">
        <v>2</v>
      </c>
      <c r="E39" s="25">
        <v>1</v>
      </c>
      <c r="F39" s="25">
        <v>1</v>
      </c>
      <c r="G39" s="25">
        <v>3</v>
      </c>
      <c r="H39" s="25"/>
      <c r="I39" s="25">
        <v>2</v>
      </c>
      <c r="J39" s="25">
        <v>22</v>
      </c>
      <c r="K39" s="25"/>
      <c r="L39" s="25">
        <v>235</v>
      </c>
      <c r="M39" s="25"/>
      <c r="N39" s="25">
        <v>13</v>
      </c>
      <c r="O39" s="25">
        <v>3</v>
      </c>
      <c r="P39" s="25">
        <v>63</v>
      </c>
      <c r="Q39" s="25"/>
      <c r="R39" s="25">
        <v>58</v>
      </c>
      <c r="S39" s="25">
        <v>372</v>
      </c>
      <c r="T39" s="25">
        <v>43</v>
      </c>
      <c r="U39" s="2"/>
    </row>
    <row r="40" spans="1:21" ht="20.100000000000001" customHeight="1" thickBot="1">
      <c r="A40" s="2"/>
      <c r="B40" s="26" t="s">
        <v>59</v>
      </c>
      <c r="C40" s="25">
        <v>300</v>
      </c>
      <c r="D40" s="25">
        <v>34</v>
      </c>
      <c r="E40" s="25">
        <v>25</v>
      </c>
      <c r="F40" s="25">
        <v>17</v>
      </c>
      <c r="G40" s="25">
        <v>89</v>
      </c>
      <c r="H40" s="25">
        <v>9</v>
      </c>
      <c r="I40" s="25">
        <v>80</v>
      </c>
      <c r="J40" s="25">
        <v>554</v>
      </c>
      <c r="K40" s="25">
        <v>7</v>
      </c>
      <c r="L40" s="25">
        <v>11537</v>
      </c>
      <c r="M40" s="25">
        <v>64</v>
      </c>
      <c r="N40" s="25">
        <v>460</v>
      </c>
      <c r="O40" s="25">
        <v>221</v>
      </c>
      <c r="P40" s="25">
        <v>1732</v>
      </c>
      <c r="Q40" s="25">
        <v>24</v>
      </c>
      <c r="R40" s="25">
        <v>2985</v>
      </c>
      <c r="S40" s="25">
        <v>17023</v>
      </c>
      <c r="T40" s="25">
        <v>1550</v>
      </c>
      <c r="U40" s="2"/>
    </row>
  </sheetData>
  <mergeCells count="4">
    <mergeCell ref="B1:T1"/>
    <mergeCell ref="B2:T2"/>
    <mergeCell ref="C3:K3"/>
    <mergeCell ref="L3:T3"/>
  </mergeCells>
  <pageMargins left="0.27777777777777779" right="0.27777777777777779" top="0.27777777777777779" bottom="0.27777777777777779" header="0.5" footer="0.5"/>
  <pageSetup pageOrder="overThenDown" orientation="landscape" horizontalDpi="300" verticalDpi="300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B8" sqref="B8"/>
    </sheetView>
  </sheetViews>
  <sheetFormatPr defaultRowHeight="12.75"/>
  <sheetData>
    <row r="1" spans="1:5" ht="13.5" thickBot="1">
      <c r="B1" t="s">
        <v>9</v>
      </c>
      <c r="C1" t="s">
        <v>87</v>
      </c>
      <c r="D1" t="s">
        <v>88</v>
      </c>
      <c r="E1" t="s">
        <v>89</v>
      </c>
    </row>
    <row r="2" spans="1:5" ht="18.75" thickBot="1">
      <c r="A2" t="s">
        <v>12</v>
      </c>
      <c r="B2" s="71">
        <v>1981</v>
      </c>
      <c r="C2" s="72">
        <v>2796</v>
      </c>
      <c r="D2" s="72">
        <v>873</v>
      </c>
      <c r="E2" s="73">
        <v>54</v>
      </c>
    </row>
    <row r="3" spans="1:5">
      <c r="A3" t="s">
        <v>90</v>
      </c>
      <c r="B3">
        <v>1426</v>
      </c>
      <c r="C3">
        <v>2130</v>
      </c>
      <c r="D3">
        <v>742</v>
      </c>
      <c r="E3">
        <v>51</v>
      </c>
    </row>
    <row r="6" spans="1:5">
      <c r="B6" t="s">
        <v>9</v>
      </c>
      <c r="C6" t="s">
        <v>87</v>
      </c>
      <c r="D6" t="s">
        <v>88</v>
      </c>
      <c r="E6" t="s">
        <v>89</v>
      </c>
    </row>
    <row r="7" spans="1:5">
      <c r="A7" t="s">
        <v>90</v>
      </c>
      <c r="B7">
        <v>1426</v>
      </c>
      <c r="C7">
        <v>2130</v>
      </c>
      <c r="D7">
        <v>742</v>
      </c>
      <c r="E7">
        <v>51</v>
      </c>
    </row>
    <row r="8" spans="1:5">
      <c r="B8">
        <v>555</v>
      </c>
      <c r="C8">
        <v>666</v>
      </c>
      <c r="D8">
        <v>131</v>
      </c>
      <c r="E8">
        <v>3</v>
      </c>
    </row>
  </sheetData>
  <pageMargins left="0.7" right="0.7" top="0.75" bottom="0.75" header="0.3" footer="0.3"/>
  <pageSetup paperSize="9" orientation="portrait" horizontalDpi="20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7" tint="-0.499984740745262"/>
  </sheetPr>
  <dimension ref="A1:T44"/>
  <sheetViews>
    <sheetView showZeros="0" view="pageBreakPreview" zoomScaleSheetLayoutView="100" workbookViewId="0">
      <pane xSplit="1" ySplit="4" topLeftCell="G5" activePane="bottomRight" state="frozen"/>
      <selection pane="topRight" activeCell="B1" sqref="B1"/>
      <selection pane="bottomLeft" activeCell="A5" sqref="A5"/>
      <selection pane="bottomRight" activeCell="A10" sqref="A10:XFD10"/>
    </sheetView>
  </sheetViews>
  <sheetFormatPr defaultRowHeight="14.25"/>
  <cols>
    <col min="1" max="1" width="20.28515625" style="27" customWidth="1"/>
    <col min="2" max="2" width="13.42578125" style="27" customWidth="1"/>
    <col min="3" max="4" width="11.28515625" style="27" customWidth="1"/>
    <col min="5" max="7" width="13.42578125" style="27" customWidth="1"/>
    <col min="8" max="8" width="12.42578125" style="27" customWidth="1"/>
    <col min="9" max="9" width="11.7109375" style="27" customWidth="1"/>
    <col min="10" max="11" width="13.42578125" style="27" customWidth="1"/>
    <col min="12" max="12" width="7.85546875" style="27" customWidth="1"/>
    <col min="13" max="13" width="10" style="27" customWidth="1"/>
    <col min="14" max="14" width="7.85546875" style="27" customWidth="1"/>
    <col min="15" max="15" width="10" style="27" customWidth="1"/>
    <col min="16" max="16" width="7.85546875" style="27" customWidth="1"/>
    <col min="17" max="17" width="10" style="27" customWidth="1"/>
    <col min="18" max="18" width="7.85546875" style="27" customWidth="1"/>
    <col min="19" max="19" width="10" style="27" customWidth="1"/>
    <col min="20" max="16384" width="9.140625" style="27"/>
  </cols>
  <sheetData>
    <row r="1" spans="1:20" s="375" customFormat="1" ht="47.25" customHeight="1">
      <c r="A1" s="285" t="s">
        <v>53</v>
      </c>
      <c r="B1" s="538" t="s">
        <v>576</v>
      </c>
      <c r="C1" s="538"/>
      <c r="D1" s="538"/>
      <c r="E1" s="538"/>
      <c r="F1" s="538"/>
      <c r="G1" s="538" t="s">
        <v>577</v>
      </c>
      <c r="H1" s="538"/>
      <c r="I1" s="538"/>
      <c r="J1" s="538"/>
      <c r="K1" s="538"/>
      <c r="L1" s="538" t="s">
        <v>736</v>
      </c>
      <c r="M1" s="538"/>
      <c r="N1" s="538"/>
      <c r="O1" s="538"/>
      <c r="P1" s="538"/>
      <c r="Q1" s="538"/>
      <c r="R1" s="538"/>
      <c r="S1" s="538"/>
    </row>
    <row r="2" spans="1:20" s="49" customFormat="1">
      <c r="A2" s="539" t="s">
        <v>2</v>
      </c>
      <c r="B2" s="539" t="s">
        <v>73</v>
      </c>
      <c r="C2" s="539" t="s">
        <v>74</v>
      </c>
      <c r="D2" s="539" t="s">
        <v>75</v>
      </c>
      <c r="E2" s="539" t="s">
        <v>76</v>
      </c>
      <c r="F2" s="539" t="s">
        <v>12</v>
      </c>
      <c r="G2" s="539" t="s">
        <v>73</v>
      </c>
      <c r="H2" s="539" t="s">
        <v>74</v>
      </c>
      <c r="I2" s="539" t="s">
        <v>75</v>
      </c>
      <c r="J2" s="539" t="s">
        <v>76</v>
      </c>
      <c r="K2" s="539" t="s">
        <v>12</v>
      </c>
      <c r="L2" s="536" t="s">
        <v>73</v>
      </c>
      <c r="M2" s="537"/>
      <c r="N2" s="536" t="s">
        <v>74</v>
      </c>
      <c r="O2" s="537"/>
      <c r="P2" s="536" t="s">
        <v>76</v>
      </c>
      <c r="Q2" s="537"/>
      <c r="R2" s="536" t="s">
        <v>12</v>
      </c>
      <c r="S2" s="537"/>
    </row>
    <row r="3" spans="1:20" s="49" customFormat="1" ht="25.5">
      <c r="A3" s="540"/>
      <c r="B3" s="540"/>
      <c r="C3" s="540"/>
      <c r="D3" s="540"/>
      <c r="E3" s="540"/>
      <c r="F3" s="540"/>
      <c r="G3" s="540"/>
      <c r="H3" s="540"/>
      <c r="I3" s="540"/>
      <c r="J3" s="540"/>
      <c r="K3" s="540"/>
      <c r="L3" s="359" t="s">
        <v>723</v>
      </c>
      <c r="M3" s="359" t="s">
        <v>265</v>
      </c>
      <c r="N3" s="359" t="s">
        <v>723</v>
      </c>
      <c r="O3" s="359" t="s">
        <v>265</v>
      </c>
      <c r="P3" s="359" t="s">
        <v>723</v>
      </c>
      <c r="Q3" s="359" t="s">
        <v>265</v>
      </c>
      <c r="R3" s="359" t="s">
        <v>723</v>
      </c>
      <c r="S3" s="359" t="s">
        <v>265</v>
      </c>
    </row>
    <row r="4" spans="1:20" s="49" customFormat="1">
      <c r="A4" s="305">
        <v>1</v>
      </c>
      <c r="B4" s="134">
        <v>2</v>
      </c>
      <c r="C4" s="134">
        <v>3</v>
      </c>
      <c r="D4" s="134">
        <v>4</v>
      </c>
      <c r="E4" s="134">
        <v>5</v>
      </c>
      <c r="F4" s="134">
        <v>6</v>
      </c>
      <c r="G4" s="134">
        <v>7</v>
      </c>
      <c r="H4" s="134">
        <v>8</v>
      </c>
      <c r="I4" s="134">
        <v>9</v>
      </c>
      <c r="J4" s="134">
        <v>10</v>
      </c>
      <c r="K4" s="134">
        <v>11</v>
      </c>
      <c r="L4" s="134">
        <v>12</v>
      </c>
      <c r="M4" s="134">
        <v>13</v>
      </c>
      <c r="N4" s="134">
        <v>14</v>
      </c>
      <c r="O4" s="134">
        <v>15</v>
      </c>
      <c r="P4" s="134">
        <v>16</v>
      </c>
      <c r="Q4" s="134">
        <v>17</v>
      </c>
      <c r="R4" s="134">
        <v>18</v>
      </c>
      <c r="S4" s="134">
        <v>19</v>
      </c>
    </row>
    <row r="5" spans="1:20" s="28" customFormat="1" ht="28.5">
      <c r="A5" s="50" t="s">
        <v>55</v>
      </c>
      <c r="B5" s="51"/>
      <c r="C5" s="51"/>
      <c r="D5" s="51">
        <v>0</v>
      </c>
      <c r="E5" s="51">
        <v>5</v>
      </c>
      <c r="F5" s="34">
        <v>5</v>
      </c>
      <c r="G5" s="51"/>
      <c r="H5" s="51"/>
      <c r="I5" s="51">
        <v>0</v>
      </c>
      <c r="J5" s="51">
        <v>3177</v>
      </c>
      <c r="K5" s="267">
        <v>3177</v>
      </c>
      <c r="L5" s="51">
        <v>0</v>
      </c>
      <c r="M5" s="51">
        <v>0</v>
      </c>
      <c r="N5" s="51">
        <v>0</v>
      </c>
      <c r="O5" s="51">
        <v>0</v>
      </c>
      <c r="P5" s="51">
        <v>0</v>
      </c>
      <c r="Q5" s="51">
        <v>0</v>
      </c>
      <c r="R5" s="51">
        <v>0</v>
      </c>
      <c r="S5" s="51">
        <v>0</v>
      </c>
      <c r="T5" s="62">
        <f>B5/F5%</f>
        <v>0</v>
      </c>
    </row>
    <row r="6" spans="1:20" s="28" customFormat="1" ht="19.5" customHeight="1">
      <c r="A6" s="34" t="s">
        <v>15</v>
      </c>
      <c r="B6" s="51">
        <v>3145</v>
      </c>
      <c r="C6" s="51">
        <v>278</v>
      </c>
      <c r="D6" s="51">
        <v>3423</v>
      </c>
      <c r="E6" s="51">
        <v>410</v>
      </c>
      <c r="F6" s="34">
        <v>3833</v>
      </c>
      <c r="G6" s="51">
        <v>1446825</v>
      </c>
      <c r="H6" s="51">
        <v>185803</v>
      </c>
      <c r="I6" s="51">
        <v>1632628</v>
      </c>
      <c r="J6" s="51">
        <v>245050</v>
      </c>
      <c r="K6" s="267">
        <v>1877678</v>
      </c>
      <c r="L6" s="51">
        <v>55</v>
      </c>
      <c r="M6" s="51">
        <v>6703</v>
      </c>
      <c r="N6" s="51">
        <v>1</v>
      </c>
      <c r="O6" s="51">
        <v>53</v>
      </c>
      <c r="P6" s="51">
        <v>5</v>
      </c>
      <c r="Q6" s="51">
        <v>482</v>
      </c>
      <c r="R6" s="51">
        <v>61</v>
      </c>
      <c r="S6" s="51">
        <v>7238</v>
      </c>
      <c r="T6" s="62">
        <f t="shared" ref="T6:T39" si="0">B6/F6%</f>
        <v>82.050613096791025</v>
      </c>
    </row>
    <row r="7" spans="1:20" s="28" customFormat="1" ht="19.5" customHeight="1">
      <c r="A7" s="50" t="s">
        <v>16</v>
      </c>
      <c r="B7" s="51">
        <v>4</v>
      </c>
      <c r="C7" s="51">
        <v>2</v>
      </c>
      <c r="D7" s="51">
        <v>6</v>
      </c>
      <c r="E7" s="51">
        <v>8</v>
      </c>
      <c r="F7" s="34">
        <v>14</v>
      </c>
      <c r="G7" s="51">
        <v>1582</v>
      </c>
      <c r="H7" s="51">
        <v>147</v>
      </c>
      <c r="I7" s="51">
        <v>1729</v>
      </c>
      <c r="J7" s="51">
        <v>15453</v>
      </c>
      <c r="K7" s="267">
        <v>17182</v>
      </c>
      <c r="L7" s="51">
        <v>0</v>
      </c>
      <c r="M7" s="51">
        <v>0</v>
      </c>
      <c r="N7" s="51">
        <v>0</v>
      </c>
      <c r="O7" s="51">
        <v>0</v>
      </c>
      <c r="P7" s="51">
        <v>0</v>
      </c>
      <c r="Q7" s="51">
        <v>0</v>
      </c>
      <c r="R7" s="51">
        <v>0</v>
      </c>
      <c r="S7" s="51">
        <v>0</v>
      </c>
      <c r="T7" s="62">
        <f t="shared" si="0"/>
        <v>28.571428571428569</v>
      </c>
    </row>
    <row r="8" spans="1:20" s="28" customFormat="1" ht="19.5" customHeight="1">
      <c r="A8" s="34" t="s">
        <v>17</v>
      </c>
      <c r="B8" s="51">
        <v>27</v>
      </c>
      <c r="C8" s="51">
        <v>12</v>
      </c>
      <c r="D8" s="51">
        <v>39</v>
      </c>
      <c r="E8" s="51">
        <v>249</v>
      </c>
      <c r="F8" s="34">
        <v>288</v>
      </c>
      <c r="G8" s="51">
        <v>5708</v>
      </c>
      <c r="H8" s="51">
        <v>5377</v>
      </c>
      <c r="I8" s="51">
        <v>11085</v>
      </c>
      <c r="J8" s="51">
        <v>262471</v>
      </c>
      <c r="K8" s="267">
        <v>273556</v>
      </c>
      <c r="L8" s="51">
        <v>0</v>
      </c>
      <c r="M8" s="51">
        <v>0</v>
      </c>
      <c r="N8" s="51">
        <v>0</v>
      </c>
      <c r="O8" s="51">
        <v>0</v>
      </c>
      <c r="P8" s="51">
        <v>0</v>
      </c>
      <c r="Q8" s="51">
        <v>0</v>
      </c>
      <c r="R8" s="51">
        <v>0</v>
      </c>
      <c r="S8" s="51">
        <v>0</v>
      </c>
      <c r="T8" s="62">
        <f t="shared" si="0"/>
        <v>9.375</v>
      </c>
    </row>
    <row r="9" spans="1:20" s="28" customFormat="1" ht="19.5" customHeight="1">
      <c r="A9" s="34" t="s">
        <v>18</v>
      </c>
      <c r="B9" s="51">
        <v>33</v>
      </c>
      <c r="C9" s="51">
        <v>38</v>
      </c>
      <c r="D9" s="51">
        <v>71</v>
      </c>
      <c r="E9" s="51">
        <v>477</v>
      </c>
      <c r="F9" s="34">
        <v>548</v>
      </c>
      <c r="G9" s="51">
        <v>33360</v>
      </c>
      <c r="H9" s="51">
        <v>118443</v>
      </c>
      <c r="I9" s="51">
        <v>151803</v>
      </c>
      <c r="J9" s="51">
        <v>905537</v>
      </c>
      <c r="K9" s="267">
        <v>1057340</v>
      </c>
      <c r="L9" s="51">
        <v>0</v>
      </c>
      <c r="M9" s="51">
        <v>0</v>
      </c>
      <c r="N9" s="51">
        <v>0</v>
      </c>
      <c r="O9" s="51">
        <v>0</v>
      </c>
      <c r="P9" s="51">
        <v>0</v>
      </c>
      <c r="Q9" s="51">
        <v>0</v>
      </c>
      <c r="R9" s="51">
        <v>0</v>
      </c>
      <c r="S9" s="51">
        <v>0</v>
      </c>
      <c r="T9" s="62">
        <f t="shared" si="0"/>
        <v>6.0218978102189773</v>
      </c>
    </row>
    <row r="10" spans="1:20" s="28" customFormat="1" ht="19.5" customHeight="1">
      <c r="A10" s="34" t="s">
        <v>19</v>
      </c>
      <c r="B10" s="51">
        <v>1</v>
      </c>
      <c r="C10" s="51">
        <v>7</v>
      </c>
      <c r="D10" s="51">
        <v>8</v>
      </c>
      <c r="E10" s="51">
        <v>14</v>
      </c>
      <c r="F10" s="34">
        <v>22</v>
      </c>
      <c r="G10" s="51">
        <v>11</v>
      </c>
      <c r="H10" s="51">
        <v>17152</v>
      </c>
      <c r="I10" s="51">
        <v>17163</v>
      </c>
      <c r="J10" s="51">
        <v>13111</v>
      </c>
      <c r="K10" s="267">
        <v>30274</v>
      </c>
      <c r="L10" s="51">
        <v>0</v>
      </c>
      <c r="M10" s="51">
        <v>0</v>
      </c>
      <c r="N10" s="51">
        <v>0</v>
      </c>
      <c r="O10" s="51">
        <v>0</v>
      </c>
      <c r="P10" s="51">
        <v>0</v>
      </c>
      <c r="Q10" s="51">
        <v>0</v>
      </c>
      <c r="R10" s="51">
        <v>0</v>
      </c>
      <c r="S10" s="51">
        <v>0</v>
      </c>
      <c r="T10" s="62">
        <f t="shared" si="0"/>
        <v>4.5454545454545459</v>
      </c>
    </row>
    <row r="11" spans="1:20" s="28" customFormat="1" ht="19.5" customHeight="1">
      <c r="A11" s="34" t="s">
        <v>56</v>
      </c>
      <c r="B11" s="51">
        <v>243</v>
      </c>
      <c r="C11" s="51">
        <v>72</v>
      </c>
      <c r="D11" s="51">
        <v>315</v>
      </c>
      <c r="E11" s="51">
        <v>259</v>
      </c>
      <c r="F11" s="34">
        <v>574</v>
      </c>
      <c r="G11" s="51">
        <v>94510</v>
      </c>
      <c r="H11" s="51">
        <v>38719</v>
      </c>
      <c r="I11" s="51">
        <v>133229</v>
      </c>
      <c r="J11" s="51">
        <v>138600</v>
      </c>
      <c r="K11" s="267">
        <v>271829</v>
      </c>
      <c r="L11" s="51">
        <v>18</v>
      </c>
      <c r="M11" s="51">
        <v>1006</v>
      </c>
      <c r="N11" s="51">
        <v>0</v>
      </c>
      <c r="O11" s="51">
        <v>0</v>
      </c>
      <c r="P11" s="51">
        <v>4</v>
      </c>
      <c r="Q11" s="51">
        <v>180</v>
      </c>
      <c r="R11" s="51">
        <v>22</v>
      </c>
      <c r="S11" s="51">
        <v>1186</v>
      </c>
      <c r="T11" s="62">
        <f t="shared" si="0"/>
        <v>42.334494773519161</v>
      </c>
    </row>
    <row r="12" spans="1:20" s="28" customFormat="1" ht="19.5" customHeight="1">
      <c r="A12" s="50" t="s">
        <v>21</v>
      </c>
      <c r="B12" s="51">
        <v>3</v>
      </c>
      <c r="C12" s="51"/>
      <c r="D12" s="51">
        <v>3</v>
      </c>
      <c r="E12" s="51">
        <v>1</v>
      </c>
      <c r="F12" s="34">
        <v>4</v>
      </c>
      <c r="G12" s="51">
        <v>2238</v>
      </c>
      <c r="H12" s="51"/>
      <c r="I12" s="51">
        <v>2238</v>
      </c>
      <c r="J12" s="51">
        <v>236</v>
      </c>
      <c r="K12" s="267">
        <v>2474</v>
      </c>
      <c r="L12" s="51">
        <v>0</v>
      </c>
      <c r="M12" s="51">
        <v>0</v>
      </c>
      <c r="N12" s="51">
        <v>0</v>
      </c>
      <c r="O12" s="51">
        <v>0</v>
      </c>
      <c r="P12" s="51">
        <v>0</v>
      </c>
      <c r="Q12" s="51">
        <v>0</v>
      </c>
      <c r="R12" s="51">
        <v>0</v>
      </c>
      <c r="S12" s="51">
        <v>0</v>
      </c>
      <c r="T12" s="62">
        <f t="shared" si="0"/>
        <v>75</v>
      </c>
    </row>
    <row r="13" spans="1:20" s="28" customFormat="1" ht="19.5" customHeight="1">
      <c r="A13" s="34" t="s">
        <v>22</v>
      </c>
      <c r="B13" s="51">
        <v>1</v>
      </c>
      <c r="C13" s="51">
        <v>3</v>
      </c>
      <c r="D13" s="51">
        <v>4</v>
      </c>
      <c r="E13" s="51">
        <v>1</v>
      </c>
      <c r="F13" s="34">
        <v>5</v>
      </c>
      <c r="G13" s="51">
        <v>272</v>
      </c>
      <c r="H13" s="51">
        <v>61</v>
      </c>
      <c r="I13" s="51">
        <v>333</v>
      </c>
      <c r="J13" s="51">
        <v>649</v>
      </c>
      <c r="K13" s="267">
        <v>982</v>
      </c>
      <c r="L13" s="51">
        <v>0</v>
      </c>
      <c r="M13" s="51">
        <v>0</v>
      </c>
      <c r="N13" s="51">
        <v>1</v>
      </c>
      <c r="O13" s="51">
        <v>0</v>
      </c>
      <c r="P13" s="51">
        <v>0</v>
      </c>
      <c r="Q13" s="51">
        <v>0</v>
      </c>
      <c r="R13" s="51">
        <v>1</v>
      </c>
      <c r="S13" s="51">
        <v>0</v>
      </c>
      <c r="T13" s="62">
        <f t="shared" si="0"/>
        <v>20</v>
      </c>
    </row>
    <row r="14" spans="1:20" s="28" customFormat="1" ht="19.5" customHeight="1">
      <c r="A14" s="34" t="s">
        <v>23</v>
      </c>
      <c r="B14" s="51">
        <v>63</v>
      </c>
      <c r="C14" s="51">
        <v>14</v>
      </c>
      <c r="D14" s="51">
        <v>77</v>
      </c>
      <c r="E14" s="51">
        <v>85</v>
      </c>
      <c r="F14" s="34">
        <v>162</v>
      </c>
      <c r="G14" s="51">
        <v>40765</v>
      </c>
      <c r="H14" s="51">
        <v>27643</v>
      </c>
      <c r="I14" s="51">
        <v>68408</v>
      </c>
      <c r="J14" s="51">
        <v>140856</v>
      </c>
      <c r="K14" s="267">
        <v>209264</v>
      </c>
      <c r="L14" s="51">
        <v>0</v>
      </c>
      <c r="M14" s="51">
        <v>0</v>
      </c>
      <c r="N14" s="51">
        <v>0</v>
      </c>
      <c r="O14" s="51">
        <v>0</v>
      </c>
      <c r="P14" s="51">
        <v>0</v>
      </c>
      <c r="Q14" s="51">
        <v>0</v>
      </c>
      <c r="R14" s="51">
        <v>0</v>
      </c>
      <c r="S14" s="51">
        <v>0</v>
      </c>
      <c r="T14" s="62">
        <f t="shared" si="0"/>
        <v>38.888888888888886</v>
      </c>
    </row>
    <row r="15" spans="1:20" s="28" customFormat="1" ht="19.5" customHeight="1">
      <c r="A15" s="34" t="s">
        <v>24</v>
      </c>
      <c r="B15" s="51">
        <v>9</v>
      </c>
      <c r="C15" s="51">
        <v>16</v>
      </c>
      <c r="D15" s="51">
        <v>25</v>
      </c>
      <c r="E15" s="51">
        <v>21</v>
      </c>
      <c r="F15" s="34">
        <v>46</v>
      </c>
      <c r="G15" s="51">
        <v>2073</v>
      </c>
      <c r="H15" s="51">
        <v>13393</v>
      </c>
      <c r="I15" s="51">
        <v>15466</v>
      </c>
      <c r="J15" s="51">
        <v>10961</v>
      </c>
      <c r="K15" s="267">
        <v>26427</v>
      </c>
      <c r="L15" s="51">
        <v>1</v>
      </c>
      <c r="M15" s="51">
        <v>3</v>
      </c>
      <c r="N15" s="51">
        <v>0</v>
      </c>
      <c r="O15" s="51">
        <v>0</v>
      </c>
      <c r="P15" s="51">
        <v>1</v>
      </c>
      <c r="Q15" s="51">
        <v>245</v>
      </c>
      <c r="R15" s="51">
        <v>2</v>
      </c>
      <c r="S15" s="51">
        <v>248</v>
      </c>
      <c r="T15" s="62">
        <f t="shared" si="0"/>
        <v>19.565217391304348</v>
      </c>
    </row>
    <row r="16" spans="1:20" s="28" customFormat="1" ht="19.5" customHeight="1">
      <c r="A16" s="34" t="s">
        <v>25</v>
      </c>
      <c r="B16" s="51">
        <v>674</v>
      </c>
      <c r="C16" s="51">
        <v>403</v>
      </c>
      <c r="D16" s="51">
        <v>1077</v>
      </c>
      <c r="E16" s="51">
        <v>587</v>
      </c>
      <c r="F16" s="34">
        <v>1664</v>
      </c>
      <c r="G16" s="51">
        <v>264932</v>
      </c>
      <c r="H16" s="51">
        <v>291441</v>
      </c>
      <c r="I16" s="51">
        <v>556373</v>
      </c>
      <c r="J16" s="51">
        <v>440058</v>
      </c>
      <c r="K16" s="267">
        <v>996431</v>
      </c>
      <c r="L16" s="51">
        <v>39</v>
      </c>
      <c r="M16" s="51">
        <v>5642</v>
      </c>
      <c r="N16" s="51">
        <v>12</v>
      </c>
      <c r="O16" s="51">
        <v>1447</v>
      </c>
      <c r="P16" s="51">
        <v>22</v>
      </c>
      <c r="Q16" s="51">
        <v>3128</v>
      </c>
      <c r="R16" s="51">
        <v>73</v>
      </c>
      <c r="S16" s="51">
        <v>10217</v>
      </c>
      <c r="T16" s="62">
        <f t="shared" si="0"/>
        <v>40.504807692307693</v>
      </c>
    </row>
    <row r="17" spans="1:20" s="28" customFormat="1" ht="19.5" customHeight="1">
      <c r="A17" s="34" t="s">
        <v>26</v>
      </c>
      <c r="B17" s="51">
        <v>296</v>
      </c>
      <c r="C17" s="51">
        <v>84</v>
      </c>
      <c r="D17" s="51">
        <v>380</v>
      </c>
      <c r="E17" s="51">
        <v>119</v>
      </c>
      <c r="F17" s="34">
        <v>499</v>
      </c>
      <c r="G17" s="51">
        <v>117749</v>
      </c>
      <c r="H17" s="51">
        <v>127300</v>
      </c>
      <c r="I17" s="51">
        <v>245049</v>
      </c>
      <c r="J17" s="51">
        <v>146581</v>
      </c>
      <c r="K17" s="267">
        <v>391630</v>
      </c>
      <c r="L17" s="51">
        <v>5</v>
      </c>
      <c r="M17" s="51">
        <v>113</v>
      </c>
      <c r="N17" s="51">
        <v>1</v>
      </c>
      <c r="O17" s="51">
        <v>695</v>
      </c>
      <c r="P17" s="51">
        <v>2</v>
      </c>
      <c r="Q17" s="51">
        <v>320</v>
      </c>
      <c r="R17" s="51">
        <v>8</v>
      </c>
      <c r="S17" s="51">
        <v>1128</v>
      </c>
      <c r="T17" s="62">
        <f t="shared" si="0"/>
        <v>59.318637274549097</v>
      </c>
    </row>
    <row r="18" spans="1:20" s="28" customFormat="1" ht="19.5" customHeight="1">
      <c r="A18" s="34" t="s">
        <v>27</v>
      </c>
      <c r="B18" s="51">
        <v>121</v>
      </c>
      <c r="C18" s="51">
        <v>15</v>
      </c>
      <c r="D18" s="51">
        <v>136</v>
      </c>
      <c r="E18" s="51">
        <v>121</v>
      </c>
      <c r="F18" s="34">
        <v>257</v>
      </c>
      <c r="G18" s="51">
        <v>24146</v>
      </c>
      <c r="H18" s="51">
        <v>8536</v>
      </c>
      <c r="I18" s="51">
        <v>32682</v>
      </c>
      <c r="J18" s="51">
        <v>99219</v>
      </c>
      <c r="K18" s="267">
        <v>131901</v>
      </c>
      <c r="L18" s="51">
        <v>1</v>
      </c>
      <c r="M18" s="51">
        <v>100</v>
      </c>
      <c r="N18" s="51">
        <v>0</v>
      </c>
      <c r="O18" s="51">
        <v>0</v>
      </c>
      <c r="P18" s="51">
        <v>0</v>
      </c>
      <c r="Q18" s="51">
        <v>0</v>
      </c>
      <c r="R18" s="51">
        <v>1</v>
      </c>
      <c r="S18" s="51">
        <v>100</v>
      </c>
      <c r="T18" s="62">
        <f t="shared" si="0"/>
        <v>47.081712062256813</v>
      </c>
    </row>
    <row r="19" spans="1:20" s="28" customFormat="1" ht="19.5" customHeight="1">
      <c r="A19" s="50" t="s">
        <v>57</v>
      </c>
      <c r="B19" s="51">
        <v>90</v>
      </c>
      <c r="C19" s="51">
        <v>6</v>
      </c>
      <c r="D19" s="51">
        <v>96</v>
      </c>
      <c r="E19" s="51">
        <v>97</v>
      </c>
      <c r="F19" s="34">
        <v>193</v>
      </c>
      <c r="G19" s="51">
        <v>31848</v>
      </c>
      <c r="H19" s="51">
        <v>1330</v>
      </c>
      <c r="I19" s="51">
        <v>33178</v>
      </c>
      <c r="J19" s="51">
        <v>163575</v>
      </c>
      <c r="K19" s="267">
        <v>196753</v>
      </c>
      <c r="L19" s="51">
        <v>0</v>
      </c>
      <c r="M19" s="51">
        <v>0</v>
      </c>
      <c r="N19" s="51">
        <v>0</v>
      </c>
      <c r="O19" s="51">
        <v>0</v>
      </c>
      <c r="P19" s="51">
        <v>1</v>
      </c>
      <c r="Q19" s="51">
        <v>16</v>
      </c>
      <c r="R19" s="51">
        <v>1</v>
      </c>
      <c r="S19" s="51">
        <v>16</v>
      </c>
      <c r="T19" s="62">
        <f t="shared" si="0"/>
        <v>46.632124352331608</v>
      </c>
    </row>
    <row r="20" spans="1:20" s="28" customFormat="1" ht="19.5" customHeight="1">
      <c r="A20" s="34" t="s">
        <v>29</v>
      </c>
      <c r="B20" s="51">
        <v>20</v>
      </c>
      <c r="C20" s="51">
        <v>9</v>
      </c>
      <c r="D20" s="51">
        <v>29</v>
      </c>
      <c r="E20" s="51">
        <v>72</v>
      </c>
      <c r="F20" s="34">
        <v>101</v>
      </c>
      <c r="G20" s="51">
        <v>9892</v>
      </c>
      <c r="H20" s="51">
        <v>23828</v>
      </c>
      <c r="I20" s="51">
        <v>33720</v>
      </c>
      <c r="J20" s="51">
        <v>198362</v>
      </c>
      <c r="K20" s="267">
        <v>232082</v>
      </c>
      <c r="L20" s="51">
        <v>1</v>
      </c>
      <c r="M20" s="51">
        <v>320</v>
      </c>
      <c r="N20" s="51">
        <v>0</v>
      </c>
      <c r="O20" s="51">
        <v>0</v>
      </c>
      <c r="P20" s="51">
        <v>0</v>
      </c>
      <c r="Q20" s="51">
        <v>0</v>
      </c>
      <c r="R20" s="51">
        <v>1</v>
      </c>
      <c r="S20" s="51">
        <v>320</v>
      </c>
      <c r="T20" s="62">
        <f t="shared" si="0"/>
        <v>19.801980198019802</v>
      </c>
    </row>
    <row r="21" spans="1:20" s="28" customFormat="1" ht="19.5" customHeight="1">
      <c r="A21" s="34" t="s">
        <v>30</v>
      </c>
      <c r="B21" s="51">
        <v>1942</v>
      </c>
      <c r="C21" s="51">
        <v>402</v>
      </c>
      <c r="D21" s="51">
        <v>2344</v>
      </c>
      <c r="E21" s="51">
        <v>596</v>
      </c>
      <c r="F21" s="34">
        <v>2940</v>
      </c>
      <c r="G21" s="51">
        <v>552013</v>
      </c>
      <c r="H21" s="51">
        <v>305535</v>
      </c>
      <c r="I21" s="51">
        <v>857548</v>
      </c>
      <c r="J21" s="51">
        <v>322281</v>
      </c>
      <c r="K21" s="267">
        <v>1179829</v>
      </c>
      <c r="L21" s="51">
        <v>85</v>
      </c>
      <c r="M21" s="51">
        <v>4960</v>
      </c>
      <c r="N21" s="51">
        <v>1</v>
      </c>
      <c r="O21" s="51">
        <v>13</v>
      </c>
      <c r="P21" s="51">
        <v>7</v>
      </c>
      <c r="Q21" s="51">
        <v>1319</v>
      </c>
      <c r="R21" s="51">
        <v>93</v>
      </c>
      <c r="S21" s="51">
        <v>6292</v>
      </c>
      <c r="T21" s="62">
        <f t="shared" si="0"/>
        <v>66.054421768707485</v>
      </c>
    </row>
    <row r="22" spans="1:20" s="28" customFormat="1" ht="19.5" customHeight="1">
      <c r="A22" s="34" t="s">
        <v>31</v>
      </c>
      <c r="B22" s="51">
        <v>455</v>
      </c>
      <c r="C22" s="51">
        <v>186</v>
      </c>
      <c r="D22" s="51">
        <v>641</v>
      </c>
      <c r="E22" s="51">
        <v>152</v>
      </c>
      <c r="F22" s="34">
        <v>793</v>
      </c>
      <c r="G22" s="51">
        <v>165443</v>
      </c>
      <c r="H22" s="51">
        <v>183179</v>
      </c>
      <c r="I22" s="51">
        <v>348622</v>
      </c>
      <c r="J22" s="51">
        <v>78070</v>
      </c>
      <c r="K22" s="267">
        <v>426692</v>
      </c>
      <c r="L22" s="51">
        <v>25</v>
      </c>
      <c r="M22" s="51">
        <v>2547</v>
      </c>
      <c r="N22" s="51">
        <v>1</v>
      </c>
      <c r="O22" s="51">
        <v>27</v>
      </c>
      <c r="P22" s="51">
        <v>0</v>
      </c>
      <c r="Q22" s="51">
        <v>0</v>
      </c>
      <c r="R22" s="51">
        <v>26</v>
      </c>
      <c r="S22" s="51">
        <v>2574</v>
      </c>
      <c r="T22" s="62">
        <f t="shared" si="0"/>
        <v>57.377049180327873</v>
      </c>
    </row>
    <row r="23" spans="1:20" s="28" customFormat="1" ht="19.5" customHeight="1">
      <c r="A23" s="34" t="s">
        <v>33</v>
      </c>
      <c r="B23" s="51">
        <v>664</v>
      </c>
      <c r="C23" s="51">
        <v>135</v>
      </c>
      <c r="D23" s="51">
        <v>799</v>
      </c>
      <c r="E23" s="51">
        <v>450</v>
      </c>
      <c r="F23" s="34">
        <v>1249</v>
      </c>
      <c r="G23" s="51">
        <v>229642</v>
      </c>
      <c r="H23" s="51">
        <v>69814</v>
      </c>
      <c r="I23" s="51">
        <v>299456</v>
      </c>
      <c r="J23" s="51">
        <v>388348</v>
      </c>
      <c r="K23" s="267">
        <v>687804</v>
      </c>
      <c r="L23" s="51">
        <v>19</v>
      </c>
      <c r="M23" s="51">
        <v>1337</v>
      </c>
      <c r="N23" s="51">
        <v>4</v>
      </c>
      <c r="O23" s="51">
        <v>280</v>
      </c>
      <c r="P23" s="51">
        <v>13</v>
      </c>
      <c r="Q23" s="51">
        <v>1378</v>
      </c>
      <c r="R23" s="51">
        <v>36</v>
      </c>
      <c r="S23" s="51">
        <v>2995</v>
      </c>
      <c r="T23" s="62">
        <f t="shared" si="0"/>
        <v>53.162530024019212</v>
      </c>
    </row>
    <row r="24" spans="1:20" s="28" customFormat="1" ht="19.5" customHeight="1">
      <c r="A24" s="34" t="s">
        <v>34</v>
      </c>
      <c r="B24" s="51">
        <v>1211</v>
      </c>
      <c r="C24" s="51">
        <v>670</v>
      </c>
      <c r="D24" s="51">
        <v>1881</v>
      </c>
      <c r="E24" s="51">
        <v>643</v>
      </c>
      <c r="F24" s="34">
        <v>2524</v>
      </c>
      <c r="G24" s="51">
        <v>506161</v>
      </c>
      <c r="H24" s="51">
        <v>703230</v>
      </c>
      <c r="I24" s="51">
        <v>1209391</v>
      </c>
      <c r="J24" s="51">
        <v>430039</v>
      </c>
      <c r="K24" s="267">
        <v>1639430</v>
      </c>
      <c r="L24" s="51">
        <v>25</v>
      </c>
      <c r="M24" s="51">
        <v>2945</v>
      </c>
      <c r="N24" s="51">
        <v>0</v>
      </c>
      <c r="O24" s="51">
        <v>0</v>
      </c>
      <c r="P24" s="51">
        <v>5</v>
      </c>
      <c r="Q24" s="51">
        <v>270</v>
      </c>
      <c r="R24" s="51">
        <v>30</v>
      </c>
      <c r="S24" s="51">
        <v>3215</v>
      </c>
      <c r="T24" s="62">
        <f t="shared" si="0"/>
        <v>47.979397781299525</v>
      </c>
    </row>
    <row r="25" spans="1:20" s="28" customFormat="1" ht="19.5" customHeight="1">
      <c r="A25" s="34" t="s">
        <v>35</v>
      </c>
      <c r="B25" s="51">
        <v>14</v>
      </c>
      <c r="C25" s="51">
        <v>14</v>
      </c>
      <c r="D25" s="51">
        <v>28</v>
      </c>
      <c r="E25" s="51">
        <v>36</v>
      </c>
      <c r="F25" s="34">
        <v>64</v>
      </c>
      <c r="G25" s="51">
        <v>5858</v>
      </c>
      <c r="H25" s="51">
        <v>22049</v>
      </c>
      <c r="I25" s="51">
        <v>27907</v>
      </c>
      <c r="J25" s="51">
        <v>43562</v>
      </c>
      <c r="K25" s="267">
        <v>71469</v>
      </c>
      <c r="L25" s="51">
        <v>0</v>
      </c>
      <c r="M25" s="51">
        <v>0</v>
      </c>
      <c r="N25" s="51">
        <v>0</v>
      </c>
      <c r="O25" s="51">
        <v>0</v>
      </c>
      <c r="P25" s="51">
        <v>0</v>
      </c>
      <c r="Q25" s="51">
        <v>0</v>
      </c>
      <c r="R25" s="51">
        <v>0</v>
      </c>
      <c r="S25" s="51">
        <v>0</v>
      </c>
      <c r="T25" s="62">
        <f t="shared" si="0"/>
        <v>21.875</v>
      </c>
    </row>
    <row r="26" spans="1:20" s="28" customFormat="1" ht="19.5" customHeight="1">
      <c r="A26" s="34" t="s">
        <v>36</v>
      </c>
      <c r="B26" s="51">
        <v>9</v>
      </c>
      <c r="C26" s="51">
        <v>13</v>
      </c>
      <c r="D26" s="51">
        <v>22</v>
      </c>
      <c r="E26" s="51">
        <v>13</v>
      </c>
      <c r="F26" s="34">
        <v>35</v>
      </c>
      <c r="G26" s="51">
        <v>4864</v>
      </c>
      <c r="H26" s="51">
        <v>18149</v>
      </c>
      <c r="I26" s="51">
        <v>23013</v>
      </c>
      <c r="J26" s="51">
        <v>9422</v>
      </c>
      <c r="K26" s="267">
        <v>32435</v>
      </c>
      <c r="L26" s="51">
        <v>0</v>
      </c>
      <c r="M26" s="51">
        <v>0</v>
      </c>
      <c r="N26" s="51">
        <v>0</v>
      </c>
      <c r="O26" s="51">
        <v>0</v>
      </c>
      <c r="P26" s="51">
        <v>0</v>
      </c>
      <c r="Q26" s="51">
        <v>0</v>
      </c>
      <c r="R26" s="51">
        <v>0</v>
      </c>
      <c r="S26" s="51">
        <v>0</v>
      </c>
      <c r="T26" s="62">
        <f t="shared" si="0"/>
        <v>25.714285714285715</v>
      </c>
    </row>
    <row r="27" spans="1:20" s="28" customFormat="1" ht="19.5" customHeight="1">
      <c r="A27" s="34" t="s">
        <v>37</v>
      </c>
      <c r="B27" s="51">
        <v>1</v>
      </c>
      <c r="C27" s="51">
        <v>1</v>
      </c>
      <c r="D27" s="51">
        <v>2</v>
      </c>
      <c r="E27" s="51">
        <v>27</v>
      </c>
      <c r="F27" s="34">
        <v>29</v>
      </c>
      <c r="G27" s="51">
        <v>110</v>
      </c>
      <c r="H27" s="51">
        <v>225</v>
      </c>
      <c r="I27" s="51">
        <v>335</v>
      </c>
      <c r="J27" s="51">
        <v>16658</v>
      </c>
      <c r="K27" s="267">
        <v>16993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  <c r="R27" s="51">
        <v>0</v>
      </c>
      <c r="S27" s="51">
        <v>0</v>
      </c>
      <c r="T27" s="62">
        <f t="shared" si="0"/>
        <v>3.4482758620689657</v>
      </c>
    </row>
    <row r="28" spans="1:20" s="28" customFormat="1" ht="19.5" customHeight="1">
      <c r="A28" s="34" t="s">
        <v>38</v>
      </c>
      <c r="B28" s="51">
        <v>9</v>
      </c>
      <c r="C28" s="51">
        <v>28</v>
      </c>
      <c r="D28" s="51">
        <v>37</v>
      </c>
      <c r="E28" s="51">
        <v>20</v>
      </c>
      <c r="F28" s="34">
        <v>57</v>
      </c>
      <c r="G28" s="51">
        <v>4118</v>
      </c>
      <c r="H28" s="51">
        <v>12747</v>
      </c>
      <c r="I28" s="51">
        <v>16865</v>
      </c>
      <c r="J28" s="51">
        <v>10816</v>
      </c>
      <c r="K28" s="267">
        <v>27681</v>
      </c>
      <c r="L28" s="51">
        <v>0</v>
      </c>
      <c r="M28" s="51">
        <v>0</v>
      </c>
      <c r="N28" s="51">
        <v>3</v>
      </c>
      <c r="O28" s="51">
        <v>129</v>
      </c>
      <c r="P28" s="51">
        <v>0</v>
      </c>
      <c r="Q28" s="51">
        <v>0</v>
      </c>
      <c r="R28" s="51">
        <v>3</v>
      </c>
      <c r="S28" s="51">
        <v>129</v>
      </c>
      <c r="T28" s="62">
        <f t="shared" si="0"/>
        <v>15.789473684210527</v>
      </c>
    </row>
    <row r="29" spans="1:20" s="28" customFormat="1" ht="19.5" customHeight="1">
      <c r="A29" s="34" t="s">
        <v>39</v>
      </c>
      <c r="B29" s="51">
        <v>139</v>
      </c>
      <c r="C29" s="51">
        <v>191</v>
      </c>
      <c r="D29" s="51">
        <v>330</v>
      </c>
      <c r="E29" s="51">
        <v>172</v>
      </c>
      <c r="F29" s="34">
        <v>502</v>
      </c>
      <c r="G29" s="51">
        <v>75900</v>
      </c>
      <c r="H29" s="51">
        <v>117043</v>
      </c>
      <c r="I29" s="51">
        <v>192943</v>
      </c>
      <c r="J29" s="51">
        <v>102813</v>
      </c>
      <c r="K29" s="267">
        <v>295756</v>
      </c>
      <c r="L29" s="51">
        <v>1</v>
      </c>
      <c r="M29" s="51">
        <v>37</v>
      </c>
      <c r="N29" s="51">
        <v>0</v>
      </c>
      <c r="O29" s="51">
        <v>0</v>
      </c>
      <c r="P29" s="51">
        <v>1</v>
      </c>
      <c r="Q29" s="51">
        <v>386</v>
      </c>
      <c r="R29" s="51">
        <v>2</v>
      </c>
      <c r="S29" s="51">
        <v>423</v>
      </c>
      <c r="T29" s="62">
        <f t="shared" si="0"/>
        <v>27.689243027888448</v>
      </c>
    </row>
    <row r="30" spans="1:20" s="28" customFormat="1" ht="19.5" customHeight="1">
      <c r="A30" s="34" t="s">
        <v>40</v>
      </c>
      <c r="B30" s="51">
        <v>48</v>
      </c>
      <c r="C30" s="51">
        <v>2</v>
      </c>
      <c r="D30" s="51">
        <v>50</v>
      </c>
      <c r="E30" s="51">
        <v>24</v>
      </c>
      <c r="F30" s="34">
        <v>74</v>
      </c>
      <c r="G30" s="51">
        <v>19698</v>
      </c>
      <c r="H30" s="51">
        <v>1680</v>
      </c>
      <c r="I30" s="51">
        <v>21378</v>
      </c>
      <c r="J30" s="51">
        <v>12605</v>
      </c>
      <c r="K30" s="267">
        <v>33983</v>
      </c>
      <c r="L30" s="51">
        <v>0</v>
      </c>
      <c r="M30" s="51">
        <v>0</v>
      </c>
      <c r="N30" s="51">
        <v>0</v>
      </c>
      <c r="O30" s="51">
        <v>0</v>
      </c>
      <c r="P30" s="51">
        <v>0</v>
      </c>
      <c r="Q30" s="51">
        <v>0</v>
      </c>
      <c r="R30" s="51">
        <v>0</v>
      </c>
      <c r="S30" s="51">
        <v>0</v>
      </c>
      <c r="T30" s="62">
        <f t="shared" si="0"/>
        <v>64.86486486486487</v>
      </c>
    </row>
    <row r="31" spans="1:20" s="28" customFormat="1" ht="19.5" customHeight="1">
      <c r="A31" s="34" t="s">
        <v>41</v>
      </c>
      <c r="B31" s="51">
        <v>217</v>
      </c>
      <c r="C31" s="51">
        <v>41</v>
      </c>
      <c r="D31" s="51">
        <v>258</v>
      </c>
      <c r="E31" s="51">
        <v>83</v>
      </c>
      <c r="F31" s="34">
        <v>341</v>
      </c>
      <c r="G31" s="51">
        <v>108258</v>
      </c>
      <c r="H31" s="51">
        <v>48321</v>
      </c>
      <c r="I31" s="51">
        <v>156579</v>
      </c>
      <c r="J31" s="51">
        <v>92211</v>
      </c>
      <c r="K31" s="267">
        <v>248790</v>
      </c>
      <c r="L31" s="51">
        <v>2</v>
      </c>
      <c r="M31" s="51">
        <v>448</v>
      </c>
      <c r="N31" s="51">
        <v>0</v>
      </c>
      <c r="O31" s="51">
        <v>0</v>
      </c>
      <c r="P31" s="51">
        <v>5</v>
      </c>
      <c r="Q31" s="51">
        <v>1994</v>
      </c>
      <c r="R31" s="51">
        <v>7</v>
      </c>
      <c r="S31" s="51">
        <v>2442</v>
      </c>
      <c r="T31" s="62">
        <f t="shared" si="0"/>
        <v>63.636363636363633</v>
      </c>
    </row>
    <row r="32" spans="1:20" s="28" customFormat="1" ht="19.5" customHeight="1">
      <c r="A32" s="34" t="s">
        <v>42</v>
      </c>
      <c r="B32" s="51">
        <v>787</v>
      </c>
      <c r="C32" s="51">
        <v>58</v>
      </c>
      <c r="D32" s="51">
        <v>845</v>
      </c>
      <c r="E32" s="51">
        <v>261</v>
      </c>
      <c r="F32" s="34">
        <v>1106</v>
      </c>
      <c r="G32" s="51">
        <v>262623</v>
      </c>
      <c r="H32" s="51">
        <v>39770</v>
      </c>
      <c r="I32" s="51">
        <v>302393</v>
      </c>
      <c r="J32" s="51">
        <v>403208</v>
      </c>
      <c r="K32" s="267">
        <v>705601</v>
      </c>
      <c r="L32" s="51">
        <v>11</v>
      </c>
      <c r="M32" s="51">
        <v>631</v>
      </c>
      <c r="N32" s="51">
        <v>1</v>
      </c>
      <c r="O32" s="51">
        <v>201</v>
      </c>
      <c r="P32" s="51">
        <v>3</v>
      </c>
      <c r="Q32" s="51">
        <v>256</v>
      </c>
      <c r="R32" s="51">
        <v>15</v>
      </c>
      <c r="S32" s="51">
        <v>1088</v>
      </c>
      <c r="T32" s="62">
        <f t="shared" si="0"/>
        <v>71.157323688969257</v>
      </c>
    </row>
    <row r="33" spans="1:20" s="28" customFormat="1" ht="19.5" customHeight="1">
      <c r="A33" s="34" t="s">
        <v>43</v>
      </c>
      <c r="B33" s="51">
        <v>5</v>
      </c>
      <c r="C33" s="51"/>
      <c r="D33" s="51">
        <v>5</v>
      </c>
      <c r="E33" s="51">
        <v>5</v>
      </c>
      <c r="F33" s="34">
        <v>10</v>
      </c>
      <c r="G33" s="51">
        <v>1144</v>
      </c>
      <c r="H33" s="51"/>
      <c r="I33" s="51">
        <v>1144</v>
      </c>
      <c r="J33" s="51">
        <v>8797</v>
      </c>
      <c r="K33" s="267">
        <v>9941</v>
      </c>
      <c r="L33" s="51">
        <v>0</v>
      </c>
      <c r="M33" s="51">
        <v>0</v>
      </c>
      <c r="N33" s="51">
        <v>0</v>
      </c>
      <c r="O33" s="51">
        <v>0</v>
      </c>
      <c r="P33" s="51">
        <v>0</v>
      </c>
      <c r="Q33" s="51">
        <v>0</v>
      </c>
      <c r="R33" s="51">
        <v>0</v>
      </c>
      <c r="S33" s="51">
        <v>0</v>
      </c>
      <c r="T33" s="62">
        <f t="shared" si="0"/>
        <v>50</v>
      </c>
    </row>
    <row r="34" spans="1:20" s="28" customFormat="1" ht="19.5" customHeight="1">
      <c r="A34" s="34" t="s">
        <v>44</v>
      </c>
      <c r="B34" s="51">
        <v>1739</v>
      </c>
      <c r="C34" s="51">
        <v>240</v>
      </c>
      <c r="D34" s="51">
        <v>1979</v>
      </c>
      <c r="E34" s="51">
        <v>285</v>
      </c>
      <c r="F34" s="34">
        <v>2264</v>
      </c>
      <c r="G34" s="51">
        <v>1107942</v>
      </c>
      <c r="H34" s="51">
        <v>357585</v>
      </c>
      <c r="I34" s="51">
        <v>1465527</v>
      </c>
      <c r="J34" s="51">
        <v>282167</v>
      </c>
      <c r="K34" s="267">
        <v>1747694</v>
      </c>
      <c r="L34" s="51">
        <v>60</v>
      </c>
      <c r="M34" s="51">
        <v>4130</v>
      </c>
      <c r="N34" s="51">
        <v>4</v>
      </c>
      <c r="O34" s="51">
        <v>151</v>
      </c>
      <c r="P34" s="51">
        <v>12</v>
      </c>
      <c r="Q34" s="51">
        <v>3266</v>
      </c>
      <c r="R34" s="51">
        <v>76</v>
      </c>
      <c r="S34" s="51">
        <v>7547</v>
      </c>
      <c r="T34" s="62">
        <f t="shared" si="0"/>
        <v>76.810954063604242</v>
      </c>
    </row>
    <row r="35" spans="1:20" s="28" customFormat="1" ht="19.5" customHeight="1">
      <c r="A35" s="34" t="s">
        <v>45</v>
      </c>
      <c r="B35" s="51">
        <v>4</v>
      </c>
      <c r="C35" s="51">
        <v>1</v>
      </c>
      <c r="D35" s="51">
        <v>5</v>
      </c>
      <c r="E35" s="51">
        <v>33</v>
      </c>
      <c r="F35" s="34">
        <v>38</v>
      </c>
      <c r="G35" s="51">
        <v>1219</v>
      </c>
      <c r="H35" s="51">
        <v>401</v>
      </c>
      <c r="I35" s="51">
        <v>1620</v>
      </c>
      <c r="J35" s="51">
        <v>37762</v>
      </c>
      <c r="K35" s="267">
        <v>39382</v>
      </c>
      <c r="L35" s="51">
        <v>0</v>
      </c>
      <c r="M35" s="51">
        <v>0</v>
      </c>
      <c r="N35" s="51">
        <v>0</v>
      </c>
      <c r="O35" s="51">
        <v>0</v>
      </c>
      <c r="P35" s="51">
        <v>2</v>
      </c>
      <c r="Q35" s="51">
        <v>61</v>
      </c>
      <c r="R35" s="51">
        <v>2</v>
      </c>
      <c r="S35" s="51">
        <v>61</v>
      </c>
      <c r="T35" s="62">
        <f t="shared" si="0"/>
        <v>10.526315789473685</v>
      </c>
    </row>
    <row r="36" spans="1:20" s="28" customFormat="1" ht="19.5" customHeight="1">
      <c r="A36" s="34" t="s">
        <v>47</v>
      </c>
      <c r="B36" s="51">
        <v>1157</v>
      </c>
      <c r="C36" s="51">
        <v>346</v>
      </c>
      <c r="D36" s="51">
        <v>1503</v>
      </c>
      <c r="E36" s="51">
        <v>403</v>
      </c>
      <c r="F36" s="34">
        <v>1906</v>
      </c>
      <c r="G36" s="51">
        <v>964573</v>
      </c>
      <c r="H36" s="51">
        <v>666556</v>
      </c>
      <c r="I36" s="51">
        <v>1631129</v>
      </c>
      <c r="J36" s="51">
        <v>329655</v>
      </c>
      <c r="K36" s="267">
        <v>1960784</v>
      </c>
      <c r="L36" s="51">
        <v>103</v>
      </c>
      <c r="M36" s="51">
        <v>31346</v>
      </c>
      <c r="N36" s="51">
        <v>2</v>
      </c>
      <c r="O36" s="51">
        <v>703</v>
      </c>
      <c r="P36" s="51">
        <v>17</v>
      </c>
      <c r="Q36" s="51">
        <v>2358</v>
      </c>
      <c r="R36" s="51">
        <v>122</v>
      </c>
      <c r="S36" s="51">
        <v>34407</v>
      </c>
      <c r="T36" s="62">
        <f t="shared" si="0"/>
        <v>60.703043022035679</v>
      </c>
    </row>
    <row r="37" spans="1:20" s="28" customFormat="1" ht="19.5" customHeight="1">
      <c r="A37" s="34" t="s">
        <v>58</v>
      </c>
      <c r="B37" s="51">
        <v>101</v>
      </c>
      <c r="C37" s="51">
        <v>17</v>
      </c>
      <c r="D37" s="51">
        <v>118</v>
      </c>
      <c r="E37" s="51">
        <v>89</v>
      </c>
      <c r="F37" s="34">
        <v>207</v>
      </c>
      <c r="G37" s="51">
        <v>42599</v>
      </c>
      <c r="H37" s="51">
        <v>61093</v>
      </c>
      <c r="I37" s="51">
        <v>103692</v>
      </c>
      <c r="J37" s="51">
        <v>115939</v>
      </c>
      <c r="K37" s="267">
        <v>219631</v>
      </c>
      <c r="L37" s="51">
        <v>3</v>
      </c>
      <c r="M37" s="51">
        <v>364</v>
      </c>
      <c r="N37" s="51">
        <v>0</v>
      </c>
      <c r="O37" s="51">
        <v>0</v>
      </c>
      <c r="P37" s="51">
        <v>1</v>
      </c>
      <c r="Q37" s="51">
        <v>239</v>
      </c>
      <c r="R37" s="51">
        <v>4</v>
      </c>
      <c r="S37" s="51">
        <v>603</v>
      </c>
      <c r="T37" s="62">
        <f t="shared" si="0"/>
        <v>48.792270531400973</v>
      </c>
    </row>
    <row r="38" spans="1:20" s="28" customFormat="1" ht="19.5" customHeight="1">
      <c r="A38" s="34" t="s">
        <v>48</v>
      </c>
      <c r="B38" s="51">
        <v>283</v>
      </c>
      <c r="C38" s="51">
        <v>194</v>
      </c>
      <c r="D38" s="51">
        <v>477</v>
      </c>
      <c r="E38" s="51">
        <v>372</v>
      </c>
      <c r="F38" s="34">
        <v>849</v>
      </c>
      <c r="G38" s="51">
        <v>121058</v>
      </c>
      <c r="H38" s="51">
        <v>403067</v>
      </c>
      <c r="I38" s="51">
        <v>524125</v>
      </c>
      <c r="J38" s="51">
        <v>718370</v>
      </c>
      <c r="K38" s="267">
        <v>1242495</v>
      </c>
      <c r="L38" s="51">
        <v>6</v>
      </c>
      <c r="M38" s="51">
        <v>811</v>
      </c>
      <c r="N38" s="51">
        <v>2</v>
      </c>
      <c r="O38" s="51">
        <v>420</v>
      </c>
      <c r="P38" s="51">
        <v>2</v>
      </c>
      <c r="Q38" s="51">
        <v>212</v>
      </c>
      <c r="R38" s="51">
        <v>10</v>
      </c>
      <c r="S38" s="51">
        <v>1443</v>
      </c>
      <c r="T38" s="62">
        <f t="shared" si="0"/>
        <v>33.333333333333336</v>
      </c>
    </row>
    <row r="39" spans="1:20" s="47" customFormat="1" ht="19.5" customHeight="1">
      <c r="A39" s="52" t="s">
        <v>49</v>
      </c>
      <c r="B39" s="53">
        <v>13515</v>
      </c>
      <c r="C39" s="53">
        <v>3498</v>
      </c>
      <c r="D39" s="53">
        <v>17013</v>
      </c>
      <c r="E39" s="53">
        <v>6190</v>
      </c>
      <c r="F39" s="53">
        <v>23203</v>
      </c>
      <c r="G39" s="53">
        <v>6249134</v>
      </c>
      <c r="H39" s="53">
        <v>3869617</v>
      </c>
      <c r="I39" s="53">
        <v>10118751</v>
      </c>
      <c r="J39" s="53">
        <v>6186619</v>
      </c>
      <c r="K39" s="53">
        <v>16305370</v>
      </c>
      <c r="L39" s="53">
        <v>460</v>
      </c>
      <c r="M39" s="53">
        <v>63443</v>
      </c>
      <c r="N39" s="53">
        <v>33</v>
      </c>
      <c r="O39" s="53">
        <v>4119</v>
      </c>
      <c r="P39" s="53">
        <v>103</v>
      </c>
      <c r="Q39" s="53">
        <v>16110</v>
      </c>
      <c r="R39" s="53">
        <v>596</v>
      </c>
      <c r="S39" s="53">
        <v>83672</v>
      </c>
      <c r="T39" s="62">
        <f t="shared" si="0"/>
        <v>58.246778433823209</v>
      </c>
    </row>
    <row r="41" spans="1:20">
      <c r="C41" s="27" t="s">
        <v>1484</v>
      </c>
      <c r="D41" s="27" t="s">
        <v>78</v>
      </c>
    </row>
    <row r="42" spans="1:20" ht="14.25" customHeight="1">
      <c r="B42" s="515" t="s">
        <v>73</v>
      </c>
      <c r="C42" s="522">
        <v>58.246778433823209</v>
      </c>
      <c r="D42" s="522">
        <v>38.325619105852851</v>
      </c>
    </row>
    <row r="43" spans="1:20" ht="14.25" customHeight="1">
      <c r="B43" s="515" t="s">
        <v>74</v>
      </c>
      <c r="C43" s="522">
        <v>15.075636771107185</v>
      </c>
      <c r="D43" s="522">
        <v>23.732163084922327</v>
      </c>
    </row>
    <row r="44" spans="1:20" ht="14.25" customHeight="1">
      <c r="B44" s="515" t="s">
        <v>76</v>
      </c>
      <c r="C44" s="522">
        <v>26.677584795069603</v>
      </c>
      <c r="D44" s="522">
        <v>37.942217809224807</v>
      </c>
    </row>
  </sheetData>
  <mergeCells count="18">
    <mergeCell ref="A2:A3"/>
    <mergeCell ref="B2:B3"/>
    <mergeCell ref="C2:C3"/>
    <mergeCell ref="D2:D3"/>
    <mergeCell ref="E2:E3"/>
    <mergeCell ref="P2:Q2"/>
    <mergeCell ref="R2:S2"/>
    <mergeCell ref="B1:F1"/>
    <mergeCell ref="G1:K1"/>
    <mergeCell ref="L1:S1"/>
    <mergeCell ref="F2:F3"/>
    <mergeCell ref="G2:G3"/>
    <mergeCell ref="H2:H3"/>
    <mergeCell ref="I2:I3"/>
    <mergeCell ref="J2:J3"/>
    <mergeCell ref="K2:K3"/>
    <mergeCell ref="L2:M2"/>
    <mergeCell ref="N2:O2"/>
  </mergeCells>
  <printOptions horizontalCentered="1"/>
  <pageMargins left="0.7" right="0.2" top="0.52" bottom="0.6" header="0.3" footer="0.3"/>
  <pageSetup paperSize="9" scale="95" firstPageNumber="9" pageOrder="overThenDown" orientation="portrait" useFirstPageNumber="1" r:id="rId1"/>
  <headerFooter>
    <oddFooter>&amp;L&amp;"Arial,Italic"&amp;9AISHE 2011-12&amp;CT-&amp;P</oddFooter>
  </headerFooter>
  <colBreaks count="2" manualBreakCount="2">
    <brk id="6" max="38" man="1"/>
    <brk id="11" max="38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7" tint="-0.499984740745262"/>
  </sheetPr>
  <dimension ref="A1:AG52"/>
  <sheetViews>
    <sheetView view="pageBreakPreview" zoomScaleSheetLayoutView="100" workbookViewId="0">
      <pane xSplit="2" ySplit="3" topLeftCell="C30" activePane="bottomRight" state="frozen"/>
      <selection activeCell="I28" sqref="I28"/>
      <selection pane="topRight" activeCell="I28" sqref="I28"/>
      <selection pane="bottomLeft" activeCell="I28" sqref="I28"/>
      <selection pane="bottomRight" activeCell="R48" sqref="A1:XFD1048576"/>
    </sheetView>
  </sheetViews>
  <sheetFormatPr defaultRowHeight="15.75"/>
  <cols>
    <col min="1" max="1" width="5.140625" style="104" customWidth="1"/>
    <col min="2" max="2" width="23.42578125" style="104" customWidth="1"/>
    <col min="3" max="3" width="7.7109375" style="104" customWidth="1"/>
    <col min="4" max="5" width="8.140625" style="104" customWidth="1"/>
    <col min="6" max="6" width="7.28515625" style="104" customWidth="1"/>
    <col min="7" max="7" width="8.140625" style="104" customWidth="1"/>
    <col min="8" max="8" width="6.7109375" style="104" customWidth="1"/>
    <col min="9" max="11" width="9.28515625" style="104" customWidth="1"/>
    <col min="12" max="12" width="10" style="104" customWidth="1"/>
    <col min="13" max="13" width="9.85546875" style="104" customWidth="1"/>
    <col min="14" max="14" width="10.140625" style="104" customWidth="1"/>
    <col min="15" max="15" width="7.7109375" style="104" customWidth="1"/>
    <col min="16" max="16" width="7.140625" style="104" customWidth="1"/>
    <col min="17" max="17" width="7.85546875" style="104" customWidth="1"/>
    <col min="18" max="18" width="8.7109375" style="104" customWidth="1"/>
    <col min="19" max="19" width="7.5703125" style="104" customWidth="1"/>
    <col min="20" max="20" width="8.85546875" style="104" customWidth="1"/>
    <col min="21" max="21" width="6.85546875" style="104" customWidth="1"/>
    <col min="22" max="22" width="7" style="104" customWidth="1"/>
    <col min="23" max="23" width="7.5703125" style="104" customWidth="1"/>
    <col min="24" max="24" width="6.85546875" style="104" customWidth="1"/>
    <col min="25" max="25" width="7.140625" style="104" customWidth="1"/>
    <col min="26" max="26" width="7.5703125" style="104" customWidth="1"/>
    <col min="27" max="27" width="9.85546875" style="104" customWidth="1"/>
    <col min="28" max="28" width="10.42578125" style="104" customWidth="1"/>
    <col min="29" max="29" width="10.28515625" style="104" customWidth="1"/>
    <col min="30" max="31" width="7.85546875" style="104" customWidth="1"/>
    <col min="32" max="32" width="11.140625" style="104" customWidth="1"/>
    <col min="33" max="16384" width="9.140625" style="104"/>
  </cols>
  <sheetData>
    <row r="1" spans="1:31" s="105" customFormat="1" ht="27" customHeight="1">
      <c r="B1" s="108" t="s">
        <v>53</v>
      </c>
      <c r="C1" s="106" t="s">
        <v>110</v>
      </c>
      <c r="L1" s="106" t="s">
        <v>110</v>
      </c>
      <c r="U1" s="106" t="s">
        <v>110</v>
      </c>
    </row>
    <row r="2" spans="1:31" s="96" customFormat="1" ht="24.75" customHeight="1">
      <c r="A2" s="545" t="s">
        <v>99</v>
      </c>
      <c r="B2" s="547" t="s">
        <v>2</v>
      </c>
      <c r="C2" s="541" t="s">
        <v>104</v>
      </c>
      <c r="D2" s="542"/>
      <c r="E2" s="543"/>
      <c r="F2" s="541" t="s">
        <v>105</v>
      </c>
      <c r="G2" s="542"/>
      <c r="H2" s="543"/>
      <c r="I2" s="541" t="s">
        <v>100</v>
      </c>
      <c r="J2" s="542"/>
      <c r="K2" s="543"/>
      <c r="L2" s="541" t="s">
        <v>101</v>
      </c>
      <c r="M2" s="542"/>
      <c r="N2" s="543"/>
      <c r="O2" s="541" t="s">
        <v>106</v>
      </c>
      <c r="P2" s="542"/>
      <c r="Q2" s="543"/>
      <c r="R2" s="541" t="s">
        <v>107</v>
      </c>
      <c r="S2" s="542"/>
      <c r="T2" s="543"/>
      <c r="U2" s="541" t="s">
        <v>108</v>
      </c>
      <c r="V2" s="542"/>
      <c r="W2" s="543"/>
      <c r="X2" s="541" t="s">
        <v>109</v>
      </c>
      <c r="Y2" s="542"/>
      <c r="Z2" s="543"/>
      <c r="AA2" s="541" t="s">
        <v>60</v>
      </c>
      <c r="AB2" s="542"/>
      <c r="AC2" s="543"/>
    </row>
    <row r="3" spans="1:31" s="98" customFormat="1" ht="24.75" customHeight="1">
      <c r="A3" s="546"/>
      <c r="B3" s="547"/>
      <c r="C3" s="97" t="s">
        <v>102</v>
      </c>
      <c r="D3" s="97" t="s">
        <v>103</v>
      </c>
      <c r="E3" s="97" t="s">
        <v>12</v>
      </c>
      <c r="F3" s="97" t="s">
        <v>102</v>
      </c>
      <c r="G3" s="97" t="s">
        <v>103</v>
      </c>
      <c r="H3" s="97" t="s">
        <v>12</v>
      </c>
      <c r="I3" s="97" t="s">
        <v>102</v>
      </c>
      <c r="J3" s="97" t="s">
        <v>103</v>
      </c>
      <c r="K3" s="97" t="s">
        <v>12</v>
      </c>
      <c r="L3" s="97" t="s">
        <v>102</v>
      </c>
      <c r="M3" s="97" t="s">
        <v>103</v>
      </c>
      <c r="N3" s="97" t="s">
        <v>12</v>
      </c>
      <c r="O3" s="97" t="s">
        <v>102</v>
      </c>
      <c r="P3" s="97" t="s">
        <v>103</v>
      </c>
      <c r="Q3" s="97" t="s">
        <v>12</v>
      </c>
      <c r="R3" s="97" t="s">
        <v>102</v>
      </c>
      <c r="S3" s="97" t="s">
        <v>103</v>
      </c>
      <c r="T3" s="97" t="s">
        <v>12</v>
      </c>
      <c r="U3" s="97" t="s">
        <v>102</v>
      </c>
      <c r="V3" s="97" t="s">
        <v>103</v>
      </c>
      <c r="W3" s="97" t="s">
        <v>12</v>
      </c>
      <c r="X3" s="97" t="s">
        <v>102</v>
      </c>
      <c r="Y3" s="97" t="s">
        <v>103</v>
      </c>
      <c r="Z3" s="97" t="s">
        <v>12</v>
      </c>
      <c r="AA3" s="97" t="s">
        <v>102</v>
      </c>
      <c r="AB3" s="97" t="s">
        <v>103</v>
      </c>
      <c r="AC3" s="97" t="s">
        <v>12</v>
      </c>
    </row>
    <row r="4" spans="1:31" s="125" customFormat="1" ht="15" customHeight="1">
      <c r="A4" s="134">
        <v>1</v>
      </c>
      <c r="B4" s="134">
        <v>2</v>
      </c>
      <c r="C4" s="134">
        <v>3</v>
      </c>
      <c r="D4" s="134">
        <v>4</v>
      </c>
      <c r="E4" s="134">
        <v>5</v>
      </c>
      <c r="F4" s="134">
        <v>6</v>
      </c>
      <c r="G4" s="134">
        <v>7</v>
      </c>
      <c r="H4" s="134">
        <v>8</v>
      </c>
      <c r="I4" s="134">
        <v>9</v>
      </c>
      <c r="J4" s="134">
        <v>10</v>
      </c>
      <c r="K4" s="134">
        <v>11</v>
      </c>
      <c r="L4" s="134">
        <v>12</v>
      </c>
      <c r="M4" s="134">
        <v>13</v>
      </c>
      <c r="N4" s="134">
        <v>14</v>
      </c>
      <c r="O4" s="134">
        <v>15</v>
      </c>
      <c r="P4" s="134">
        <v>16</v>
      </c>
      <c r="Q4" s="134">
        <v>17</v>
      </c>
      <c r="R4" s="134">
        <v>18</v>
      </c>
      <c r="S4" s="134">
        <v>19</v>
      </c>
      <c r="T4" s="134">
        <v>20</v>
      </c>
      <c r="U4" s="134">
        <v>21</v>
      </c>
      <c r="V4" s="134">
        <v>22</v>
      </c>
      <c r="W4" s="134">
        <v>23</v>
      </c>
      <c r="X4" s="134">
        <v>24</v>
      </c>
      <c r="Y4" s="134">
        <v>25</v>
      </c>
      <c r="Z4" s="134">
        <v>26</v>
      </c>
      <c r="AA4" s="134">
        <v>27</v>
      </c>
      <c r="AB4" s="134">
        <v>28</v>
      </c>
      <c r="AC4" s="134">
        <v>29</v>
      </c>
      <c r="AD4" s="134">
        <v>30</v>
      </c>
      <c r="AE4" s="134">
        <v>31</v>
      </c>
    </row>
    <row r="5" spans="1:31" s="98" customFormat="1" ht="30.75" customHeight="1">
      <c r="A5" s="99">
        <v>1</v>
      </c>
      <c r="B5" s="100" t="s">
        <v>55</v>
      </c>
      <c r="C5" s="107">
        <v>15</v>
      </c>
      <c r="D5" s="107">
        <v>1</v>
      </c>
      <c r="E5" s="101">
        <v>16</v>
      </c>
      <c r="F5" s="107">
        <v>0</v>
      </c>
      <c r="G5" s="107">
        <v>0</v>
      </c>
      <c r="H5" s="101">
        <v>0</v>
      </c>
      <c r="I5" s="107">
        <v>214</v>
      </c>
      <c r="J5" s="107">
        <v>311</v>
      </c>
      <c r="K5" s="101">
        <v>525</v>
      </c>
      <c r="L5" s="107">
        <v>1666</v>
      </c>
      <c r="M5" s="107">
        <v>2027</v>
      </c>
      <c r="N5" s="101">
        <v>3693</v>
      </c>
      <c r="O5" s="107">
        <v>57</v>
      </c>
      <c r="P5" s="107">
        <v>26</v>
      </c>
      <c r="Q5" s="101">
        <v>83</v>
      </c>
      <c r="R5" s="107">
        <v>477</v>
      </c>
      <c r="S5" s="107">
        <v>323</v>
      </c>
      <c r="T5" s="101">
        <v>800</v>
      </c>
      <c r="U5" s="107">
        <v>9</v>
      </c>
      <c r="V5" s="107">
        <v>23</v>
      </c>
      <c r="W5" s="101">
        <v>32</v>
      </c>
      <c r="X5" s="107">
        <v>23</v>
      </c>
      <c r="Y5" s="107">
        <v>86</v>
      </c>
      <c r="Z5" s="101">
        <v>109</v>
      </c>
      <c r="AA5" s="101">
        <v>2461</v>
      </c>
      <c r="AB5" s="101">
        <v>2797</v>
      </c>
      <c r="AC5" s="101">
        <v>5258</v>
      </c>
      <c r="AD5" s="170">
        <v>46.804868771395967</v>
      </c>
      <c r="AE5" s="170">
        <v>53.195131228604033</v>
      </c>
    </row>
    <row r="6" spans="1:31" s="98" customFormat="1" ht="21.75" customHeight="1">
      <c r="A6" s="99">
        <v>2</v>
      </c>
      <c r="B6" s="102" t="s">
        <v>15</v>
      </c>
      <c r="C6" s="107">
        <v>4494</v>
      </c>
      <c r="D6" s="107">
        <v>2479</v>
      </c>
      <c r="E6" s="101">
        <v>6973</v>
      </c>
      <c r="F6" s="107">
        <v>776</v>
      </c>
      <c r="G6" s="107">
        <v>459</v>
      </c>
      <c r="H6" s="101">
        <v>1235</v>
      </c>
      <c r="I6" s="107">
        <v>264395</v>
      </c>
      <c r="J6" s="107">
        <v>194024</v>
      </c>
      <c r="K6" s="101">
        <v>458419</v>
      </c>
      <c r="L6" s="107">
        <v>1326659</v>
      </c>
      <c r="M6" s="107">
        <v>1035341</v>
      </c>
      <c r="N6" s="101">
        <v>2362000</v>
      </c>
      <c r="O6" s="107">
        <v>4911</v>
      </c>
      <c r="P6" s="107">
        <v>2335</v>
      </c>
      <c r="Q6" s="101">
        <v>7246</v>
      </c>
      <c r="R6" s="107">
        <v>73073</v>
      </c>
      <c r="S6" s="107">
        <v>76758</v>
      </c>
      <c r="T6" s="101">
        <v>149831</v>
      </c>
      <c r="U6" s="107">
        <v>2040</v>
      </c>
      <c r="V6" s="107">
        <v>2866</v>
      </c>
      <c r="W6" s="101">
        <v>4906</v>
      </c>
      <c r="X6" s="107">
        <v>4760</v>
      </c>
      <c r="Y6" s="107">
        <v>2667</v>
      </c>
      <c r="Z6" s="101">
        <v>7427</v>
      </c>
      <c r="AA6" s="101">
        <v>1681108</v>
      </c>
      <c r="AB6" s="101">
        <v>1316929</v>
      </c>
      <c r="AC6" s="101">
        <v>2998037</v>
      </c>
      <c r="AD6" s="170">
        <v>56.073624174751679</v>
      </c>
      <c r="AE6" s="170">
        <v>43.926375825248321</v>
      </c>
    </row>
    <row r="7" spans="1:31" s="98" customFormat="1" ht="21.75" customHeight="1">
      <c r="A7" s="99">
        <v>3</v>
      </c>
      <c r="B7" s="102" t="s">
        <v>16</v>
      </c>
      <c r="C7" s="107">
        <v>167</v>
      </c>
      <c r="D7" s="107">
        <v>73</v>
      </c>
      <c r="E7" s="101">
        <v>240</v>
      </c>
      <c r="F7" s="107">
        <v>35</v>
      </c>
      <c r="G7" s="107">
        <v>34</v>
      </c>
      <c r="H7" s="101">
        <v>69</v>
      </c>
      <c r="I7" s="107">
        <v>1378</v>
      </c>
      <c r="J7" s="107">
        <v>1434</v>
      </c>
      <c r="K7" s="101">
        <v>2812</v>
      </c>
      <c r="L7" s="107">
        <v>15093</v>
      </c>
      <c r="M7" s="107">
        <v>14446</v>
      </c>
      <c r="N7" s="101">
        <v>29539</v>
      </c>
      <c r="O7" s="107">
        <v>61</v>
      </c>
      <c r="P7" s="107">
        <v>26</v>
      </c>
      <c r="Q7" s="101">
        <v>87</v>
      </c>
      <c r="R7" s="107">
        <v>1736</v>
      </c>
      <c r="S7" s="107">
        <v>620</v>
      </c>
      <c r="T7" s="101">
        <v>2356</v>
      </c>
      <c r="U7" s="107">
        <v>297</v>
      </c>
      <c r="V7" s="107">
        <v>78</v>
      </c>
      <c r="W7" s="101">
        <v>375</v>
      </c>
      <c r="X7" s="107">
        <v>0</v>
      </c>
      <c r="Y7" s="107">
        <v>0</v>
      </c>
      <c r="Z7" s="101">
        <v>0</v>
      </c>
      <c r="AA7" s="101">
        <v>18767</v>
      </c>
      <c r="AB7" s="101">
        <v>16711</v>
      </c>
      <c r="AC7" s="101">
        <v>35478</v>
      </c>
      <c r="AD7" s="170">
        <v>52.897570325272007</v>
      </c>
      <c r="AE7" s="170">
        <v>47.102429674727993</v>
      </c>
    </row>
    <row r="8" spans="1:31" s="98" customFormat="1" ht="21.75" customHeight="1">
      <c r="A8" s="99">
        <v>4</v>
      </c>
      <c r="B8" s="102" t="s">
        <v>17</v>
      </c>
      <c r="C8" s="107">
        <v>1350</v>
      </c>
      <c r="D8" s="107">
        <v>846</v>
      </c>
      <c r="E8" s="101">
        <v>2196</v>
      </c>
      <c r="F8" s="107">
        <v>18</v>
      </c>
      <c r="G8" s="107">
        <v>35</v>
      </c>
      <c r="H8" s="101">
        <v>53</v>
      </c>
      <c r="I8" s="107">
        <v>19158</v>
      </c>
      <c r="J8" s="107">
        <v>21661</v>
      </c>
      <c r="K8" s="101">
        <v>40819</v>
      </c>
      <c r="L8" s="107">
        <v>233643</v>
      </c>
      <c r="M8" s="107">
        <v>243737</v>
      </c>
      <c r="N8" s="101">
        <v>477380</v>
      </c>
      <c r="O8" s="107">
        <v>1901</v>
      </c>
      <c r="P8" s="107">
        <v>1323</v>
      </c>
      <c r="Q8" s="101">
        <v>3224</v>
      </c>
      <c r="R8" s="107">
        <v>3059</v>
      </c>
      <c r="S8" s="107">
        <v>3497</v>
      </c>
      <c r="T8" s="101">
        <v>6556</v>
      </c>
      <c r="U8" s="107">
        <v>436</v>
      </c>
      <c r="V8" s="107">
        <v>510</v>
      </c>
      <c r="W8" s="101">
        <v>946</v>
      </c>
      <c r="X8" s="107">
        <v>888</v>
      </c>
      <c r="Y8" s="107">
        <v>971</v>
      </c>
      <c r="Z8" s="101">
        <v>1859</v>
      </c>
      <c r="AA8" s="101">
        <v>260453</v>
      </c>
      <c r="AB8" s="101">
        <v>272580</v>
      </c>
      <c r="AC8" s="101">
        <v>533033</v>
      </c>
      <c r="AD8" s="170">
        <v>48.86245316894076</v>
      </c>
      <c r="AE8" s="170">
        <v>51.13754683105924</v>
      </c>
    </row>
    <row r="9" spans="1:31" s="98" customFormat="1" ht="21.75" customHeight="1">
      <c r="A9" s="99">
        <v>5</v>
      </c>
      <c r="B9" s="102" t="s">
        <v>18</v>
      </c>
      <c r="C9" s="107">
        <v>1970</v>
      </c>
      <c r="D9" s="107">
        <v>606</v>
      </c>
      <c r="E9" s="101">
        <v>2576</v>
      </c>
      <c r="F9" s="107">
        <v>0</v>
      </c>
      <c r="G9" s="107">
        <v>0</v>
      </c>
      <c r="H9" s="101">
        <v>0</v>
      </c>
      <c r="I9" s="107">
        <v>54035</v>
      </c>
      <c r="J9" s="107">
        <v>32139</v>
      </c>
      <c r="K9" s="101">
        <v>86174</v>
      </c>
      <c r="L9" s="107">
        <v>714501</v>
      </c>
      <c r="M9" s="107">
        <v>485972</v>
      </c>
      <c r="N9" s="101">
        <v>1200473</v>
      </c>
      <c r="O9" s="107">
        <v>1038</v>
      </c>
      <c r="P9" s="107">
        <v>537</v>
      </c>
      <c r="Q9" s="101">
        <v>1575</v>
      </c>
      <c r="R9" s="107">
        <v>10710</v>
      </c>
      <c r="S9" s="107">
        <v>3993</v>
      </c>
      <c r="T9" s="101">
        <v>14703</v>
      </c>
      <c r="U9" s="107">
        <v>1627</v>
      </c>
      <c r="V9" s="107">
        <v>648</v>
      </c>
      <c r="W9" s="101">
        <v>2275</v>
      </c>
      <c r="X9" s="107">
        <v>547</v>
      </c>
      <c r="Y9" s="107">
        <v>268</v>
      </c>
      <c r="Z9" s="101">
        <v>815</v>
      </c>
      <c r="AA9" s="101">
        <v>784428</v>
      </c>
      <c r="AB9" s="101">
        <v>524163</v>
      </c>
      <c r="AC9" s="101">
        <v>1308591</v>
      </c>
      <c r="AD9" s="170">
        <v>59.944474629582508</v>
      </c>
      <c r="AE9" s="170">
        <v>40.055525370417492</v>
      </c>
    </row>
    <row r="10" spans="1:31" s="98" customFormat="1" ht="21.75" customHeight="1">
      <c r="A10" s="99">
        <v>6</v>
      </c>
      <c r="B10" s="102" t="s">
        <v>19</v>
      </c>
      <c r="C10" s="107">
        <v>111</v>
      </c>
      <c r="D10" s="107">
        <v>196</v>
      </c>
      <c r="E10" s="101">
        <v>307</v>
      </c>
      <c r="F10" s="107">
        <v>36</v>
      </c>
      <c r="G10" s="107">
        <v>89</v>
      </c>
      <c r="H10" s="101">
        <v>125</v>
      </c>
      <c r="I10" s="107">
        <v>4806</v>
      </c>
      <c r="J10" s="107">
        <v>8886</v>
      </c>
      <c r="K10" s="101">
        <v>13692</v>
      </c>
      <c r="L10" s="107">
        <v>21122</v>
      </c>
      <c r="M10" s="107">
        <v>23016</v>
      </c>
      <c r="N10" s="101">
        <v>44138</v>
      </c>
      <c r="O10" s="107">
        <v>218</v>
      </c>
      <c r="P10" s="107">
        <v>513</v>
      </c>
      <c r="Q10" s="101">
        <v>731</v>
      </c>
      <c r="R10" s="107">
        <v>1077</v>
      </c>
      <c r="S10" s="107">
        <v>798</v>
      </c>
      <c r="T10" s="101">
        <v>1875</v>
      </c>
      <c r="U10" s="107">
        <v>238</v>
      </c>
      <c r="V10" s="107">
        <v>131</v>
      </c>
      <c r="W10" s="101">
        <v>369</v>
      </c>
      <c r="X10" s="107">
        <v>0</v>
      </c>
      <c r="Y10" s="107">
        <v>0</v>
      </c>
      <c r="Z10" s="101">
        <v>0</v>
      </c>
      <c r="AA10" s="101">
        <v>27608</v>
      </c>
      <c r="AB10" s="101">
        <v>33629</v>
      </c>
      <c r="AC10" s="101">
        <v>61237</v>
      </c>
      <c r="AD10" s="170">
        <v>45.083854532390546</v>
      </c>
      <c r="AE10" s="170">
        <v>54.916145467609454</v>
      </c>
    </row>
    <row r="11" spans="1:31" s="98" customFormat="1" ht="21.75" customHeight="1">
      <c r="A11" s="99">
        <v>7</v>
      </c>
      <c r="B11" s="102" t="s">
        <v>56</v>
      </c>
      <c r="C11" s="107">
        <v>325</v>
      </c>
      <c r="D11" s="107">
        <v>358</v>
      </c>
      <c r="E11" s="101">
        <v>683</v>
      </c>
      <c r="F11" s="107">
        <v>187</v>
      </c>
      <c r="G11" s="107">
        <v>200</v>
      </c>
      <c r="H11" s="101">
        <v>387</v>
      </c>
      <c r="I11" s="107">
        <v>14200</v>
      </c>
      <c r="J11" s="107">
        <v>16060</v>
      </c>
      <c r="K11" s="101">
        <v>30260</v>
      </c>
      <c r="L11" s="107">
        <v>130854</v>
      </c>
      <c r="M11" s="107">
        <v>121451</v>
      </c>
      <c r="N11" s="101">
        <v>252305</v>
      </c>
      <c r="O11" s="107">
        <v>4999</v>
      </c>
      <c r="P11" s="107">
        <v>3576</v>
      </c>
      <c r="Q11" s="101">
        <v>8575</v>
      </c>
      <c r="R11" s="107">
        <v>13588</v>
      </c>
      <c r="S11" s="107">
        <v>8041</v>
      </c>
      <c r="T11" s="101">
        <v>21629</v>
      </c>
      <c r="U11" s="107">
        <v>203</v>
      </c>
      <c r="V11" s="107">
        <v>299</v>
      </c>
      <c r="W11" s="101">
        <v>502</v>
      </c>
      <c r="X11" s="107">
        <v>866</v>
      </c>
      <c r="Y11" s="107">
        <v>801</v>
      </c>
      <c r="Z11" s="101">
        <v>1667</v>
      </c>
      <c r="AA11" s="101">
        <v>165222</v>
      </c>
      <c r="AB11" s="101">
        <v>150786</v>
      </c>
      <c r="AC11" s="101">
        <v>316008</v>
      </c>
      <c r="AD11" s="170">
        <v>52.284119389382546</v>
      </c>
      <c r="AE11" s="170">
        <v>47.715880610617454</v>
      </c>
    </row>
    <row r="12" spans="1:31" s="98" customFormat="1" ht="21.75" customHeight="1">
      <c r="A12" s="99">
        <v>8</v>
      </c>
      <c r="B12" s="102" t="s">
        <v>21</v>
      </c>
      <c r="C12" s="107">
        <v>0</v>
      </c>
      <c r="D12" s="107">
        <v>0</v>
      </c>
      <c r="E12" s="101">
        <v>0</v>
      </c>
      <c r="F12" s="107">
        <v>0</v>
      </c>
      <c r="G12" s="107">
        <v>0</v>
      </c>
      <c r="H12" s="101">
        <v>0</v>
      </c>
      <c r="I12" s="107">
        <v>127</v>
      </c>
      <c r="J12" s="107">
        <v>78</v>
      </c>
      <c r="K12" s="101">
        <v>205</v>
      </c>
      <c r="L12" s="107">
        <v>1387</v>
      </c>
      <c r="M12" s="107">
        <v>1042</v>
      </c>
      <c r="N12" s="101">
        <v>2429</v>
      </c>
      <c r="O12" s="107">
        <v>0</v>
      </c>
      <c r="P12" s="107">
        <v>0</v>
      </c>
      <c r="Q12" s="101">
        <v>0</v>
      </c>
      <c r="R12" s="107">
        <v>560</v>
      </c>
      <c r="S12" s="107">
        <v>73</v>
      </c>
      <c r="T12" s="101">
        <v>633</v>
      </c>
      <c r="U12" s="107">
        <v>0</v>
      </c>
      <c r="V12" s="107">
        <v>0</v>
      </c>
      <c r="W12" s="101">
        <v>0</v>
      </c>
      <c r="X12" s="107">
        <v>0</v>
      </c>
      <c r="Y12" s="107">
        <v>0</v>
      </c>
      <c r="Z12" s="101">
        <v>0</v>
      </c>
      <c r="AA12" s="101">
        <v>2074</v>
      </c>
      <c r="AB12" s="101">
        <v>1193</v>
      </c>
      <c r="AC12" s="101">
        <v>3267</v>
      </c>
      <c r="AD12" s="170">
        <v>63.483318028772572</v>
      </c>
      <c r="AE12" s="170">
        <v>36.516681971227428</v>
      </c>
    </row>
    <row r="13" spans="1:31" s="98" customFormat="1" ht="21.75" customHeight="1">
      <c r="A13" s="99">
        <v>9</v>
      </c>
      <c r="B13" s="102" t="s">
        <v>22</v>
      </c>
      <c r="C13" s="107">
        <v>0</v>
      </c>
      <c r="D13" s="107">
        <v>0</v>
      </c>
      <c r="E13" s="101">
        <v>0</v>
      </c>
      <c r="F13" s="107">
        <v>0</v>
      </c>
      <c r="G13" s="107">
        <v>0</v>
      </c>
      <c r="H13" s="101">
        <v>0</v>
      </c>
      <c r="I13" s="107">
        <v>0</v>
      </c>
      <c r="J13" s="107">
        <v>0</v>
      </c>
      <c r="K13" s="101">
        <v>0</v>
      </c>
      <c r="L13" s="107">
        <v>365</v>
      </c>
      <c r="M13" s="107">
        <v>617</v>
      </c>
      <c r="N13" s="101">
        <v>982</v>
      </c>
      <c r="O13" s="107">
        <v>0</v>
      </c>
      <c r="P13" s="107">
        <v>0</v>
      </c>
      <c r="Q13" s="101">
        <v>0</v>
      </c>
      <c r="R13" s="107">
        <v>649</v>
      </c>
      <c r="S13" s="107">
        <v>139</v>
      </c>
      <c r="T13" s="101">
        <v>788</v>
      </c>
      <c r="U13" s="107">
        <v>0</v>
      </c>
      <c r="V13" s="107">
        <v>0</v>
      </c>
      <c r="W13" s="101">
        <v>0</v>
      </c>
      <c r="X13" s="107">
        <v>0</v>
      </c>
      <c r="Y13" s="107">
        <v>0</v>
      </c>
      <c r="Z13" s="101">
        <v>0</v>
      </c>
      <c r="AA13" s="101">
        <v>1014</v>
      </c>
      <c r="AB13" s="101">
        <v>756</v>
      </c>
      <c r="AC13" s="101">
        <v>1770</v>
      </c>
      <c r="AD13" s="170">
        <v>57.288135593220339</v>
      </c>
      <c r="AE13" s="170">
        <v>42.711864406779661</v>
      </c>
    </row>
    <row r="14" spans="1:31" s="98" customFormat="1" ht="21.75" customHeight="1">
      <c r="A14" s="99">
        <v>10</v>
      </c>
      <c r="B14" s="102" t="s">
        <v>23</v>
      </c>
      <c r="C14" s="107">
        <v>4246</v>
      </c>
      <c r="D14" s="107">
        <v>3434</v>
      </c>
      <c r="E14" s="101">
        <v>7680</v>
      </c>
      <c r="F14" s="107">
        <v>2792</v>
      </c>
      <c r="G14" s="107">
        <v>2325</v>
      </c>
      <c r="H14" s="101">
        <v>5117</v>
      </c>
      <c r="I14" s="107">
        <v>53599</v>
      </c>
      <c r="J14" s="107">
        <v>51880</v>
      </c>
      <c r="K14" s="101">
        <v>105479</v>
      </c>
      <c r="L14" s="107">
        <v>345343</v>
      </c>
      <c r="M14" s="107">
        <v>288850</v>
      </c>
      <c r="N14" s="101">
        <v>634193</v>
      </c>
      <c r="O14" s="107">
        <v>7105</v>
      </c>
      <c r="P14" s="107">
        <v>4360</v>
      </c>
      <c r="Q14" s="101">
        <v>11465</v>
      </c>
      <c r="R14" s="107">
        <v>34240</v>
      </c>
      <c r="S14" s="107">
        <v>19311</v>
      </c>
      <c r="T14" s="101">
        <v>53551</v>
      </c>
      <c r="U14" s="107">
        <v>2710</v>
      </c>
      <c r="V14" s="107">
        <v>1770</v>
      </c>
      <c r="W14" s="101">
        <v>4480</v>
      </c>
      <c r="X14" s="107">
        <v>1750</v>
      </c>
      <c r="Y14" s="107">
        <v>681</v>
      </c>
      <c r="Z14" s="101">
        <v>2431</v>
      </c>
      <c r="AA14" s="101">
        <v>451785</v>
      </c>
      <c r="AB14" s="101">
        <v>372611</v>
      </c>
      <c r="AC14" s="101">
        <v>824396</v>
      </c>
      <c r="AD14" s="170">
        <v>54.801939844443694</v>
      </c>
      <c r="AE14" s="170">
        <v>45.198060155556306</v>
      </c>
    </row>
    <row r="15" spans="1:31" s="98" customFormat="1" ht="21.75" customHeight="1">
      <c r="A15" s="99">
        <v>11</v>
      </c>
      <c r="B15" s="102" t="s">
        <v>24</v>
      </c>
      <c r="C15" s="107">
        <v>49</v>
      </c>
      <c r="D15" s="107">
        <v>61</v>
      </c>
      <c r="E15" s="101">
        <v>110</v>
      </c>
      <c r="F15" s="107">
        <v>0</v>
      </c>
      <c r="G15" s="107">
        <v>2</v>
      </c>
      <c r="H15" s="101">
        <v>2</v>
      </c>
      <c r="I15" s="107">
        <v>2800</v>
      </c>
      <c r="J15" s="107">
        <v>1730</v>
      </c>
      <c r="K15" s="101">
        <v>4530</v>
      </c>
      <c r="L15" s="107">
        <v>12672</v>
      </c>
      <c r="M15" s="107">
        <v>15699</v>
      </c>
      <c r="N15" s="101">
        <v>28371</v>
      </c>
      <c r="O15" s="107">
        <v>497</v>
      </c>
      <c r="P15" s="107">
        <v>67</v>
      </c>
      <c r="Q15" s="101">
        <v>564</v>
      </c>
      <c r="R15" s="107">
        <v>1978</v>
      </c>
      <c r="S15" s="107">
        <v>750</v>
      </c>
      <c r="T15" s="101">
        <v>2728</v>
      </c>
      <c r="U15" s="107">
        <v>6</v>
      </c>
      <c r="V15" s="107">
        <v>17</v>
      </c>
      <c r="W15" s="101">
        <v>23</v>
      </c>
      <c r="X15" s="107">
        <v>0</v>
      </c>
      <c r="Y15" s="107">
        <v>0</v>
      </c>
      <c r="Z15" s="101">
        <v>0</v>
      </c>
      <c r="AA15" s="101">
        <v>18002</v>
      </c>
      <c r="AB15" s="101">
        <v>18326</v>
      </c>
      <c r="AC15" s="101">
        <v>36328</v>
      </c>
      <c r="AD15" s="170">
        <v>49.55406298172209</v>
      </c>
      <c r="AE15" s="170">
        <v>50.44593701827791</v>
      </c>
    </row>
    <row r="16" spans="1:31" s="98" customFormat="1" ht="21.75" customHeight="1">
      <c r="A16" s="99">
        <v>12</v>
      </c>
      <c r="B16" s="102" t="s">
        <v>25</v>
      </c>
      <c r="C16" s="107">
        <v>1485</v>
      </c>
      <c r="D16" s="107">
        <v>785</v>
      </c>
      <c r="E16" s="101">
        <v>2270</v>
      </c>
      <c r="F16" s="107">
        <v>355</v>
      </c>
      <c r="G16" s="107">
        <v>291</v>
      </c>
      <c r="H16" s="101">
        <v>646</v>
      </c>
      <c r="I16" s="107">
        <v>62251</v>
      </c>
      <c r="J16" s="107">
        <v>53061</v>
      </c>
      <c r="K16" s="101">
        <v>115312</v>
      </c>
      <c r="L16" s="107">
        <v>501452</v>
      </c>
      <c r="M16" s="107">
        <v>392334</v>
      </c>
      <c r="N16" s="101">
        <v>893786</v>
      </c>
      <c r="O16" s="107">
        <v>5712</v>
      </c>
      <c r="P16" s="107">
        <v>4227</v>
      </c>
      <c r="Q16" s="101">
        <v>9939</v>
      </c>
      <c r="R16" s="107">
        <v>102635</v>
      </c>
      <c r="S16" s="107">
        <v>26699</v>
      </c>
      <c r="T16" s="101">
        <v>129334</v>
      </c>
      <c r="U16" s="107">
        <v>7587</v>
      </c>
      <c r="V16" s="107">
        <v>8307</v>
      </c>
      <c r="W16" s="101">
        <v>15894</v>
      </c>
      <c r="X16" s="107">
        <v>3445</v>
      </c>
      <c r="Y16" s="107">
        <v>4120</v>
      </c>
      <c r="Z16" s="101">
        <v>7565</v>
      </c>
      <c r="AA16" s="101">
        <v>684922</v>
      </c>
      <c r="AB16" s="101">
        <v>489824</v>
      </c>
      <c r="AC16" s="101">
        <v>1174746</v>
      </c>
      <c r="AD16" s="170">
        <v>58.303837595531292</v>
      </c>
      <c r="AE16" s="170">
        <v>41.696162404468708</v>
      </c>
    </row>
    <row r="17" spans="1:33" s="98" customFormat="1" ht="21.75" customHeight="1">
      <c r="A17" s="99">
        <v>13</v>
      </c>
      <c r="B17" s="102" t="s">
        <v>26</v>
      </c>
      <c r="C17" s="107">
        <v>1199</v>
      </c>
      <c r="D17" s="107">
        <v>1169</v>
      </c>
      <c r="E17" s="101">
        <v>2368</v>
      </c>
      <c r="F17" s="107">
        <v>338</v>
      </c>
      <c r="G17" s="107">
        <v>361</v>
      </c>
      <c r="H17" s="101">
        <v>699</v>
      </c>
      <c r="I17" s="107">
        <v>36478</v>
      </c>
      <c r="J17" s="107">
        <v>46077</v>
      </c>
      <c r="K17" s="101">
        <v>82555</v>
      </c>
      <c r="L17" s="107">
        <v>377680</v>
      </c>
      <c r="M17" s="107">
        <v>336980</v>
      </c>
      <c r="N17" s="101">
        <v>714660</v>
      </c>
      <c r="O17" s="107">
        <v>1153</v>
      </c>
      <c r="P17" s="107">
        <v>782</v>
      </c>
      <c r="Q17" s="101">
        <v>1935</v>
      </c>
      <c r="R17" s="107">
        <v>68969</v>
      </c>
      <c r="S17" s="107">
        <v>14510</v>
      </c>
      <c r="T17" s="101">
        <v>83479</v>
      </c>
      <c r="U17" s="107">
        <v>841</v>
      </c>
      <c r="V17" s="107">
        <v>1072</v>
      </c>
      <c r="W17" s="101">
        <v>1913</v>
      </c>
      <c r="X17" s="107">
        <v>3371</v>
      </c>
      <c r="Y17" s="107">
        <v>1972</v>
      </c>
      <c r="Z17" s="101">
        <v>5343</v>
      </c>
      <c r="AA17" s="101">
        <v>490029</v>
      </c>
      <c r="AB17" s="101">
        <v>402923</v>
      </c>
      <c r="AC17" s="101">
        <v>892952</v>
      </c>
      <c r="AD17" s="170">
        <v>54.877417823130465</v>
      </c>
      <c r="AE17" s="170">
        <v>45.122582176869535</v>
      </c>
    </row>
    <row r="18" spans="1:33" s="98" customFormat="1" ht="21.75" customHeight="1">
      <c r="A18" s="99">
        <v>14</v>
      </c>
      <c r="B18" s="102" t="s">
        <v>27</v>
      </c>
      <c r="C18" s="107">
        <v>423</v>
      </c>
      <c r="D18" s="107">
        <v>290</v>
      </c>
      <c r="E18" s="101">
        <v>713</v>
      </c>
      <c r="F18" s="107">
        <v>166</v>
      </c>
      <c r="G18" s="107">
        <v>225</v>
      </c>
      <c r="H18" s="101">
        <v>391</v>
      </c>
      <c r="I18" s="107">
        <v>10774</v>
      </c>
      <c r="J18" s="107">
        <v>10989</v>
      </c>
      <c r="K18" s="101">
        <v>21763</v>
      </c>
      <c r="L18" s="107">
        <v>74129</v>
      </c>
      <c r="M18" s="107">
        <v>78303</v>
      </c>
      <c r="N18" s="101">
        <v>152432</v>
      </c>
      <c r="O18" s="107">
        <v>907</v>
      </c>
      <c r="P18" s="107">
        <v>883</v>
      </c>
      <c r="Q18" s="101">
        <v>1790</v>
      </c>
      <c r="R18" s="107">
        <v>11215</v>
      </c>
      <c r="S18" s="107">
        <v>4807</v>
      </c>
      <c r="T18" s="101">
        <v>16022</v>
      </c>
      <c r="U18" s="107">
        <v>416</v>
      </c>
      <c r="V18" s="107">
        <v>382</v>
      </c>
      <c r="W18" s="101">
        <v>798</v>
      </c>
      <c r="X18" s="107">
        <v>111</v>
      </c>
      <c r="Y18" s="107">
        <v>34</v>
      </c>
      <c r="Z18" s="101">
        <v>145</v>
      </c>
      <c r="AA18" s="101">
        <v>98141</v>
      </c>
      <c r="AB18" s="101">
        <v>95913</v>
      </c>
      <c r="AC18" s="101">
        <v>194054</v>
      </c>
      <c r="AD18" s="170">
        <v>50.574067012274938</v>
      </c>
      <c r="AE18" s="170">
        <v>49.425932987725062</v>
      </c>
    </row>
    <row r="19" spans="1:33" s="98" customFormat="1" ht="21.75" customHeight="1">
      <c r="A19" s="99">
        <v>15</v>
      </c>
      <c r="B19" s="102" t="s">
        <v>57</v>
      </c>
      <c r="C19" s="107">
        <v>400</v>
      </c>
      <c r="D19" s="107">
        <v>297</v>
      </c>
      <c r="E19" s="101">
        <v>697</v>
      </c>
      <c r="F19" s="107">
        <v>330</v>
      </c>
      <c r="G19" s="107">
        <v>279</v>
      </c>
      <c r="H19" s="101">
        <v>609</v>
      </c>
      <c r="I19" s="107">
        <v>23295</v>
      </c>
      <c r="J19" s="107">
        <v>21131</v>
      </c>
      <c r="K19" s="101">
        <v>44426</v>
      </c>
      <c r="L19" s="107">
        <v>134949</v>
      </c>
      <c r="M19" s="107">
        <v>142505</v>
      </c>
      <c r="N19" s="101">
        <v>277454</v>
      </c>
      <c r="O19" s="107">
        <v>1066</v>
      </c>
      <c r="P19" s="107">
        <v>512</v>
      </c>
      <c r="Q19" s="101">
        <v>1578</v>
      </c>
      <c r="R19" s="107">
        <v>381</v>
      </c>
      <c r="S19" s="107">
        <v>358</v>
      </c>
      <c r="T19" s="101">
        <v>739</v>
      </c>
      <c r="U19" s="107">
        <v>2</v>
      </c>
      <c r="V19" s="107">
        <v>0</v>
      </c>
      <c r="W19" s="101">
        <v>2</v>
      </c>
      <c r="X19" s="107">
        <v>445</v>
      </c>
      <c r="Y19" s="107">
        <v>404</v>
      </c>
      <c r="Z19" s="101">
        <v>849</v>
      </c>
      <c r="AA19" s="101">
        <v>160868</v>
      </c>
      <c r="AB19" s="101">
        <v>165486</v>
      </c>
      <c r="AC19" s="101">
        <v>326354</v>
      </c>
      <c r="AD19" s="170">
        <v>49.292486073404952</v>
      </c>
      <c r="AE19" s="170">
        <v>50.707513926595048</v>
      </c>
    </row>
    <row r="20" spans="1:33" s="98" customFormat="1" ht="21.75" customHeight="1">
      <c r="A20" s="99">
        <v>16</v>
      </c>
      <c r="B20" s="102" t="s">
        <v>29</v>
      </c>
      <c r="C20" s="107">
        <v>393</v>
      </c>
      <c r="D20" s="107">
        <v>328</v>
      </c>
      <c r="E20" s="101">
        <v>721</v>
      </c>
      <c r="F20" s="107">
        <v>5</v>
      </c>
      <c r="G20" s="107">
        <v>5</v>
      </c>
      <c r="H20" s="101">
        <v>10</v>
      </c>
      <c r="I20" s="107">
        <v>21733</v>
      </c>
      <c r="J20" s="107">
        <v>19113</v>
      </c>
      <c r="K20" s="101">
        <v>40846</v>
      </c>
      <c r="L20" s="107">
        <v>164015</v>
      </c>
      <c r="M20" s="107">
        <v>145483</v>
      </c>
      <c r="N20" s="101">
        <v>309498</v>
      </c>
      <c r="O20" s="107">
        <v>2071</v>
      </c>
      <c r="P20" s="107">
        <v>601</v>
      </c>
      <c r="Q20" s="101">
        <v>2672</v>
      </c>
      <c r="R20" s="107">
        <v>169</v>
      </c>
      <c r="S20" s="107">
        <v>621</v>
      </c>
      <c r="T20" s="101">
        <v>790</v>
      </c>
      <c r="U20" s="107">
        <v>75</v>
      </c>
      <c r="V20" s="107">
        <v>93</v>
      </c>
      <c r="W20" s="101">
        <v>168</v>
      </c>
      <c r="X20" s="107">
        <v>858</v>
      </c>
      <c r="Y20" s="107">
        <v>379</v>
      </c>
      <c r="Z20" s="101">
        <v>1237</v>
      </c>
      <c r="AA20" s="101">
        <v>189319</v>
      </c>
      <c r="AB20" s="101">
        <v>166623</v>
      </c>
      <c r="AC20" s="101">
        <v>355942</v>
      </c>
      <c r="AD20" s="170">
        <v>53.188159868742659</v>
      </c>
      <c r="AE20" s="170">
        <v>46.811840131257341</v>
      </c>
    </row>
    <row r="21" spans="1:33" s="98" customFormat="1" ht="21.75" customHeight="1">
      <c r="A21" s="99">
        <v>17</v>
      </c>
      <c r="B21" s="102" t="s">
        <v>30</v>
      </c>
      <c r="C21" s="107">
        <v>5382</v>
      </c>
      <c r="D21" s="107">
        <v>2778</v>
      </c>
      <c r="E21" s="101">
        <v>8160</v>
      </c>
      <c r="F21" s="107">
        <v>396</v>
      </c>
      <c r="G21" s="107">
        <v>396</v>
      </c>
      <c r="H21" s="101">
        <v>792</v>
      </c>
      <c r="I21" s="107">
        <v>125899</v>
      </c>
      <c r="J21" s="107">
        <v>109327</v>
      </c>
      <c r="K21" s="101">
        <v>235226</v>
      </c>
      <c r="L21" s="107">
        <v>657986</v>
      </c>
      <c r="M21" s="107">
        <v>593509</v>
      </c>
      <c r="N21" s="101">
        <v>1251495</v>
      </c>
      <c r="O21" s="107">
        <v>5442</v>
      </c>
      <c r="P21" s="107">
        <v>4348</v>
      </c>
      <c r="Q21" s="101">
        <v>9790</v>
      </c>
      <c r="R21" s="107">
        <v>148700</v>
      </c>
      <c r="S21" s="107">
        <v>98746</v>
      </c>
      <c r="T21" s="101">
        <v>247446</v>
      </c>
      <c r="U21" s="107">
        <v>1560</v>
      </c>
      <c r="V21" s="107">
        <v>2063</v>
      </c>
      <c r="W21" s="101">
        <v>3623</v>
      </c>
      <c r="X21" s="107">
        <v>2723</v>
      </c>
      <c r="Y21" s="107">
        <v>1709</v>
      </c>
      <c r="Z21" s="101">
        <v>4432</v>
      </c>
      <c r="AA21" s="101">
        <v>948088</v>
      </c>
      <c r="AB21" s="101">
        <v>812876</v>
      </c>
      <c r="AC21" s="101">
        <v>1760964</v>
      </c>
      <c r="AD21" s="170">
        <v>53.839147194377624</v>
      </c>
      <c r="AE21" s="170">
        <v>46.160852805622376</v>
      </c>
    </row>
    <row r="22" spans="1:33" s="98" customFormat="1" ht="21.75" customHeight="1">
      <c r="A22" s="99">
        <v>18</v>
      </c>
      <c r="B22" s="102" t="s">
        <v>31</v>
      </c>
      <c r="C22" s="107">
        <v>1673</v>
      </c>
      <c r="D22" s="107">
        <v>2081</v>
      </c>
      <c r="E22" s="101">
        <v>3754</v>
      </c>
      <c r="F22" s="107">
        <v>215</v>
      </c>
      <c r="G22" s="107">
        <v>458</v>
      </c>
      <c r="H22" s="101">
        <v>673</v>
      </c>
      <c r="I22" s="107">
        <v>31422</v>
      </c>
      <c r="J22" s="107">
        <v>54578</v>
      </c>
      <c r="K22" s="101">
        <v>86000</v>
      </c>
      <c r="L22" s="107">
        <v>218915</v>
      </c>
      <c r="M22" s="107">
        <v>308894</v>
      </c>
      <c r="N22" s="101">
        <v>527809</v>
      </c>
      <c r="O22" s="107">
        <v>916</v>
      </c>
      <c r="P22" s="107">
        <v>683</v>
      </c>
      <c r="Q22" s="101">
        <v>1599</v>
      </c>
      <c r="R22" s="107">
        <v>26338</v>
      </c>
      <c r="S22" s="107">
        <v>34251</v>
      </c>
      <c r="T22" s="101">
        <v>60589</v>
      </c>
      <c r="U22" s="107">
        <v>734</v>
      </c>
      <c r="V22" s="107">
        <v>6260</v>
      </c>
      <c r="W22" s="101">
        <v>6994</v>
      </c>
      <c r="X22" s="107">
        <v>966</v>
      </c>
      <c r="Y22" s="107">
        <v>1148</v>
      </c>
      <c r="Z22" s="101">
        <v>2114</v>
      </c>
      <c r="AA22" s="101">
        <v>281179</v>
      </c>
      <c r="AB22" s="101">
        <v>408353</v>
      </c>
      <c r="AC22" s="101">
        <v>689532</v>
      </c>
      <c r="AD22" s="170">
        <v>40.778237993305609</v>
      </c>
      <c r="AE22" s="170">
        <v>59.221762006694391</v>
      </c>
    </row>
    <row r="23" spans="1:33" s="98" customFormat="1" ht="21.75" customHeight="1">
      <c r="A23" s="99">
        <v>19</v>
      </c>
      <c r="B23" s="102" t="s">
        <v>32</v>
      </c>
      <c r="C23" s="107">
        <v>0</v>
      </c>
      <c r="D23" s="107">
        <v>0</v>
      </c>
      <c r="E23" s="101">
        <v>0</v>
      </c>
      <c r="F23" s="107">
        <v>0</v>
      </c>
      <c r="G23" s="107">
        <v>0</v>
      </c>
      <c r="H23" s="101">
        <v>0</v>
      </c>
      <c r="I23" s="107">
        <v>9</v>
      </c>
      <c r="J23" s="107">
        <v>28</v>
      </c>
      <c r="K23" s="101">
        <v>37</v>
      </c>
      <c r="L23" s="107">
        <v>210</v>
      </c>
      <c r="M23" s="107">
        <v>531</v>
      </c>
      <c r="N23" s="101">
        <v>741</v>
      </c>
      <c r="O23" s="107">
        <v>0</v>
      </c>
      <c r="P23" s="107">
        <v>0</v>
      </c>
      <c r="Q23" s="101">
        <v>0</v>
      </c>
      <c r="R23" s="107">
        <v>0</v>
      </c>
      <c r="S23" s="107">
        <v>0</v>
      </c>
      <c r="T23" s="101">
        <v>0</v>
      </c>
      <c r="U23" s="107">
        <v>0</v>
      </c>
      <c r="V23" s="107">
        <v>0</v>
      </c>
      <c r="W23" s="101">
        <v>0</v>
      </c>
      <c r="X23" s="107">
        <v>0</v>
      </c>
      <c r="Y23" s="107">
        <v>0</v>
      </c>
      <c r="Z23" s="101">
        <v>0</v>
      </c>
      <c r="AA23" s="101">
        <v>219</v>
      </c>
      <c r="AB23" s="101">
        <v>559</v>
      </c>
      <c r="AC23" s="101">
        <v>778</v>
      </c>
      <c r="AD23" s="170"/>
      <c r="AE23" s="170"/>
    </row>
    <row r="24" spans="1:33" s="98" customFormat="1" ht="21.75" customHeight="1">
      <c r="A24" s="99">
        <v>20</v>
      </c>
      <c r="B24" s="102" t="s">
        <v>33</v>
      </c>
      <c r="C24" s="107">
        <v>1861</v>
      </c>
      <c r="D24" s="107">
        <v>1313</v>
      </c>
      <c r="E24" s="101">
        <v>3174</v>
      </c>
      <c r="F24" s="107">
        <v>1304</v>
      </c>
      <c r="G24" s="107">
        <v>1007</v>
      </c>
      <c r="H24" s="101">
        <v>2311</v>
      </c>
      <c r="I24" s="107">
        <v>116480</v>
      </c>
      <c r="J24" s="107">
        <v>81404</v>
      </c>
      <c r="K24" s="101">
        <v>197884</v>
      </c>
      <c r="L24" s="107">
        <v>728798</v>
      </c>
      <c r="M24" s="107">
        <v>476022</v>
      </c>
      <c r="N24" s="101">
        <v>1204820</v>
      </c>
      <c r="O24" s="107">
        <v>69157</v>
      </c>
      <c r="P24" s="107">
        <v>5027</v>
      </c>
      <c r="Q24" s="101">
        <v>74184</v>
      </c>
      <c r="R24" s="107">
        <v>82339</v>
      </c>
      <c r="S24" s="107">
        <v>17361</v>
      </c>
      <c r="T24" s="101">
        <v>99700</v>
      </c>
      <c r="U24" s="107">
        <v>517</v>
      </c>
      <c r="V24" s="107">
        <v>660</v>
      </c>
      <c r="W24" s="101">
        <v>1177</v>
      </c>
      <c r="X24" s="107">
        <v>1402</v>
      </c>
      <c r="Y24" s="107">
        <v>555</v>
      </c>
      <c r="Z24" s="101">
        <v>1957</v>
      </c>
      <c r="AA24" s="101">
        <v>1001858</v>
      </c>
      <c r="AB24" s="101">
        <v>583349</v>
      </c>
      <c r="AC24" s="101">
        <v>1585207</v>
      </c>
      <c r="AD24" s="170">
        <v>63.200452685359075</v>
      </c>
      <c r="AE24" s="170">
        <v>36.799547314640925</v>
      </c>
      <c r="AF24" s="98">
        <v>7575027</v>
      </c>
      <c r="AG24" s="170">
        <v>58.220810649074792</v>
      </c>
    </row>
    <row r="25" spans="1:33" s="98" customFormat="1" ht="21.75" customHeight="1">
      <c r="A25" s="99">
        <v>21</v>
      </c>
      <c r="B25" s="102" t="s">
        <v>34</v>
      </c>
      <c r="C25" s="107">
        <v>4077</v>
      </c>
      <c r="D25" s="107">
        <v>2007</v>
      </c>
      <c r="E25" s="101">
        <v>6084</v>
      </c>
      <c r="F25" s="107">
        <v>1305</v>
      </c>
      <c r="G25" s="107">
        <v>840</v>
      </c>
      <c r="H25" s="101">
        <v>2145</v>
      </c>
      <c r="I25" s="107">
        <v>208030</v>
      </c>
      <c r="J25" s="107">
        <v>155378</v>
      </c>
      <c r="K25" s="101">
        <v>363408</v>
      </c>
      <c r="L25" s="107">
        <v>1543876</v>
      </c>
      <c r="M25" s="107">
        <v>1221804</v>
      </c>
      <c r="N25" s="101">
        <v>2765680</v>
      </c>
      <c r="O25" s="107">
        <v>10332</v>
      </c>
      <c r="P25" s="107">
        <v>5922</v>
      </c>
      <c r="Q25" s="101">
        <v>16254</v>
      </c>
      <c r="R25" s="107">
        <v>241253</v>
      </c>
      <c r="S25" s="107">
        <v>141506</v>
      </c>
      <c r="T25" s="101">
        <v>382759</v>
      </c>
      <c r="U25" s="107">
        <v>3341</v>
      </c>
      <c r="V25" s="107">
        <v>2950</v>
      </c>
      <c r="W25" s="101">
        <v>6291</v>
      </c>
      <c r="X25" s="107">
        <v>2180</v>
      </c>
      <c r="Y25" s="107">
        <v>1552</v>
      </c>
      <c r="Z25" s="101">
        <v>3732</v>
      </c>
      <c r="AA25" s="101">
        <v>2014394</v>
      </c>
      <c r="AB25" s="101">
        <v>1531959</v>
      </c>
      <c r="AC25" s="101">
        <v>3546353</v>
      </c>
      <c r="AD25" s="170">
        <v>56.801846855064909</v>
      </c>
      <c r="AE25" s="170">
        <v>43.198153144935091</v>
      </c>
      <c r="AF25" s="98">
        <v>17040279</v>
      </c>
      <c r="AG25" s="170">
        <v>58.38845166606697</v>
      </c>
    </row>
    <row r="26" spans="1:33" s="98" customFormat="1" ht="21.75" customHeight="1">
      <c r="A26" s="99">
        <v>22</v>
      </c>
      <c r="B26" s="102" t="s">
        <v>35</v>
      </c>
      <c r="C26" s="107">
        <v>429</v>
      </c>
      <c r="D26" s="107">
        <v>375</v>
      </c>
      <c r="E26" s="101">
        <v>804</v>
      </c>
      <c r="F26" s="107">
        <v>0</v>
      </c>
      <c r="G26" s="107">
        <v>5</v>
      </c>
      <c r="H26" s="101">
        <v>5</v>
      </c>
      <c r="I26" s="107">
        <v>1994</v>
      </c>
      <c r="J26" s="107">
        <v>2024</v>
      </c>
      <c r="K26" s="101">
        <v>4018</v>
      </c>
      <c r="L26" s="107">
        <v>41776</v>
      </c>
      <c r="M26" s="107">
        <v>42492</v>
      </c>
      <c r="N26" s="101">
        <v>84268</v>
      </c>
      <c r="O26" s="107">
        <v>48</v>
      </c>
      <c r="P26" s="107">
        <v>19</v>
      </c>
      <c r="Q26" s="101">
        <v>67</v>
      </c>
      <c r="R26" s="107">
        <v>360</v>
      </c>
      <c r="S26" s="107">
        <v>134</v>
      </c>
      <c r="T26" s="101">
        <v>494</v>
      </c>
      <c r="U26" s="107">
        <v>51</v>
      </c>
      <c r="V26" s="107">
        <v>162</v>
      </c>
      <c r="W26" s="101">
        <v>213</v>
      </c>
      <c r="X26" s="107">
        <v>10</v>
      </c>
      <c r="Y26" s="107">
        <v>21</v>
      </c>
      <c r="Z26" s="101">
        <v>31</v>
      </c>
      <c r="AA26" s="101">
        <v>44668</v>
      </c>
      <c r="AB26" s="101">
        <v>45232</v>
      </c>
      <c r="AC26" s="101">
        <v>89900</v>
      </c>
      <c r="AD26" s="170">
        <v>49.686318131256954</v>
      </c>
      <c r="AE26" s="170">
        <v>50.313681868743046</v>
      </c>
    </row>
    <row r="27" spans="1:33" s="98" customFormat="1" ht="21.75" customHeight="1">
      <c r="A27" s="99">
        <v>23</v>
      </c>
      <c r="B27" s="102" t="s">
        <v>36</v>
      </c>
      <c r="C27" s="107">
        <v>171</v>
      </c>
      <c r="D27" s="107">
        <v>131</v>
      </c>
      <c r="E27" s="101">
        <v>302</v>
      </c>
      <c r="F27" s="107">
        <v>25</v>
      </c>
      <c r="G27" s="107">
        <v>34</v>
      </c>
      <c r="H27" s="101">
        <v>59</v>
      </c>
      <c r="I27" s="107">
        <v>2472</v>
      </c>
      <c r="J27" s="107">
        <v>2842</v>
      </c>
      <c r="K27" s="101">
        <v>5314</v>
      </c>
      <c r="L27" s="107">
        <v>24928</v>
      </c>
      <c r="M27" s="107">
        <v>28746</v>
      </c>
      <c r="N27" s="101">
        <v>53674</v>
      </c>
      <c r="O27" s="107">
        <v>116</v>
      </c>
      <c r="P27" s="107">
        <v>82</v>
      </c>
      <c r="Q27" s="101">
        <v>198</v>
      </c>
      <c r="R27" s="107">
        <v>603</v>
      </c>
      <c r="S27" s="107">
        <v>1215</v>
      </c>
      <c r="T27" s="101">
        <v>1818</v>
      </c>
      <c r="U27" s="107">
        <v>59</v>
      </c>
      <c r="V27" s="107">
        <v>2</v>
      </c>
      <c r="W27" s="101">
        <v>61</v>
      </c>
      <c r="X27" s="107">
        <v>0</v>
      </c>
      <c r="Y27" s="107">
        <v>0</v>
      </c>
      <c r="Z27" s="101">
        <v>0</v>
      </c>
      <c r="AA27" s="101">
        <v>28374</v>
      </c>
      <c r="AB27" s="101">
        <v>33052</v>
      </c>
      <c r="AC27" s="101">
        <v>61426</v>
      </c>
      <c r="AD27" s="170">
        <v>46.192166183700714</v>
      </c>
      <c r="AE27" s="170">
        <v>53.807833816299286</v>
      </c>
    </row>
    <row r="28" spans="1:33" s="98" customFormat="1" ht="21.75" customHeight="1">
      <c r="A28" s="99">
        <v>24</v>
      </c>
      <c r="B28" s="102" t="s">
        <v>37</v>
      </c>
      <c r="C28" s="107">
        <v>57</v>
      </c>
      <c r="D28" s="107">
        <v>71</v>
      </c>
      <c r="E28" s="101">
        <v>128</v>
      </c>
      <c r="F28" s="107">
        <v>8</v>
      </c>
      <c r="G28" s="107">
        <v>23</v>
      </c>
      <c r="H28" s="101">
        <v>31</v>
      </c>
      <c r="I28" s="107">
        <v>1321</v>
      </c>
      <c r="J28" s="107">
        <v>1248</v>
      </c>
      <c r="K28" s="101">
        <v>2569</v>
      </c>
      <c r="L28" s="107">
        <v>11046</v>
      </c>
      <c r="M28" s="107">
        <v>9886</v>
      </c>
      <c r="N28" s="101">
        <v>20932</v>
      </c>
      <c r="O28" s="107">
        <v>23</v>
      </c>
      <c r="P28" s="107">
        <v>8</v>
      </c>
      <c r="Q28" s="101">
        <v>31</v>
      </c>
      <c r="R28" s="107">
        <v>629</v>
      </c>
      <c r="S28" s="107">
        <v>1073</v>
      </c>
      <c r="T28" s="101">
        <v>1702</v>
      </c>
      <c r="U28" s="107">
        <v>2</v>
      </c>
      <c r="V28" s="107">
        <v>6</v>
      </c>
      <c r="W28" s="101">
        <v>8</v>
      </c>
      <c r="X28" s="107">
        <v>0</v>
      </c>
      <c r="Y28" s="107">
        <v>0</v>
      </c>
      <c r="Z28" s="101">
        <v>0</v>
      </c>
      <c r="AA28" s="101">
        <v>13086</v>
      </c>
      <c r="AB28" s="101">
        <v>12315</v>
      </c>
      <c r="AC28" s="101">
        <v>25401</v>
      </c>
      <c r="AD28" s="170">
        <v>51.51765678516594</v>
      </c>
      <c r="AE28" s="170">
        <v>48.48234321483406</v>
      </c>
    </row>
    <row r="29" spans="1:33" s="98" customFormat="1" ht="21.75" customHeight="1">
      <c r="A29" s="99">
        <v>25</v>
      </c>
      <c r="B29" s="102" t="s">
        <v>38</v>
      </c>
      <c r="C29" s="107">
        <v>49</v>
      </c>
      <c r="D29" s="107">
        <v>58</v>
      </c>
      <c r="E29" s="101">
        <v>107</v>
      </c>
      <c r="F29" s="107">
        <v>3</v>
      </c>
      <c r="G29" s="107">
        <v>5</v>
      </c>
      <c r="H29" s="101">
        <v>8</v>
      </c>
      <c r="I29" s="107">
        <v>7740</v>
      </c>
      <c r="J29" s="107">
        <v>1230</v>
      </c>
      <c r="K29" s="101">
        <v>8970</v>
      </c>
      <c r="L29" s="107">
        <v>15557</v>
      </c>
      <c r="M29" s="107">
        <v>15164</v>
      </c>
      <c r="N29" s="101">
        <v>30721</v>
      </c>
      <c r="O29" s="107">
        <v>10</v>
      </c>
      <c r="P29" s="107">
        <v>10</v>
      </c>
      <c r="Q29" s="101">
        <v>20</v>
      </c>
      <c r="R29" s="107">
        <v>138</v>
      </c>
      <c r="S29" s="107">
        <v>186</v>
      </c>
      <c r="T29" s="101">
        <v>324</v>
      </c>
      <c r="U29" s="107">
        <v>0</v>
      </c>
      <c r="V29" s="107">
        <v>0</v>
      </c>
      <c r="W29" s="101">
        <v>0</v>
      </c>
      <c r="X29" s="107">
        <v>0</v>
      </c>
      <c r="Y29" s="107">
        <v>0</v>
      </c>
      <c r="Z29" s="101">
        <v>0</v>
      </c>
      <c r="AA29" s="101">
        <v>23497</v>
      </c>
      <c r="AB29" s="101">
        <v>16653</v>
      </c>
      <c r="AC29" s="101">
        <v>40150</v>
      </c>
      <c r="AD29" s="170">
        <v>58.523038605230383</v>
      </c>
      <c r="AE29" s="170">
        <v>41.476961394769617</v>
      </c>
    </row>
    <row r="30" spans="1:33" s="98" customFormat="1" ht="21.75" customHeight="1">
      <c r="A30" s="99">
        <v>26</v>
      </c>
      <c r="B30" s="102" t="s">
        <v>39</v>
      </c>
      <c r="C30" s="107">
        <v>784</v>
      </c>
      <c r="D30" s="107">
        <v>333</v>
      </c>
      <c r="E30" s="101">
        <v>1117</v>
      </c>
      <c r="F30" s="107">
        <v>761</v>
      </c>
      <c r="G30" s="107">
        <v>769</v>
      </c>
      <c r="H30" s="101">
        <v>1530</v>
      </c>
      <c r="I30" s="107">
        <v>28002</v>
      </c>
      <c r="J30" s="107">
        <v>22686</v>
      </c>
      <c r="K30" s="101">
        <v>50688</v>
      </c>
      <c r="L30" s="107">
        <v>334828</v>
      </c>
      <c r="M30" s="107">
        <v>313127</v>
      </c>
      <c r="N30" s="101">
        <v>647955</v>
      </c>
      <c r="O30" s="107">
        <v>1381</v>
      </c>
      <c r="P30" s="107">
        <v>533</v>
      </c>
      <c r="Q30" s="101">
        <v>1914</v>
      </c>
      <c r="R30" s="107">
        <v>55011</v>
      </c>
      <c r="S30" s="107">
        <v>10548</v>
      </c>
      <c r="T30" s="101">
        <v>65559</v>
      </c>
      <c r="U30" s="107">
        <v>7016</v>
      </c>
      <c r="V30" s="107">
        <v>6467</v>
      </c>
      <c r="W30" s="101">
        <v>13483</v>
      </c>
      <c r="X30" s="107">
        <v>277</v>
      </c>
      <c r="Y30" s="107">
        <v>141</v>
      </c>
      <c r="Z30" s="101">
        <v>418</v>
      </c>
      <c r="AA30" s="101">
        <v>428060</v>
      </c>
      <c r="AB30" s="101">
        <v>354604</v>
      </c>
      <c r="AC30" s="101">
        <v>782664</v>
      </c>
      <c r="AD30" s="170">
        <v>54.692690605419436</v>
      </c>
      <c r="AE30" s="170">
        <v>45.307309394580564</v>
      </c>
    </row>
    <row r="31" spans="1:33" s="98" customFormat="1" ht="21.75" customHeight="1">
      <c r="A31" s="99">
        <v>27</v>
      </c>
      <c r="B31" s="102" t="s">
        <v>40</v>
      </c>
      <c r="C31" s="107">
        <v>257</v>
      </c>
      <c r="D31" s="107">
        <v>124</v>
      </c>
      <c r="E31" s="101">
        <v>381</v>
      </c>
      <c r="F31" s="107">
        <v>205</v>
      </c>
      <c r="G31" s="107">
        <v>137</v>
      </c>
      <c r="H31" s="101">
        <v>342</v>
      </c>
      <c r="I31" s="107">
        <v>4388</v>
      </c>
      <c r="J31" s="107">
        <v>3158</v>
      </c>
      <c r="K31" s="101">
        <v>7546</v>
      </c>
      <c r="L31" s="107">
        <v>16002</v>
      </c>
      <c r="M31" s="107">
        <v>18744</v>
      </c>
      <c r="N31" s="101">
        <v>34746</v>
      </c>
      <c r="O31" s="107">
        <v>103</v>
      </c>
      <c r="P31" s="107">
        <v>45</v>
      </c>
      <c r="Q31" s="101">
        <v>148</v>
      </c>
      <c r="R31" s="107">
        <v>3886</v>
      </c>
      <c r="S31" s="107">
        <v>1627</v>
      </c>
      <c r="T31" s="101">
        <v>5513</v>
      </c>
      <c r="U31" s="107">
        <v>24</v>
      </c>
      <c r="V31" s="107">
        <v>165</v>
      </c>
      <c r="W31" s="101">
        <v>189</v>
      </c>
      <c r="X31" s="107">
        <v>511</v>
      </c>
      <c r="Y31" s="107">
        <v>367</v>
      </c>
      <c r="Z31" s="101">
        <v>878</v>
      </c>
      <c r="AA31" s="101">
        <v>25376</v>
      </c>
      <c r="AB31" s="101">
        <v>24367</v>
      </c>
      <c r="AC31" s="101">
        <v>49743</v>
      </c>
      <c r="AD31" s="170">
        <v>51.014213055103227</v>
      </c>
      <c r="AE31" s="170">
        <v>48.985786944896773</v>
      </c>
    </row>
    <row r="32" spans="1:33" s="98" customFormat="1" ht="21.75" customHeight="1">
      <c r="A32" s="99">
        <v>28</v>
      </c>
      <c r="B32" s="102" t="s">
        <v>41</v>
      </c>
      <c r="C32" s="107">
        <v>961</v>
      </c>
      <c r="D32" s="107">
        <v>993</v>
      </c>
      <c r="E32" s="101">
        <v>1954</v>
      </c>
      <c r="F32" s="107">
        <v>200</v>
      </c>
      <c r="G32" s="107">
        <v>416</v>
      </c>
      <c r="H32" s="101">
        <v>616</v>
      </c>
      <c r="I32" s="107">
        <v>31080</v>
      </c>
      <c r="J32" s="107">
        <v>55613</v>
      </c>
      <c r="K32" s="101">
        <v>86693</v>
      </c>
      <c r="L32" s="107">
        <v>295104</v>
      </c>
      <c r="M32" s="107">
        <v>293496</v>
      </c>
      <c r="N32" s="101">
        <v>588600</v>
      </c>
      <c r="O32" s="107">
        <v>1202</v>
      </c>
      <c r="P32" s="107">
        <v>1783</v>
      </c>
      <c r="Q32" s="101">
        <v>2985</v>
      </c>
      <c r="R32" s="107">
        <v>84100</v>
      </c>
      <c r="S32" s="107">
        <v>17510</v>
      </c>
      <c r="T32" s="101">
        <v>101610</v>
      </c>
      <c r="U32" s="107">
        <v>1093</v>
      </c>
      <c r="V32" s="107">
        <v>601</v>
      </c>
      <c r="W32" s="101">
        <v>1694</v>
      </c>
      <c r="X32" s="107">
        <v>927</v>
      </c>
      <c r="Y32" s="107">
        <v>614</v>
      </c>
      <c r="Z32" s="101">
        <v>1541</v>
      </c>
      <c r="AA32" s="101">
        <v>414667</v>
      </c>
      <c r="AB32" s="101">
        <v>371026</v>
      </c>
      <c r="AC32" s="101">
        <v>785693</v>
      </c>
      <c r="AD32" s="170">
        <v>52.777229783134125</v>
      </c>
      <c r="AE32" s="170">
        <v>47.222770216865875</v>
      </c>
    </row>
    <row r="33" spans="1:31" s="98" customFormat="1" ht="21.75" customHeight="1">
      <c r="A33" s="99">
        <v>29</v>
      </c>
      <c r="B33" s="102" t="s">
        <v>42</v>
      </c>
      <c r="C33" s="107">
        <v>1861</v>
      </c>
      <c r="D33" s="107">
        <v>1419</v>
      </c>
      <c r="E33" s="101">
        <v>3280</v>
      </c>
      <c r="F33" s="107">
        <v>537</v>
      </c>
      <c r="G33" s="107">
        <v>359</v>
      </c>
      <c r="H33" s="101">
        <v>896</v>
      </c>
      <c r="I33" s="107">
        <v>76921</v>
      </c>
      <c r="J33" s="107">
        <v>63081</v>
      </c>
      <c r="K33" s="101">
        <v>140002</v>
      </c>
      <c r="L33" s="107">
        <v>767648</v>
      </c>
      <c r="M33" s="107">
        <v>523520</v>
      </c>
      <c r="N33" s="101">
        <v>1291168</v>
      </c>
      <c r="O33" s="107">
        <v>4259</v>
      </c>
      <c r="P33" s="107">
        <v>1701</v>
      </c>
      <c r="Q33" s="101">
        <v>5960</v>
      </c>
      <c r="R33" s="107">
        <v>40574</v>
      </c>
      <c r="S33" s="107">
        <v>9152</v>
      </c>
      <c r="T33" s="101">
        <v>49726</v>
      </c>
      <c r="U33" s="107">
        <v>3940</v>
      </c>
      <c r="V33" s="107">
        <v>5062</v>
      </c>
      <c r="W33" s="101">
        <v>9002</v>
      </c>
      <c r="X33" s="107">
        <v>4227</v>
      </c>
      <c r="Y33" s="107">
        <v>1899</v>
      </c>
      <c r="Z33" s="101">
        <v>6126</v>
      </c>
      <c r="AA33" s="101">
        <v>899967</v>
      </c>
      <c r="AB33" s="101">
        <v>606193</v>
      </c>
      <c r="AC33" s="101">
        <v>1506160</v>
      </c>
      <c r="AD33" s="170">
        <v>59.752416741913208</v>
      </c>
      <c r="AE33" s="170">
        <v>40.247583258086792</v>
      </c>
    </row>
    <row r="34" spans="1:31" s="98" customFormat="1" ht="21.75" customHeight="1">
      <c r="A34" s="99">
        <v>30</v>
      </c>
      <c r="B34" s="102" t="s">
        <v>43</v>
      </c>
      <c r="C34" s="107">
        <v>0</v>
      </c>
      <c r="D34" s="107">
        <v>0</v>
      </c>
      <c r="E34" s="101">
        <v>0</v>
      </c>
      <c r="F34" s="107">
        <v>27</v>
      </c>
      <c r="G34" s="107">
        <v>23</v>
      </c>
      <c r="H34" s="101">
        <v>50</v>
      </c>
      <c r="I34" s="107">
        <v>2753</v>
      </c>
      <c r="J34" s="107">
        <v>1575</v>
      </c>
      <c r="K34" s="101">
        <v>4328</v>
      </c>
      <c r="L34" s="107">
        <v>8548</v>
      </c>
      <c r="M34" s="107">
        <v>8561</v>
      </c>
      <c r="N34" s="101">
        <v>17109</v>
      </c>
      <c r="O34" s="107">
        <v>19</v>
      </c>
      <c r="P34" s="107">
        <v>13</v>
      </c>
      <c r="Q34" s="101">
        <v>32</v>
      </c>
      <c r="R34" s="107">
        <v>582</v>
      </c>
      <c r="S34" s="107">
        <v>346</v>
      </c>
      <c r="T34" s="101">
        <v>928</v>
      </c>
      <c r="U34" s="107">
        <v>0</v>
      </c>
      <c r="V34" s="107">
        <v>0</v>
      </c>
      <c r="W34" s="101">
        <v>0</v>
      </c>
      <c r="X34" s="107">
        <v>142</v>
      </c>
      <c r="Y34" s="107">
        <v>164</v>
      </c>
      <c r="Z34" s="101">
        <v>306</v>
      </c>
      <c r="AA34" s="101">
        <v>12071</v>
      </c>
      <c r="AB34" s="101">
        <v>10682</v>
      </c>
      <c r="AC34" s="101">
        <v>22753</v>
      </c>
      <c r="AD34" s="170">
        <v>53.05234474574781</v>
      </c>
      <c r="AE34" s="170">
        <v>46.94765525425219</v>
      </c>
    </row>
    <row r="35" spans="1:31" s="98" customFormat="1" ht="21.75" customHeight="1">
      <c r="A35" s="99">
        <v>31</v>
      </c>
      <c r="B35" s="102" t="s">
        <v>44</v>
      </c>
      <c r="C35" s="107">
        <v>7092</v>
      </c>
      <c r="D35" s="107">
        <v>5486</v>
      </c>
      <c r="E35" s="101">
        <v>12578</v>
      </c>
      <c r="F35" s="107">
        <v>4688</v>
      </c>
      <c r="G35" s="107">
        <v>8144</v>
      </c>
      <c r="H35" s="101">
        <v>12832</v>
      </c>
      <c r="I35" s="107">
        <v>244234</v>
      </c>
      <c r="J35" s="107">
        <v>260189</v>
      </c>
      <c r="K35" s="101">
        <v>504423</v>
      </c>
      <c r="L35" s="107">
        <v>1037967</v>
      </c>
      <c r="M35" s="107">
        <v>1041005</v>
      </c>
      <c r="N35" s="101">
        <v>2078972</v>
      </c>
      <c r="O35" s="107">
        <v>11453</v>
      </c>
      <c r="P35" s="107">
        <v>4647</v>
      </c>
      <c r="Q35" s="101">
        <v>16100</v>
      </c>
      <c r="R35" s="107">
        <v>349363</v>
      </c>
      <c r="S35" s="107">
        <v>94356</v>
      </c>
      <c r="T35" s="101">
        <v>443719</v>
      </c>
      <c r="U35" s="107">
        <v>13716</v>
      </c>
      <c r="V35" s="107">
        <v>12873</v>
      </c>
      <c r="W35" s="101">
        <v>26589</v>
      </c>
      <c r="X35" s="107">
        <v>6308</v>
      </c>
      <c r="Y35" s="107">
        <v>3487</v>
      </c>
      <c r="Z35" s="101">
        <v>9795</v>
      </c>
      <c r="AA35" s="101">
        <v>1674821</v>
      </c>
      <c r="AB35" s="101">
        <v>1430187</v>
      </c>
      <c r="AC35" s="101">
        <v>3105008</v>
      </c>
      <c r="AD35" s="170">
        <v>53.939345727933713</v>
      </c>
      <c r="AE35" s="170">
        <v>46.060654272066287</v>
      </c>
    </row>
    <row r="36" spans="1:31" s="98" customFormat="1" ht="21.75" customHeight="1">
      <c r="A36" s="99">
        <v>32</v>
      </c>
      <c r="B36" s="102" t="s">
        <v>45</v>
      </c>
      <c r="C36" s="107">
        <v>128</v>
      </c>
      <c r="D36" s="107">
        <v>104</v>
      </c>
      <c r="E36" s="101">
        <v>232</v>
      </c>
      <c r="F36" s="107">
        <v>0</v>
      </c>
      <c r="G36" s="107">
        <v>0</v>
      </c>
      <c r="H36" s="101">
        <v>0</v>
      </c>
      <c r="I36" s="107">
        <v>4026</v>
      </c>
      <c r="J36" s="107">
        <v>3334</v>
      </c>
      <c r="K36" s="101">
        <v>7360</v>
      </c>
      <c r="L36" s="107">
        <v>26942</v>
      </c>
      <c r="M36" s="107">
        <v>18651</v>
      </c>
      <c r="N36" s="101">
        <v>45593</v>
      </c>
      <c r="O36" s="107">
        <v>144</v>
      </c>
      <c r="P36" s="107">
        <v>99</v>
      </c>
      <c r="Q36" s="101">
        <v>243</v>
      </c>
      <c r="R36" s="107">
        <v>1021</v>
      </c>
      <c r="S36" s="107">
        <v>1200</v>
      </c>
      <c r="T36" s="101">
        <v>2221</v>
      </c>
      <c r="U36" s="107">
        <v>15</v>
      </c>
      <c r="V36" s="107">
        <v>5</v>
      </c>
      <c r="W36" s="101">
        <v>20</v>
      </c>
      <c r="X36" s="107">
        <v>0</v>
      </c>
      <c r="Y36" s="107">
        <v>0</v>
      </c>
      <c r="Z36" s="101">
        <v>0</v>
      </c>
      <c r="AA36" s="101">
        <v>32276</v>
      </c>
      <c r="AB36" s="101">
        <v>23393</v>
      </c>
      <c r="AC36" s="101">
        <v>55669</v>
      </c>
      <c r="AD36" s="170">
        <v>57.978408090678826</v>
      </c>
      <c r="AE36" s="170">
        <v>42.021591909321174</v>
      </c>
    </row>
    <row r="37" spans="1:31" s="98" customFormat="1" ht="21.75" customHeight="1">
      <c r="A37" s="99">
        <v>33</v>
      </c>
      <c r="B37" s="102" t="s">
        <v>47</v>
      </c>
      <c r="C37" s="107">
        <v>5127</v>
      </c>
      <c r="D37" s="107">
        <v>2500</v>
      </c>
      <c r="E37" s="101">
        <v>7627</v>
      </c>
      <c r="F37" s="107">
        <v>758</v>
      </c>
      <c r="G37" s="107">
        <v>618</v>
      </c>
      <c r="H37" s="101">
        <v>1376</v>
      </c>
      <c r="I37" s="107">
        <v>210728</v>
      </c>
      <c r="J37" s="107">
        <v>189916</v>
      </c>
      <c r="K37" s="101">
        <v>400644</v>
      </c>
      <c r="L37" s="107">
        <v>1951789</v>
      </c>
      <c r="M37" s="107">
        <v>1621759</v>
      </c>
      <c r="N37" s="101">
        <v>3573548</v>
      </c>
      <c r="O37" s="107">
        <v>5876</v>
      </c>
      <c r="P37" s="107">
        <v>3014</v>
      </c>
      <c r="Q37" s="101">
        <v>8890</v>
      </c>
      <c r="R37" s="107">
        <v>31148</v>
      </c>
      <c r="S37" s="107">
        <v>17355</v>
      </c>
      <c r="T37" s="101">
        <v>48503</v>
      </c>
      <c r="U37" s="107">
        <v>35363</v>
      </c>
      <c r="V37" s="107">
        <v>38851</v>
      </c>
      <c r="W37" s="101">
        <v>74214</v>
      </c>
      <c r="X37" s="107">
        <v>6085</v>
      </c>
      <c r="Y37" s="107">
        <v>2870</v>
      </c>
      <c r="Z37" s="101">
        <v>8955</v>
      </c>
      <c r="AA37" s="101">
        <v>2246874</v>
      </c>
      <c r="AB37" s="101">
        <v>1876883</v>
      </c>
      <c r="AC37" s="101">
        <v>4123757</v>
      </c>
      <c r="AD37" s="170">
        <v>54.486091202755155</v>
      </c>
      <c r="AE37" s="170">
        <v>45.513908797244845</v>
      </c>
    </row>
    <row r="38" spans="1:31" s="98" customFormat="1" ht="21.75" customHeight="1">
      <c r="A38" s="99">
        <v>34</v>
      </c>
      <c r="B38" s="102" t="s">
        <v>58</v>
      </c>
      <c r="C38" s="107">
        <v>792</v>
      </c>
      <c r="D38" s="107">
        <v>533</v>
      </c>
      <c r="E38" s="101">
        <v>1325</v>
      </c>
      <c r="F38" s="107">
        <v>7</v>
      </c>
      <c r="G38" s="107">
        <v>7</v>
      </c>
      <c r="H38" s="101">
        <v>14</v>
      </c>
      <c r="I38" s="107">
        <v>30270</v>
      </c>
      <c r="J38" s="107">
        <v>31261</v>
      </c>
      <c r="K38" s="101">
        <v>61531</v>
      </c>
      <c r="L38" s="107">
        <v>142567</v>
      </c>
      <c r="M38" s="107">
        <v>156067</v>
      </c>
      <c r="N38" s="101">
        <v>298634</v>
      </c>
      <c r="O38" s="107">
        <v>1281</v>
      </c>
      <c r="P38" s="107">
        <v>1174</v>
      </c>
      <c r="Q38" s="101">
        <v>2455</v>
      </c>
      <c r="R38" s="107">
        <v>14611</v>
      </c>
      <c r="S38" s="107">
        <v>6629</v>
      </c>
      <c r="T38" s="101">
        <v>21240</v>
      </c>
      <c r="U38" s="107">
        <v>1173</v>
      </c>
      <c r="V38" s="107">
        <v>935</v>
      </c>
      <c r="W38" s="101">
        <v>2108</v>
      </c>
      <c r="X38" s="107">
        <v>1055</v>
      </c>
      <c r="Y38" s="107">
        <v>306</v>
      </c>
      <c r="Z38" s="101">
        <v>1361</v>
      </c>
      <c r="AA38" s="101">
        <v>191756</v>
      </c>
      <c r="AB38" s="101">
        <v>196912</v>
      </c>
      <c r="AC38" s="101">
        <v>388668</v>
      </c>
      <c r="AD38" s="170">
        <v>49.336708964977824</v>
      </c>
      <c r="AE38" s="170">
        <v>50.663291035022176</v>
      </c>
    </row>
    <row r="39" spans="1:31" s="98" customFormat="1" ht="21.75" customHeight="1">
      <c r="A39" s="99">
        <v>35</v>
      </c>
      <c r="B39" s="102" t="s">
        <v>48</v>
      </c>
      <c r="C39" s="107">
        <v>1968</v>
      </c>
      <c r="D39" s="107">
        <v>905</v>
      </c>
      <c r="E39" s="101">
        <v>2873</v>
      </c>
      <c r="F39" s="107">
        <v>436</v>
      </c>
      <c r="G39" s="107">
        <v>695</v>
      </c>
      <c r="H39" s="101">
        <v>1131</v>
      </c>
      <c r="I39" s="107">
        <v>72264</v>
      </c>
      <c r="J39" s="107">
        <v>80468</v>
      </c>
      <c r="K39" s="101">
        <v>152732</v>
      </c>
      <c r="L39" s="107">
        <v>732496</v>
      </c>
      <c r="M39" s="107">
        <v>542656</v>
      </c>
      <c r="N39" s="101">
        <v>1275152</v>
      </c>
      <c r="O39" s="107">
        <v>2649</v>
      </c>
      <c r="P39" s="107">
        <v>1176</v>
      </c>
      <c r="Q39" s="101">
        <v>3825</v>
      </c>
      <c r="R39" s="107">
        <v>40126</v>
      </c>
      <c r="S39" s="107">
        <v>11818</v>
      </c>
      <c r="T39" s="101">
        <v>51944</v>
      </c>
      <c r="U39" s="107">
        <v>4082</v>
      </c>
      <c r="V39" s="107">
        <v>2286</v>
      </c>
      <c r="W39" s="101">
        <v>6368</v>
      </c>
      <c r="X39" s="107">
        <v>2020</v>
      </c>
      <c r="Y39" s="107">
        <v>1009</v>
      </c>
      <c r="Z39" s="101">
        <v>3029</v>
      </c>
      <c r="AA39" s="101">
        <v>856041</v>
      </c>
      <c r="AB39" s="101">
        <v>641013</v>
      </c>
      <c r="AC39" s="101">
        <v>1497054</v>
      </c>
      <c r="AD39" s="170">
        <v>57.181704868361457</v>
      </c>
      <c r="AE39" s="170">
        <v>42.818295131638543</v>
      </c>
    </row>
    <row r="40" spans="1:31" s="103" customFormat="1" ht="21.75" customHeight="1">
      <c r="A40" s="544" t="s">
        <v>49</v>
      </c>
      <c r="B40" s="544"/>
      <c r="C40" s="102">
        <v>49296</v>
      </c>
      <c r="D40" s="102">
        <v>32134</v>
      </c>
      <c r="E40" s="102">
        <v>81430</v>
      </c>
      <c r="F40" s="102">
        <v>15913</v>
      </c>
      <c r="G40" s="102">
        <v>18241</v>
      </c>
      <c r="H40" s="102">
        <v>34154</v>
      </c>
      <c r="I40" s="102">
        <v>1769276</v>
      </c>
      <c r="J40" s="102">
        <v>1597914</v>
      </c>
      <c r="K40" s="102">
        <v>3367190</v>
      </c>
      <c r="L40" s="102">
        <v>12612513</v>
      </c>
      <c r="M40" s="102">
        <v>10562437</v>
      </c>
      <c r="N40" s="102">
        <v>23174950</v>
      </c>
      <c r="O40" s="102">
        <v>146107</v>
      </c>
      <c r="P40" s="102">
        <v>50052</v>
      </c>
      <c r="Q40" s="102">
        <v>196159</v>
      </c>
      <c r="R40" s="102">
        <v>1445298</v>
      </c>
      <c r="S40" s="102">
        <v>626311</v>
      </c>
      <c r="T40" s="102">
        <v>2071609</v>
      </c>
      <c r="U40" s="102">
        <v>89173</v>
      </c>
      <c r="V40" s="102">
        <v>95544</v>
      </c>
      <c r="W40" s="102">
        <v>184717</v>
      </c>
      <c r="X40" s="102">
        <v>45897</v>
      </c>
      <c r="Y40" s="102">
        <v>28225</v>
      </c>
      <c r="Z40" s="102">
        <v>74122</v>
      </c>
      <c r="AA40" s="102">
        <v>16173473</v>
      </c>
      <c r="AB40" s="102">
        <v>13010858</v>
      </c>
      <c r="AC40" s="102">
        <v>29184331</v>
      </c>
      <c r="AD40" s="170">
        <v>55.41834417927894</v>
      </c>
      <c r="AE40" s="170">
        <v>44.58165582072106</v>
      </c>
    </row>
    <row r="41" spans="1:31">
      <c r="C41" s="109">
        <v>60.537885300257891</v>
      </c>
      <c r="D41" s="109">
        <v>39.462114699742109</v>
      </c>
      <c r="E41" s="109">
        <v>0.27901958759993506</v>
      </c>
      <c r="F41" s="109">
        <v>46.591907243661062</v>
      </c>
      <c r="G41" s="109">
        <v>53.408092756338931</v>
      </c>
      <c r="H41" s="109">
        <v>0.11702855206788876</v>
      </c>
      <c r="I41" s="109">
        <v>52.544584653672644</v>
      </c>
      <c r="J41" s="109">
        <v>47.455415346327349</v>
      </c>
      <c r="K41" s="109">
        <v>11.537663823782701</v>
      </c>
      <c r="L41" s="109">
        <v>54.423042983911508</v>
      </c>
      <c r="M41" s="109">
        <v>45.576957016088492</v>
      </c>
      <c r="N41" s="109">
        <v>79.408878689047214</v>
      </c>
      <c r="O41" s="109">
        <v>74.483964538970937</v>
      </c>
      <c r="P41" s="109">
        <v>25.516035461029063</v>
      </c>
      <c r="Q41" s="109">
        <v>0.67213807299540296</v>
      </c>
      <c r="R41" s="109">
        <v>69.766929956376899</v>
      </c>
      <c r="S41" s="109">
        <v>30.233070043623098</v>
      </c>
      <c r="T41" s="109">
        <v>7.0983604181298521</v>
      </c>
      <c r="U41" s="109">
        <v>48.275470043363633</v>
      </c>
      <c r="V41" s="109">
        <v>51.724529956636367</v>
      </c>
      <c r="W41" s="109">
        <v>0.6329321031892079</v>
      </c>
      <c r="X41" s="109">
        <v>61.920887185990665</v>
      </c>
      <c r="Y41" s="109">
        <v>38.079112814009335</v>
      </c>
      <c r="Z41" s="109">
        <v>0.25397875318779795</v>
      </c>
      <c r="AA41" s="109">
        <v>55.41834417927894</v>
      </c>
      <c r="AB41" s="109">
        <v>44.58165582072106</v>
      </c>
      <c r="AC41" s="109">
        <v>100</v>
      </c>
      <c r="AD41" s="170"/>
      <c r="AE41" s="170"/>
    </row>
    <row r="44" spans="1:31">
      <c r="B44" s="104" t="s">
        <v>1428</v>
      </c>
      <c r="C44" s="104" t="s">
        <v>102</v>
      </c>
      <c r="D44" s="104" t="s">
        <v>103</v>
      </c>
      <c r="E44" s="104" t="s">
        <v>265</v>
      </c>
      <c r="F44" s="104" t="s">
        <v>1496</v>
      </c>
      <c r="G44" s="104" t="s">
        <v>1497</v>
      </c>
      <c r="H44" s="104" t="s">
        <v>1498</v>
      </c>
    </row>
    <row r="45" spans="1:31">
      <c r="B45" s="104" t="s">
        <v>104</v>
      </c>
      <c r="C45" s="104">
        <v>49296</v>
      </c>
      <c r="D45" s="104">
        <v>32134</v>
      </c>
      <c r="E45" s="104">
        <v>81430</v>
      </c>
      <c r="F45" s="525">
        <v>60.537885300257891</v>
      </c>
      <c r="G45" s="525">
        <v>39.462114699742109</v>
      </c>
      <c r="H45" s="104">
        <v>0.27901958759993506</v>
      </c>
    </row>
    <row r="46" spans="1:31">
      <c r="B46" s="104" t="s">
        <v>105</v>
      </c>
      <c r="C46" s="104">
        <v>15913</v>
      </c>
      <c r="D46" s="104">
        <v>18241</v>
      </c>
      <c r="E46" s="104">
        <v>34154</v>
      </c>
      <c r="F46" s="525">
        <v>46.591907243661062</v>
      </c>
      <c r="G46" s="525">
        <v>53.408092756338931</v>
      </c>
      <c r="H46" s="104">
        <v>0.11702855206788876</v>
      </c>
    </row>
    <row r="47" spans="1:31">
      <c r="B47" s="104" t="s">
        <v>100</v>
      </c>
      <c r="C47" s="104">
        <v>1769276</v>
      </c>
      <c r="D47" s="104">
        <v>1597914</v>
      </c>
      <c r="E47" s="104">
        <v>3367190</v>
      </c>
      <c r="F47" s="525">
        <v>52.544584653672644</v>
      </c>
      <c r="G47" s="525">
        <v>47.455415346327349</v>
      </c>
      <c r="H47" s="104">
        <v>11.537663823782701</v>
      </c>
    </row>
    <row r="48" spans="1:31">
      <c r="B48" s="104" t="s">
        <v>101</v>
      </c>
      <c r="C48" s="104">
        <v>12612513</v>
      </c>
      <c r="D48" s="104">
        <v>10562437</v>
      </c>
      <c r="E48" s="104">
        <v>23174950</v>
      </c>
      <c r="F48" s="525">
        <v>54.423042983911508</v>
      </c>
      <c r="G48" s="525">
        <v>45.576957016088492</v>
      </c>
      <c r="H48" s="104">
        <v>79.408878689047214</v>
      </c>
    </row>
    <row r="49" spans="2:8">
      <c r="B49" s="104" t="s">
        <v>106</v>
      </c>
      <c r="C49" s="104">
        <v>146107</v>
      </c>
      <c r="D49" s="104">
        <v>50052</v>
      </c>
      <c r="E49" s="104">
        <v>196159</v>
      </c>
      <c r="F49" s="525">
        <v>74.483964538970937</v>
      </c>
      <c r="G49" s="525">
        <v>25.516035461029063</v>
      </c>
      <c r="H49" s="104">
        <v>0.67213807299540296</v>
      </c>
    </row>
    <row r="50" spans="2:8">
      <c r="B50" s="104" t="s">
        <v>107</v>
      </c>
      <c r="C50" s="104">
        <v>1445298</v>
      </c>
      <c r="D50" s="104">
        <v>626311</v>
      </c>
      <c r="E50" s="104">
        <v>2071609</v>
      </c>
      <c r="F50" s="525">
        <v>69.766929956376899</v>
      </c>
      <c r="G50" s="525">
        <v>30.233070043623098</v>
      </c>
      <c r="H50" s="104">
        <v>7.0983604181298521</v>
      </c>
    </row>
    <row r="51" spans="2:8">
      <c r="B51" s="104" t="s">
        <v>108</v>
      </c>
      <c r="C51" s="104">
        <v>89173</v>
      </c>
      <c r="D51" s="104">
        <v>95544</v>
      </c>
      <c r="E51" s="104">
        <v>184717</v>
      </c>
      <c r="F51" s="525">
        <v>48.275470043363633</v>
      </c>
      <c r="G51" s="525">
        <v>51.724529956636367</v>
      </c>
      <c r="H51" s="104">
        <v>0.6329321031892079</v>
      </c>
    </row>
    <row r="52" spans="2:8">
      <c r="B52" s="104" t="s">
        <v>109</v>
      </c>
      <c r="C52" s="104">
        <v>45897</v>
      </c>
      <c r="D52" s="104">
        <v>28225</v>
      </c>
      <c r="E52" s="104">
        <v>74122</v>
      </c>
      <c r="F52" s="525">
        <v>61.920887185990665</v>
      </c>
      <c r="G52" s="525">
        <v>38.079112814009335</v>
      </c>
      <c r="H52" s="104">
        <v>0.25397875318779795</v>
      </c>
    </row>
  </sheetData>
  <mergeCells count="12">
    <mergeCell ref="I2:K2"/>
    <mergeCell ref="L2:N2"/>
    <mergeCell ref="A40:B40"/>
    <mergeCell ref="A2:A3"/>
    <mergeCell ref="B2:B3"/>
    <mergeCell ref="C2:E2"/>
    <mergeCell ref="F2:H2"/>
    <mergeCell ref="O2:Q2"/>
    <mergeCell ref="R2:T2"/>
    <mergeCell ref="U2:W2"/>
    <mergeCell ref="X2:Z2"/>
    <mergeCell ref="AA2:AC2"/>
  </mergeCells>
  <printOptions horizontalCentered="1"/>
  <pageMargins left="0.56000000000000005" right="0.15" top="0.52" bottom="0.38" header="0.2" footer="0.16"/>
  <pageSetup paperSize="9" scale="89" firstPageNumber="12" orientation="portrait" useFirstPageNumber="1" r:id="rId1"/>
  <headerFooter>
    <oddFooter>&amp;L&amp;"Arial,Italic"&amp;9AISHE 2011-12&amp;CT-&amp;P</oddFooter>
  </headerFooter>
  <colBreaks count="2" manualBreakCount="2">
    <brk id="11" max="38" man="1"/>
    <brk id="20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AE42"/>
  <sheetViews>
    <sheetView view="pageBreakPreview" zoomScaleSheetLayoutView="100" workbookViewId="0">
      <pane xSplit="2" ySplit="3" topLeftCell="C4" activePane="bottomRight" state="frozen"/>
      <selection activeCell="I28" sqref="I28"/>
      <selection pane="topRight" activeCell="I28" sqref="I28"/>
      <selection pane="bottomLeft" activeCell="I28" sqref="I28"/>
      <selection pane="bottomRight" activeCell="C5" sqref="A1:AE40"/>
    </sheetView>
  </sheetViews>
  <sheetFormatPr defaultRowHeight="15"/>
  <cols>
    <col min="1" max="1" width="5.140625" style="213" customWidth="1"/>
    <col min="2" max="2" width="23.42578125" style="213" customWidth="1"/>
    <col min="3" max="3" width="7.7109375" style="213" customWidth="1"/>
    <col min="4" max="5" width="8.140625" style="213" customWidth="1"/>
    <col min="6" max="6" width="7.28515625" style="213" customWidth="1"/>
    <col min="7" max="7" width="8.140625" style="213" customWidth="1"/>
    <col min="8" max="8" width="6.7109375" style="213" customWidth="1"/>
    <col min="9" max="11" width="9.28515625" style="213" customWidth="1"/>
    <col min="12" max="12" width="10" style="213" customWidth="1"/>
    <col min="13" max="13" width="9.85546875" style="213" customWidth="1"/>
    <col min="14" max="14" width="10.140625" style="213" customWidth="1"/>
    <col min="15" max="15" width="6.85546875" style="213" customWidth="1"/>
    <col min="16" max="16" width="7" style="213" customWidth="1"/>
    <col min="17" max="17" width="7.28515625" style="213" customWidth="1"/>
    <col min="18" max="18" width="8.140625" style="213" customWidth="1"/>
    <col min="19" max="19" width="7.5703125" style="213" customWidth="1"/>
    <col min="20" max="20" width="8" style="213" customWidth="1"/>
    <col min="21" max="21" width="6.85546875" style="213" customWidth="1"/>
    <col min="22" max="22" width="7" style="213" customWidth="1"/>
    <col min="23" max="23" width="7.5703125" style="213" customWidth="1"/>
    <col min="24" max="24" width="6.85546875" style="213" customWidth="1"/>
    <col min="25" max="25" width="7.140625" style="213" customWidth="1"/>
    <col min="26" max="26" width="7.5703125" style="213" customWidth="1"/>
    <col min="27" max="27" width="9.85546875" style="213" customWidth="1"/>
    <col min="28" max="28" width="10.42578125" style="213" customWidth="1"/>
    <col min="29" max="29" width="10.28515625" style="213" customWidth="1"/>
    <col min="30" max="30" width="13.7109375" style="220" customWidth="1"/>
    <col min="31" max="16384" width="9.140625" style="213"/>
  </cols>
  <sheetData>
    <row r="1" spans="1:31" s="105" customFormat="1" ht="27" customHeight="1">
      <c r="B1" s="108" t="s">
        <v>533</v>
      </c>
      <c r="C1" s="106" t="s">
        <v>532</v>
      </c>
      <c r="L1" s="106" t="s">
        <v>532</v>
      </c>
      <c r="U1" s="106" t="s">
        <v>532</v>
      </c>
      <c r="AD1" s="215"/>
    </row>
    <row r="2" spans="1:31" s="201" customFormat="1" ht="24.75" customHeight="1">
      <c r="A2" s="552" t="s">
        <v>99</v>
      </c>
      <c r="B2" s="554" t="s">
        <v>2</v>
      </c>
      <c r="C2" s="548" t="s">
        <v>104</v>
      </c>
      <c r="D2" s="549"/>
      <c r="E2" s="550"/>
      <c r="F2" s="548" t="s">
        <v>105</v>
      </c>
      <c r="G2" s="549"/>
      <c r="H2" s="550"/>
      <c r="I2" s="548" t="s">
        <v>100</v>
      </c>
      <c r="J2" s="549"/>
      <c r="K2" s="550"/>
      <c r="L2" s="548" t="s">
        <v>101</v>
      </c>
      <c r="M2" s="549"/>
      <c r="N2" s="550"/>
      <c r="O2" s="548" t="s">
        <v>106</v>
      </c>
      <c r="P2" s="549"/>
      <c r="Q2" s="550"/>
      <c r="R2" s="548" t="s">
        <v>107</v>
      </c>
      <c r="S2" s="549"/>
      <c r="T2" s="550"/>
      <c r="U2" s="548" t="s">
        <v>108</v>
      </c>
      <c r="V2" s="549"/>
      <c r="W2" s="550"/>
      <c r="X2" s="548" t="s">
        <v>109</v>
      </c>
      <c r="Y2" s="549"/>
      <c r="Z2" s="550"/>
      <c r="AA2" s="548" t="s">
        <v>60</v>
      </c>
      <c r="AB2" s="549"/>
      <c r="AC2" s="550"/>
      <c r="AD2" s="216"/>
    </row>
    <row r="3" spans="1:31" s="203" customFormat="1" ht="24.75" customHeight="1">
      <c r="A3" s="553"/>
      <c r="B3" s="554"/>
      <c r="C3" s="202" t="s">
        <v>102</v>
      </c>
      <c r="D3" s="202" t="s">
        <v>103</v>
      </c>
      <c r="E3" s="202" t="s">
        <v>12</v>
      </c>
      <c r="F3" s="202" t="s">
        <v>102</v>
      </c>
      <c r="G3" s="202" t="s">
        <v>103</v>
      </c>
      <c r="H3" s="202" t="s">
        <v>12</v>
      </c>
      <c r="I3" s="202" t="s">
        <v>102</v>
      </c>
      <c r="J3" s="202" t="s">
        <v>103</v>
      </c>
      <c r="K3" s="202" t="s">
        <v>12</v>
      </c>
      <c r="L3" s="202" t="s">
        <v>102</v>
      </c>
      <c r="M3" s="202" t="s">
        <v>103</v>
      </c>
      <c r="N3" s="202" t="s">
        <v>12</v>
      </c>
      <c r="O3" s="202" t="s">
        <v>102</v>
      </c>
      <c r="P3" s="202" t="s">
        <v>103</v>
      </c>
      <c r="Q3" s="202" t="s">
        <v>12</v>
      </c>
      <c r="R3" s="202" t="s">
        <v>102</v>
      </c>
      <c r="S3" s="202" t="s">
        <v>103</v>
      </c>
      <c r="T3" s="202" t="s">
        <v>12</v>
      </c>
      <c r="U3" s="202" t="s">
        <v>102</v>
      </c>
      <c r="V3" s="202" t="s">
        <v>103</v>
      </c>
      <c r="W3" s="202" t="s">
        <v>12</v>
      </c>
      <c r="X3" s="202" t="s">
        <v>102</v>
      </c>
      <c r="Y3" s="202" t="s">
        <v>103</v>
      </c>
      <c r="Z3" s="202" t="s">
        <v>12</v>
      </c>
      <c r="AA3" s="202" t="s">
        <v>102</v>
      </c>
      <c r="AB3" s="202" t="s">
        <v>103</v>
      </c>
      <c r="AC3" s="202" t="s">
        <v>12</v>
      </c>
      <c r="AD3" s="217"/>
    </row>
    <row r="4" spans="1:31" s="205" customFormat="1" ht="16.5" customHeight="1">
      <c r="A4" s="204">
        <v>1</v>
      </c>
      <c r="B4" s="204">
        <v>2</v>
      </c>
      <c r="C4" s="204">
        <v>3</v>
      </c>
      <c r="D4" s="204">
        <v>4</v>
      </c>
      <c r="E4" s="204">
        <v>5</v>
      </c>
      <c r="F4" s="204">
        <v>6</v>
      </c>
      <c r="G4" s="204">
        <v>7</v>
      </c>
      <c r="H4" s="204">
        <v>8</v>
      </c>
      <c r="I4" s="204">
        <v>9</v>
      </c>
      <c r="J4" s="204">
        <v>10</v>
      </c>
      <c r="K4" s="204">
        <v>11</v>
      </c>
      <c r="L4" s="204">
        <v>12</v>
      </c>
      <c r="M4" s="204">
        <v>13</v>
      </c>
      <c r="N4" s="204">
        <v>14</v>
      </c>
      <c r="O4" s="204">
        <v>15</v>
      </c>
      <c r="P4" s="204">
        <v>16</v>
      </c>
      <c r="Q4" s="204">
        <v>17</v>
      </c>
      <c r="R4" s="204">
        <v>18</v>
      </c>
      <c r="S4" s="204">
        <v>19</v>
      </c>
      <c r="T4" s="204">
        <v>20</v>
      </c>
      <c r="U4" s="204">
        <v>21</v>
      </c>
      <c r="V4" s="204">
        <v>22</v>
      </c>
      <c r="W4" s="204">
        <v>23</v>
      </c>
      <c r="X4" s="204">
        <v>24</v>
      </c>
      <c r="Y4" s="204">
        <v>25</v>
      </c>
      <c r="Z4" s="204">
        <v>26</v>
      </c>
      <c r="AA4" s="204">
        <v>27</v>
      </c>
      <c r="AB4" s="204">
        <v>28</v>
      </c>
      <c r="AC4" s="204">
        <v>29</v>
      </c>
      <c r="AD4" s="218"/>
    </row>
    <row r="5" spans="1:31" s="203" customFormat="1" ht="30.75" customHeight="1">
      <c r="A5" s="206">
        <v>1</v>
      </c>
      <c r="B5" s="207" t="s">
        <v>55</v>
      </c>
      <c r="C5" s="208">
        <v>15</v>
      </c>
      <c r="D5" s="208">
        <v>1</v>
      </c>
      <c r="E5" s="209">
        <v>16</v>
      </c>
      <c r="F5" s="208">
        <v>0</v>
      </c>
      <c r="G5" s="208">
        <v>0</v>
      </c>
      <c r="H5" s="209">
        <v>0</v>
      </c>
      <c r="I5" s="208">
        <v>33</v>
      </c>
      <c r="J5" s="208">
        <v>126</v>
      </c>
      <c r="K5" s="209">
        <v>159</v>
      </c>
      <c r="L5" s="208">
        <v>973</v>
      </c>
      <c r="M5" s="208">
        <v>1277</v>
      </c>
      <c r="N5" s="209">
        <v>2250</v>
      </c>
      <c r="O5" s="208">
        <v>0</v>
      </c>
      <c r="P5" s="208">
        <v>0</v>
      </c>
      <c r="Q5" s="209">
        <v>0</v>
      </c>
      <c r="R5" s="208">
        <v>461</v>
      </c>
      <c r="S5" s="208">
        <v>299</v>
      </c>
      <c r="T5" s="209">
        <v>760</v>
      </c>
      <c r="U5" s="208">
        <v>0</v>
      </c>
      <c r="V5" s="208">
        <v>0</v>
      </c>
      <c r="W5" s="209">
        <v>0</v>
      </c>
      <c r="X5" s="208">
        <v>23</v>
      </c>
      <c r="Y5" s="208">
        <v>86</v>
      </c>
      <c r="Z5" s="209">
        <v>109</v>
      </c>
      <c r="AA5" s="210">
        <v>1505</v>
      </c>
      <c r="AB5" s="210">
        <v>1789</v>
      </c>
      <c r="AC5" s="209">
        <v>3294</v>
      </c>
      <c r="AD5" s="217">
        <v>1964</v>
      </c>
      <c r="AE5" s="221">
        <v>5.7322362697034675E-2</v>
      </c>
    </row>
    <row r="6" spans="1:31" s="203" customFormat="1" ht="20.25" customHeight="1">
      <c r="A6" s="206">
        <v>2</v>
      </c>
      <c r="B6" s="211" t="s">
        <v>15</v>
      </c>
      <c r="C6" s="208">
        <v>4494</v>
      </c>
      <c r="D6" s="208">
        <v>2479</v>
      </c>
      <c r="E6" s="209">
        <v>6973</v>
      </c>
      <c r="F6" s="208">
        <v>776</v>
      </c>
      <c r="G6" s="208">
        <v>459</v>
      </c>
      <c r="H6" s="209">
        <v>1235</v>
      </c>
      <c r="I6" s="208">
        <v>186031</v>
      </c>
      <c r="J6" s="208">
        <v>121340</v>
      </c>
      <c r="K6" s="209">
        <v>307371</v>
      </c>
      <c r="L6" s="208">
        <v>1091297</v>
      </c>
      <c r="M6" s="208">
        <v>854472</v>
      </c>
      <c r="N6" s="209">
        <v>1945769</v>
      </c>
      <c r="O6" s="208">
        <v>532</v>
      </c>
      <c r="P6" s="208">
        <v>325</v>
      </c>
      <c r="Q6" s="209">
        <v>857</v>
      </c>
      <c r="R6" s="208">
        <v>71267</v>
      </c>
      <c r="S6" s="208">
        <v>76311</v>
      </c>
      <c r="T6" s="209">
        <v>147578</v>
      </c>
      <c r="U6" s="208">
        <v>1134</v>
      </c>
      <c r="V6" s="208">
        <v>2352</v>
      </c>
      <c r="W6" s="209">
        <v>3486</v>
      </c>
      <c r="X6" s="208">
        <v>4760</v>
      </c>
      <c r="Y6" s="208">
        <v>2667</v>
      </c>
      <c r="Z6" s="209">
        <v>7427</v>
      </c>
      <c r="AA6" s="210">
        <v>1360291</v>
      </c>
      <c r="AB6" s="210">
        <v>1060405</v>
      </c>
      <c r="AC6" s="209">
        <v>2420696</v>
      </c>
      <c r="AD6" s="217">
        <v>577341</v>
      </c>
      <c r="AE6" s="221">
        <v>16.850585642499336</v>
      </c>
    </row>
    <row r="7" spans="1:31" s="203" customFormat="1" ht="20.25" customHeight="1">
      <c r="A7" s="206">
        <v>3</v>
      </c>
      <c r="B7" s="211" t="s">
        <v>16</v>
      </c>
      <c r="C7" s="208">
        <v>167</v>
      </c>
      <c r="D7" s="208">
        <v>73</v>
      </c>
      <c r="E7" s="209">
        <v>240</v>
      </c>
      <c r="F7" s="208">
        <v>35</v>
      </c>
      <c r="G7" s="208">
        <v>34</v>
      </c>
      <c r="H7" s="209">
        <v>69</v>
      </c>
      <c r="I7" s="208">
        <v>594</v>
      </c>
      <c r="J7" s="208">
        <v>606</v>
      </c>
      <c r="K7" s="209">
        <v>1200</v>
      </c>
      <c r="L7" s="208">
        <v>13525</v>
      </c>
      <c r="M7" s="208">
        <v>13056</v>
      </c>
      <c r="N7" s="209">
        <v>26581</v>
      </c>
      <c r="O7" s="208">
        <v>36</v>
      </c>
      <c r="P7" s="208">
        <v>17</v>
      </c>
      <c r="Q7" s="209">
        <v>53</v>
      </c>
      <c r="R7" s="208">
        <v>678</v>
      </c>
      <c r="S7" s="208">
        <v>168</v>
      </c>
      <c r="T7" s="209">
        <v>846</v>
      </c>
      <c r="U7" s="208">
        <v>297</v>
      </c>
      <c r="V7" s="208">
        <v>78</v>
      </c>
      <c r="W7" s="209">
        <v>375</v>
      </c>
      <c r="X7" s="208">
        <v>0</v>
      </c>
      <c r="Y7" s="208">
        <v>0</v>
      </c>
      <c r="Z7" s="209">
        <v>0</v>
      </c>
      <c r="AA7" s="210">
        <v>15332</v>
      </c>
      <c r="AB7" s="210">
        <v>14032</v>
      </c>
      <c r="AC7" s="209">
        <v>29364</v>
      </c>
      <c r="AD7" s="217">
        <v>6114</v>
      </c>
      <c r="AE7" s="221">
        <v>0.17844649976052443</v>
      </c>
    </row>
    <row r="8" spans="1:31" s="203" customFormat="1" ht="20.25" customHeight="1">
      <c r="A8" s="206">
        <v>4</v>
      </c>
      <c r="B8" s="211" t="s">
        <v>17</v>
      </c>
      <c r="C8" s="208">
        <v>1350</v>
      </c>
      <c r="D8" s="208">
        <v>846</v>
      </c>
      <c r="E8" s="209">
        <v>2196</v>
      </c>
      <c r="F8" s="208">
        <v>18</v>
      </c>
      <c r="G8" s="208">
        <v>35</v>
      </c>
      <c r="H8" s="209">
        <v>53</v>
      </c>
      <c r="I8" s="208">
        <v>7405</v>
      </c>
      <c r="J8" s="208">
        <v>8543</v>
      </c>
      <c r="K8" s="209">
        <v>15948</v>
      </c>
      <c r="L8" s="208">
        <v>207331</v>
      </c>
      <c r="M8" s="208">
        <v>224105</v>
      </c>
      <c r="N8" s="209">
        <v>431436</v>
      </c>
      <c r="O8" s="208">
        <v>250</v>
      </c>
      <c r="P8" s="208">
        <v>342</v>
      </c>
      <c r="Q8" s="209">
        <v>592</v>
      </c>
      <c r="R8" s="208">
        <v>2846</v>
      </c>
      <c r="S8" s="208">
        <v>3181</v>
      </c>
      <c r="T8" s="209">
        <v>6027</v>
      </c>
      <c r="U8" s="208">
        <v>436</v>
      </c>
      <c r="V8" s="208">
        <v>510</v>
      </c>
      <c r="W8" s="209">
        <v>946</v>
      </c>
      <c r="X8" s="208">
        <v>888</v>
      </c>
      <c r="Y8" s="208">
        <v>971</v>
      </c>
      <c r="Z8" s="209">
        <v>1859</v>
      </c>
      <c r="AA8" s="210">
        <v>220524</v>
      </c>
      <c r="AB8" s="210">
        <v>238533</v>
      </c>
      <c r="AC8" s="209">
        <v>459057</v>
      </c>
      <c r="AD8" s="217">
        <v>73976</v>
      </c>
      <c r="AE8" s="221">
        <v>2.1591034128695705</v>
      </c>
    </row>
    <row r="9" spans="1:31" s="203" customFormat="1" ht="20.25" customHeight="1">
      <c r="A9" s="206">
        <v>5</v>
      </c>
      <c r="B9" s="211" t="s">
        <v>18</v>
      </c>
      <c r="C9" s="208">
        <v>1970</v>
      </c>
      <c r="D9" s="208">
        <v>606</v>
      </c>
      <c r="E9" s="209">
        <v>2576</v>
      </c>
      <c r="F9" s="208">
        <v>0</v>
      </c>
      <c r="G9" s="208">
        <v>0</v>
      </c>
      <c r="H9" s="209">
        <v>0</v>
      </c>
      <c r="I9" s="208">
        <v>35826</v>
      </c>
      <c r="J9" s="208">
        <v>20201</v>
      </c>
      <c r="K9" s="209">
        <v>56027</v>
      </c>
      <c r="L9" s="208">
        <v>681208</v>
      </c>
      <c r="M9" s="208">
        <v>467843</v>
      </c>
      <c r="N9" s="209">
        <v>1149051</v>
      </c>
      <c r="O9" s="208">
        <v>161</v>
      </c>
      <c r="P9" s="208">
        <v>277</v>
      </c>
      <c r="Q9" s="209">
        <v>438</v>
      </c>
      <c r="R9" s="208">
        <v>10577</v>
      </c>
      <c r="S9" s="208">
        <v>3894</v>
      </c>
      <c r="T9" s="209">
        <v>14471</v>
      </c>
      <c r="U9" s="208">
        <v>1627</v>
      </c>
      <c r="V9" s="208">
        <v>648</v>
      </c>
      <c r="W9" s="209">
        <v>2275</v>
      </c>
      <c r="X9" s="208">
        <v>547</v>
      </c>
      <c r="Y9" s="208">
        <v>268</v>
      </c>
      <c r="Z9" s="209">
        <v>815</v>
      </c>
      <c r="AA9" s="210">
        <v>731916</v>
      </c>
      <c r="AB9" s="210">
        <v>493737</v>
      </c>
      <c r="AC9" s="209">
        <v>1225653</v>
      </c>
      <c r="AD9" s="217">
        <v>82938</v>
      </c>
      <c r="AE9" s="221">
        <v>2.4206731758486058</v>
      </c>
    </row>
    <row r="10" spans="1:31" s="203" customFormat="1" ht="20.25" customHeight="1">
      <c r="A10" s="206">
        <v>6</v>
      </c>
      <c r="B10" s="211" t="s">
        <v>19</v>
      </c>
      <c r="C10" s="208">
        <v>111</v>
      </c>
      <c r="D10" s="208">
        <v>196</v>
      </c>
      <c r="E10" s="209">
        <v>307</v>
      </c>
      <c r="F10" s="208">
        <v>36</v>
      </c>
      <c r="G10" s="208">
        <v>89</v>
      </c>
      <c r="H10" s="209">
        <v>125</v>
      </c>
      <c r="I10" s="208">
        <v>2973</v>
      </c>
      <c r="J10" s="208">
        <v>5408</v>
      </c>
      <c r="K10" s="209">
        <v>8381</v>
      </c>
      <c r="L10" s="208">
        <v>12819</v>
      </c>
      <c r="M10" s="208">
        <v>20299</v>
      </c>
      <c r="N10" s="209">
        <v>33118</v>
      </c>
      <c r="O10" s="208">
        <v>132</v>
      </c>
      <c r="P10" s="208">
        <v>361</v>
      </c>
      <c r="Q10" s="209">
        <v>493</v>
      </c>
      <c r="R10" s="208">
        <v>1063</v>
      </c>
      <c r="S10" s="208">
        <v>797</v>
      </c>
      <c r="T10" s="209">
        <v>1860</v>
      </c>
      <c r="U10" s="208">
        <v>234</v>
      </c>
      <c r="V10" s="208">
        <v>128</v>
      </c>
      <c r="W10" s="209">
        <v>362</v>
      </c>
      <c r="X10" s="208">
        <v>0</v>
      </c>
      <c r="Y10" s="208">
        <v>0</v>
      </c>
      <c r="Z10" s="209">
        <v>0</v>
      </c>
      <c r="AA10" s="210">
        <v>17368</v>
      </c>
      <c r="AB10" s="210">
        <v>27278</v>
      </c>
      <c r="AC10" s="209">
        <v>44646</v>
      </c>
      <c r="AD10" s="217">
        <v>16591</v>
      </c>
      <c r="AE10" s="221">
        <v>0.48423386940249608</v>
      </c>
    </row>
    <row r="11" spans="1:31" s="203" customFormat="1" ht="20.25" customHeight="1">
      <c r="A11" s="206">
        <v>7</v>
      </c>
      <c r="B11" s="211" t="s">
        <v>56</v>
      </c>
      <c r="C11" s="208">
        <v>325</v>
      </c>
      <c r="D11" s="208">
        <v>358</v>
      </c>
      <c r="E11" s="209">
        <v>683</v>
      </c>
      <c r="F11" s="208">
        <v>187</v>
      </c>
      <c r="G11" s="208">
        <v>200</v>
      </c>
      <c r="H11" s="209">
        <v>387</v>
      </c>
      <c r="I11" s="208">
        <v>12127</v>
      </c>
      <c r="J11" s="208">
        <v>14821</v>
      </c>
      <c r="K11" s="209">
        <v>26948</v>
      </c>
      <c r="L11" s="208">
        <v>128750</v>
      </c>
      <c r="M11" s="208">
        <v>119394</v>
      </c>
      <c r="N11" s="209">
        <v>248144</v>
      </c>
      <c r="O11" s="208">
        <v>2576</v>
      </c>
      <c r="P11" s="208">
        <v>2203</v>
      </c>
      <c r="Q11" s="209">
        <v>4779</v>
      </c>
      <c r="R11" s="208">
        <v>12571</v>
      </c>
      <c r="S11" s="208">
        <v>7202</v>
      </c>
      <c r="T11" s="209">
        <v>19773</v>
      </c>
      <c r="U11" s="208">
        <v>203</v>
      </c>
      <c r="V11" s="208">
        <v>299</v>
      </c>
      <c r="W11" s="209">
        <v>502</v>
      </c>
      <c r="X11" s="208">
        <v>866</v>
      </c>
      <c r="Y11" s="208">
        <v>801</v>
      </c>
      <c r="Z11" s="209">
        <v>1667</v>
      </c>
      <c r="AA11" s="210">
        <v>157605</v>
      </c>
      <c r="AB11" s="210">
        <v>145278</v>
      </c>
      <c r="AC11" s="209">
        <v>302883</v>
      </c>
      <c r="AD11" s="217">
        <v>13125</v>
      </c>
      <c r="AE11" s="221">
        <v>0.38307332505019354</v>
      </c>
    </row>
    <row r="12" spans="1:31" s="203" customFormat="1" ht="20.25" customHeight="1">
      <c r="A12" s="206">
        <v>8</v>
      </c>
      <c r="B12" s="211" t="s">
        <v>21</v>
      </c>
      <c r="C12" s="208">
        <v>0</v>
      </c>
      <c r="D12" s="208">
        <v>0</v>
      </c>
      <c r="E12" s="209">
        <v>0</v>
      </c>
      <c r="F12" s="208">
        <v>0</v>
      </c>
      <c r="G12" s="208">
        <v>0</v>
      </c>
      <c r="H12" s="209">
        <v>0</v>
      </c>
      <c r="I12" s="208">
        <v>110</v>
      </c>
      <c r="J12" s="208">
        <v>59</v>
      </c>
      <c r="K12" s="209">
        <v>169</v>
      </c>
      <c r="L12" s="208">
        <v>1383</v>
      </c>
      <c r="M12" s="208">
        <v>1040</v>
      </c>
      <c r="N12" s="209">
        <v>2423</v>
      </c>
      <c r="O12" s="208">
        <v>0</v>
      </c>
      <c r="P12" s="208">
        <v>0</v>
      </c>
      <c r="Q12" s="209">
        <v>0</v>
      </c>
      <c r="R12" s="208">
        <v>560</v>
      </c>
      <c r="S12" s="208">
        <v>73</v>
      </c>
      <c r="T12" s="209">
        <v>633</v>
      </c>
      <c r="U12" s="208">
        <v>0</v>
      </c>
      <c r="V12" s="208">
        <v>0</v>
      </c>
      <c r="W12" s="209">
        <v>0</v>
      </c>
      <c r="X12" s="208">
        <v>0</v>
      </c>
      <c r="Y12" s="208">
        <v>0</v>
      </c>
      <c r="Z12" s="209">
        <v>0</v>
      </c>
      <c r="AA12" s="210">
        <v>2053</v>
      </c>
      <c r="AB12" s="210">
        <v>1172</v>
      </c>
      <c r="AC12" s="209">
        <v>3225</v>
      </c>
      <c r="AD12" s="217">
        <v>42</v>
      </c>
      <c r="AE12" s="221">
        <v>1.2258346401606193E-3</v>
      </c>
    </row>
    <row r="13" spans="1:31" s="203" customFormat="1" ht="20.25" customHeight="1">
      <c r="A13" s="206">
        <v>9</v>
      </c>
      <c r="B13" s="211" t="s">
        <v>22</v>
      </c>
      <c r="C13" s="208">
        <v>0</v>
      </c>
      <c r="D13" s="208">
        <v>0</v>
      </c>
      <c r="E13" s="209">
        <v>0</v>
      </c>
      <c r="F13" s="208">
        <v>0</v>
      </c>
      <c r="G13" s="208">
        <v>0</v>
      </c>
      <c r="H13" s="209">
        <v>0</v>
      </c>
      <c r="I13" s="208">
        <v>0</v>
      </c>
      <c r="J13" s="208">
        <v>0</v>
      </c>
      <c r="K13" s="209">
        <v>0</v>
      </c>
      <c r="L13" s="208">
        <v>365</v>
      </c>
      <c r="M13" s="208">
        <v>617</v>
      </c>
      <c r="N13" s="209">
        <v>982</v>
      </c>
      <c r="O13" s="208">
        <v>0</v>
      </c>
      <c r="P13" s="208">
        <v>0</v>
      </c>
      <c r="Q13" s="209">
        <v>0</v>
      </c>
      <c r="R13" s="208">
        <v>649</v>
      </c>
      <c r="S13" s="208">
        <v>139</v>
      </c>
      <c r="T13" s="209">
        <v>788</v>
      </c>
      <c r="U13" s="208">
        <v>0</v>
      </c>
      <c r="V13" s="208">
        <v>0</v>
      </c>
      <c r="W13" s="209">
        <v>0</v>
      </c>
      <c r="X13" s="208">
        <v>0</v>
      </c>
      <c r="Y13" s="208">
        <v>0</v>
      </c>
      <c r="Z13" s="209">
        <v>0</v>
      </c>
      <c r="AA13" s="210">
        <v>1014</v>
      </c>
      <c r="AB13" s="210">
        <v>756</v>
      </c>
      <c r="AC13" s="209">
        <v>1770</v>
      </c>
      <c r="AD13" s="217">
        <v>0</v>
      </c>
      <c r="AE13" s="221">
        <v>0</v>
      </c>
    </row>
    <row r="14" spans="1:31" s="203" customFormat="1" ht="20.25" customHeight="1">
      <c r="A14" s="206">
        <v>10</v>
      </c>
      <c r="B14" s="211" t="s">
        <v>23</v>
      </c>
      <c r="C14" s="208">
        <v>4246</v>
      </c>
      <c r="D14" s="208">
        <v>3434</v>
      </c>
      <c r="E14" s="209">
        <v>7680</v>
      </c>
      <c r="F14" s="208">
        <v>2792</v>
      </c>
      <c r="G14" s="208">
        <v>2325</v>
      </c>
      <c r="H14" s="209">
        <v>5117</v>
      </c>
      <c r="I14" s="208">
        <v>20650</v>
      </c>
      <c r="J14" s="208">
        <v>16134</v>
      </c>
      <c r="K14" s="209">
        <v>36784</v>
      </c>
      <c r="L14" s="208">
        <v>109073</v>
      </c>
      <c r="M14" s="208">
        <v>118815</v>
      </c>
      <c r="N14" s="209">
        <v>227888</v>
      </c>
      <c r="O14" s="208">
        <v>1886</v>
      </c>
      <c r="P14" s="208">
        <v>999</v>
      </c>
      <c r="Q14" s="209">
        <v>2885</v>
      </c>
      <c r="R14" s="208">
        <v>17969</v>
      </c>
      <c r="S14" s="208">
        <v>10556</v>
      </c>
      <c r="T14" s="209">
        <v>28525</v>
      </c>
      <c r="U14" s="208">
        <v>2109</v>
      </c>
      <c r="V14" s="208">
        <v>1282</v>
      </c>
      <c r="W14" s="209">
        <v>3391</v>
      </c>
      <c r="X14" s="208">
        <v>1750</v>
      </c>
      <c r="Y14" s="208">
        <v>681</v>
      </c>
      <c r="Z14" s="209">
        <v>2431</v>
      </c>
      <c r="AA14" s="210">
        <v>160475</v>
      </c>
      <c r="AB14" s="210">
        <v>154226</v>
      </c>
      <c r="AC14" s="209">
        <v>314701</v>
      </c>
      <c r="AD14" s="217">
        <v>509695</v>
      </c>
      <c r="AE14" s="221">
        <v>14.876233021825401</v>
      </c>
    </row>
    <row r="15" spans="1:31" s="203" customFormat="1" ht="20.25" customHeight="1">
      <c r="A15" s="206">
        <v>11</v>
      </c>
      <c r="B15" s="211" t="s">
        <v>24</v>
      </c>
      <c r="C15" s="208">
        <v>49</v>
      </c>
      <c r="D15" s="208">
        <v>61</v>
      </c>
      <c r="E15" s="209">
        <v>110</v>
      </c>
      <c r="F15" s="208">
        <v>0</v>
      </c>
      <c r="G15" s="208">
        <v>2</v>
      </c>
      <c r="H15" s="209">
        <v>2</v>
      </c>
      <c r="I15" s="208">
        <v>796</v>
      </c>
      <c r="J15" s="208">
        <v>1379</v>
      </c>
      <c r="K15" s="209">
        <v>2175</v>
      </c>
      <c r="L15" s="208">
        <v>9816</v>
      </c>
      <c r="M15" s="208">
        <v>15336</v>
      </c>
      <c r="N15" s="209">
        <v>25152</v>
      </c>
      <c r="O15" s="208">
        <v>50</v>
      </c>
      <c r="P15" s="208">
        <v>35</v>
      </c>
      <c r="Q15" s="209">
        <v>85</v>
      </c>
      <c r="R15" s="208">
        <v>1936</v>
      </c>
      <c r="S15" s="208">
        <v>742</v>
      </c>
      <c r="T15" s="209">
        <v>2678</v>
      </c>
      <c r="U15" s="208">
        <v>6</v>
      </c>
      <c r="V15" s="208">
        <v>17</v>
      </c>
      <c r="W15" s="209">
        <v>23</v>
      </c>
      <c r="X15" s="208">
        <v>0</v>
      </c>
      <c r="Y15" s="208">
        <v>0</v>
      </c>
      <c r="Z15" s="209">
        <v>0</v>
      </c>
      <c r="AA15" s="210">
        <v>12653</v>
      </c>
      <c r="AB15" s="210">
        <v>17572</v>
      </c>
      <c r="AC15" s="209">
        <v>30225</v>
      </c>
      <c r="AD15" s="217">
        <v>6103</v>
      </c>
      <c r="AE15" s="221">
        <v>0.17812544783095854</v>
      </c>
    </row>
    <row r="16" spans="1:31" s="203" customFormat="1" ht="20.25" customHeight="1">
      <c r="A16" s="206">
        <v>12</v>
      </c>
      <c r="B16" s="211" t="s">
        <v>25</v>
      </c>
      <c r="C16" s="208">
        <v>1485</v>
      </c>
      <c r="D16" s="208">
        <v>785</v>
      </c>
      <c r="E16" s="209">
        <v>2270</v>
      </c>
      <c r="F16" s="208">
        <v>355</v>
      </c>
      <c r="G16" s="208">
        <v>291</v>
      </c>
      <c r="H16" s="209">
        <v>646</v>
      </c>
      <c r="I16" s="208">
        <v>56807</v>
      </c>
      <c r="J16" s="208">
        <v>49165</v>
      </c>
      <c r="K16" s="209">
        <v>105972</v>
      </c>
      <c r="L16" s="208">
        <v>490706</v>
      </c>
      <c r="M16" s="208">
        <v>386348</v>
      </c>
      <c r="N16" s="209">
        <v>877054</v>
      </c>
      <c r="O16" s="208">
        <v>3476</v>
      </c>
      <c r="P16" s="208">
        <v>3093</v>
      </c>
      <c r="Q16" s="209">
        <v>6569</v>
      </c>
      <c r="R16" s="208">
        <v>101708</v>
      </c>
      <c r="S16" s="208">
        <v>25886</v>
      </c>
      <c r="T16" s="209">
        <v>127594</v>
      </c>
      <c r="U16" s="208">
        <v>7580</v>
      </c>
      <c r="V16" s="208">
        <v>8294</v>
      </c>
      <c r="W16" s="209">
        <v>15874</v>
      </c>
      <c r="X16" s="208">
        <v>3445</v>
      </c>
      <c r="Y16" s="208">
        <v>4120</v>
      </c>
      <c r="Z16" s="209">
        <v>7565</v>
      </c>
      <c r="AA16" s="210">
        <v>665562</v>
      </c>
      <c r="AB16" s="210">
        <v>477982</v>
      </c>
      <c r="AC16" s="209">
        <v>1143544</v>
      </c>
      <c r="AD16" s="217">
        <v>31202</v>
      </c>
      <c r="AE16" s="221">
        <v>0.91067839148313434</v>
      </c>
    </row>
    <row r="17" spans="1:31" s="203" customFormat="1" ht="20.25" customHeight="1">
      <c r="A17" s="206">
        <v>13</v>
      </c>
      <c r="B17" s="211" t="s">
        <v>26</v>
      </c>
      <c r="C17" s="208">
        <v>1199</v>
      </c>
      <c r="D17" s="208">
        <v>1169</v>
      </c>
      <c r="E17" s="209">
        <v>2368</v>
      </c>
      <c r="F17" s="208">
        <v>338</v>
      </c>
      <c r="G17" s="208">
        <v>361</v>
      </c>
      <c r="H17" s="209">
        <v>699</v>
      </c>
      <c r="I17" s="208">
        <v>29685</v>
      </c>
      <c r="J17" s="208">
        <v>42279</v>
      </c>
      <c r="K17" s="209">
        <v>71964</v>
      </c>
      <c r="L17" s="208">
        <v>371058</v>
      </c>
      <c r="M17" s="208">
        <v>334606</v>
      </c>
      <c r="N17" s="209">
        <v>705664</v>
      </c>
      <c r="O17" s="208">
        <v>805</v>
      </c>
      <c r="P17" s="208">
        <v>650</v>
      </c>
      <c r="Q17" s="209">
        <v>1455</v>
      </c>
      <c r="R17" s="208">
        <v>68789</v>
      </c>
      <c r="S17" s="208">
        <v>14391</v>
      </c>
      <c r="T17" s="209">
        <v>83180</v>
      </c>
      <c r="U17" s="208">
        <v>841</v>
      </c>
      <c r="V17" s="208">
        <v>1072</v>
      </c>
      <c r="W17" s="209">
        <v>1913</v>
      </c>
      <c r="X17" s="208">
        <v>3371</v>
      </c>
      <c r="Y17" s="208">
        <v>1972</v>
      </c>
      <c r="Z17" s="209">
        <v>5343</v>
      </c>
      <c r="AA17" s="210">
        <v>476086</v>
      </c>
      <c r="AB17" s="210">
        <v>396500</v>
      </c>
      <c r="AC17" s="209">
        <v>872586</v>
      </c>
      <c r="AD17" s="217">
        <v>20366</v>
      </c>
      <c r="AE17" s="221">
        <v>0.59441305432169456</v>
      </c>
    </row>
    <row r="18" spans="1:31" s="203" customFormat="1" ht="20.25" customHeight="1">
      <c r="A18" s="206">
        <v>14</v>
      </c>
      <c r="B18" s="211" t="s">
        <v>27</v>
      </c>
      <c r="C18" s="208">
        <v>423</v>
      </c>
      <c r="D18" s="208">
        <v>290</v>
      </c>
      <c r="E18" s="209">
        <v>713</v>
      </c>
      <c r="F18" s="208">
        <v>166</v>
      </c>
      <c r="G18" s="208">
        <v>225</v>
      </c>
      <c r="H18" s="209">
        <v>391</v>
      </c>
      <c r="I18" s="208">
        <v>4707</v>
      </c>
      <c r="J18" s="208">
        <v>5924</v>
      </c>
      <c r="K18" s="209">
        <v>10631</v>
      </c>
      <c r="L18" s="208">
        <v>65351</v>
      </c>
      <c r="M18" s="208">
        <v>75472</v>
      </c>
      <c r="N18" s="209">
        <v>140823</v>
      </c>
      <c r="O18" s="208">
        <v>212</v>
      </c>
      <c r="P18" s="208">
        <v>422</v>
      </c>
      <c r="Q18" s="209">
        <v>634</v>
      </c>
      <c r="R18" s="208">
        <v>11177</v>
      </c>
      <c r="S18" s="208">
        <v>4610</v>
      </c>
      <c r="T18" s="209">
        <v>15787</v>
      </c>
      <c r="U18" s="208">
        <v>413</v>
      </c>
      <c r="V18" s="208">
        <v>381</v>
      </c>
      <c r="W18" s="209">
        <v>794</v>
      </c>
      <c r="X18" s="208">
        <v>111</v>
      </c>
      <c r="Y18" s="208">
        <v>34</v>
      </c>
      <c r="Z18" s="209">
        <v>145</v>
      </c>
      <c r="AA18" s="210">
        <v>82560</v>
      </c>
      <c r="AB18" s="210">
        <v>87358</v>
      </c>
      <c r="AC18" s="209">
        <v>169918</v>
      </c>
      <c r="AD18" s="217">
        <v>24136</v>
      </c>
      <c r="AE18" s="221">
        <v>0.70444630654563589</v>
      </c>
    </row>
    <row r="19" spans="1:31" s="203" customFormat="1" ht="20.25" customHeight="1">
      <c r="A19" s="206">
        <v>15</v>
      </c>
      <c r="B19" s="211" t="s">
        <v>57</v>
      </c>
      <c r="C19" s="208">
        <v>400</v>
      </c>
      <c r="D19" s="208">
        <v>297</v>
      </c>
      <c r="E19" s="209">
        <v>697</v>
      </c>
      <c r="F19" s="208">
        <v>330</v>
      </c>
      <c r="G19" s="208">
        <v>279</v>
      </c>
      <c r="H19" s="209">
        <v>609</v>
      </c>
      <c r="I19" s="208">
        <v>7666</v>
      </c>
      <c r="J19" s="208">
        <v>7008</v>
      </c>
      <c r="K19" s="209">
        <v>14674</v>
      </c>
      <c r="L19" s="208">
        <v>121879</v>
      </c>
      <c r="M19" s="208">
        <v>133654</v>
      </c>
      <c r="N19" s="209">
        <v>255533</v>
      </c>
      <c r="O19" s="208">
        <v>157</v>
      </c>
      <c r="P19" s="208">
        <v>83</v>
      </c>
      <c r="Q19" s="209">
        <v>240</v>
      </c>
      <c r="R19" s="208">
        <v>241</v>
      </c>
      <c r="S19" s="208">
        <v>165</v>
      </c>
      <c r="T19" s="209">
        <v>406</v>
      </c>
      <c r="U19" s="208">
        <v>0</v>
      </c>
      <c r="V19" s="208">
        <v>0</v>
      </c>
      <c r="W19" s="209">
        <v>0</v>
      </c>
      <c r="X19" s="208">
        <v>445</v>
      </c>
      <c r="Y19" s="208">
        <v>404</v>
      </c>
      <c r="Z19" s="209">
        <v>849</v>
      </c>
      <c r="AA19" s="210">
        <v>131118</v>
      </c>
      <c r="AB19" s="210">
        <v>141890</v>
      </c>
      <c r="AC19" s="209">
        <v>273008</v>
      </c>
      <c r="AD19" s="217">
        <v>53346</v>
      </c>
      <c r="AE19" s="221">
        <v>1.5569851122382952</v>
      </c>
    </row>
    <row r="20" spans="1:31" s="203" customFormat="1" ht="20.25" customHeight="1">
      <c r="A20" s="206">
        <v>16</v>
      </c>
      <c r="B20" s="211" t="s">
        <v>29</v>
      </c>
      <c r="C20" s="208">
        <v>393</v>
      </c>
      <c r="D20" s="208">
        <v>328</v>
      </c>
      <c r="E20" s="209">
        <v>721</v>
      </c>
      <c r="F20" s="208">
        <v>5</v>
      </c>
      <c r="G20" s="208">
        <v>5</v>
      </c>
      <c r="H20" s="209">
        <v>10</v>
      </c>
      <c r="I20" s="208">
        <v>16287</v>
      </c>
      <c r="J20" s="208">
        <v>13193</v>
      </c>
      <c r="K20" s="209">
        <v>29480</v>
      </c>
      <c r="L20" s="208">
        <v>154381</v>
      </c>
      <c r="M20" s="208">
        <v>140461</v>
      </c>
      <c r="N20" s="209">
        <v>294842</v>
      </c>
      <c r="O20" s="208">
        <v>220</v>
      </c>
      <c r="P20" s="208">
        <v>119</v>
      </c>
      <c r="Q20" s="209">
        <v>339</v>
      </c>
      <c r="R20" s="208">
        <v>23</v>
      </c>
      <c r="S20" s="208">
        <v>122</v>
      </c>
      <c r="T20" s="209">
        <v>145</v>
      </c>
      <c r="U20" s="208">
        <v>73</v>
      </c>
      <c r="V20" s="208">
        <v>92</v>
      </c>
      <c r="W20" s="209">
        <v>165</v>
      </c>
      <c r="X20" s="208">
        <v>858</v>
      </c>
      <c r="Y20" s="208">
        <v>379</v>
      </c>
      <c r="Z20" s="209">
        <v>1237</v>
      </c>
      <c r="AA20" s="210">
        <v>172240</v>
      </c>
      <c r="AB20" s="210">
        <v>154699</v>
      </c>
      <c r="AC20" s="209">
        <v>326939</v>
      </c>
      <c r="AD20" s="217">
        <v>29003</v>
      </c>
      <c r="AE20" s="221">
        <v>0.84649719210901053</v>
      </c>
    </row>
    <row r="21" spans="1:31" s="203" customFormat="1" ht="20.25" customHeight="1">
      <c r="A21" s="206">
        <v>17</v>
      </c>
      <c r="B21" s="211" t="s">
        <v>30</v>
      </c>
      <c r="C21" s="208">
        <v>5382</v>
      </c>
      <c r="D21" s="208">
        <v>2778</v>
      </c>
      <c r="E21" s="209">
        <v>8160</v>
      </c>
      <c r="F21" s="208">
        <v>396</v>
      </c>
      <c r="G21" s="208">
        <v>396</v>
      </c>
      <c r="H21" s="209">
        <v>792</v>
      </c>
      <c r="I21" s="208">
        <v>73609</v>
      </c>
      <c r="J21" s="208">
        <v>57174</v>
      </c>
      <c r="K21" s="209">
        <v>130783</v>
      </c>
      <c r="L21" s="208">
        <v>605626</v>
      </c>
      <c r="M21" s="208">
        <v>540243</v>
      </c>
      <c r="N21" s="209">
        <v>1145869</v>
      </c>
      <c r="O21" s="208">
        <v>1552</v>
      </c>
      <c r="P21" s="208">
        <v>1514</v>
      </c>
      <c r="Q21" s="209">
        <v>3066</v>
      </c>
      <c r="R21" s="208">
        <v>147764</v>
      </c>
      <c r="S21" s="208">
        <v>97962</v>
      </c>
      <c r="T21" s="209">
        <v>245726</v>
      </c>
      <c r="U21" s="208">
        <v>1465</v>
      </c>
      <c r="V21" s="208">
        <v>2001</v>
      </c>
      <c r="W21" s="209">
        <v>3466</v>
      </c>
      <c r="X21" s="208">
        <v>2723</v>
      </c>
      <c r="Y21" s="208">
        <v>1709</v>
      </c>
      <c r="Z21" s="209">
        <v>4432</v>
      </c>
      <c r="AA21" s="210">
        <v>838517</v>
      </c>
      <c r="AB21" s="210">
        <v>703777</v>
      </c>
      <c r="AC21" s="209">
        <v>1542294</v>
      </c>
      <c r="AD21" s="217">
        <v>218670</v>
      </c>
      <c r="AE21" s="221">
        <v>6.3822204943791103</v>
      </c>
    </row>
    <row r="22" spans="1:31" s="203" customFormat="1" ht="20.25" customHeight="1">
      <c r="A22" s="206">
        <v>18</v>
      </c>
      <c r="B22" s="211" t="s">
        <v>31</v>
      </c>
      <c r="C22" s="208">
        <v>1673</v>
      </c>
      <c r="D22" s="208">
        <v>2081</v>
      </c>
      <c r="E22" s="209">
        <v>3754</v>
      </c>
      <c r="F22" s="208">
        <v>215</v>
      </c>
      <c r="G22" s="208">
        <v>458</v>
      </c>
      <c r="H22" s="209">
        <v>673</v>
      </c>
      <c r="I22" s="208">
        <v>19085</v>
      </c>
      <c r="J22" s="208">
        <v>40985</v>
      </c>
      <c r="K22" s="209">
        <v>60070</v>
      </c>
      <c r="L22" s="208">
        <v>198972</v>
      </c>
      <c r="M22" s="208">
        <v>286403</v>
      </c>
      <c r="N22" s="209">
        <v>485375</v>
      </c>
      <c r="O22" s="208">
        <v>28</v>
      </c>
      <c r="P22" s="208">
        <v>133</v>
      </c>
      <c r="Q22" s="209">
        <v>161</v>
      </c>
      <c r="R22" s="208">
        <v>26242</v>
      </c>
      <c r="S22" s="208">
        <v>34138</v>
      </c>
      <c r="T22" s="209">
        <v>60380</v>
      </c>
      <c r="U22" s="208">
        <v>733</v>
      </c>
      <c r="V22" s="208">
        <v>6252</v>
      </c>
      <c r="W22" s="209">
        <v>6985</v>
      </c>
      <c r="X22" s="208">
        <v>966</v>
      </c>
      <c r="Y22" s="208">
        <v>1148</v>
      </c>
      <c r="Z22" s="209">
        <v>2114</v>
      </c>
      <c r="AA22" s="210">
        <v>247914</v>
      </c>
      <c r="AB22" s="210">
        <v>371598</v>
      </c>
      <c r="AC22" s="209">
        <v>619512</v>
      </c>
      <c r="AD22" s="217">
        <v>70020</v>
      </c>
      <c r="AE22" s="221">
        <v>2.0436414643820608</v>
      </c>
    </row>
    <row r="23" spans="1:31" s="203" customFormat="1" ht="20.25" customHeight="1">
      <c r="A23" s="206">
        <v>19</v>
      </c>
      <c r="B23" s="211" t="s">
        <v>32</v>
      </c>
      <c r="C23" s="208">
        <v>0</v>
      </c>
      <c r="D23" s="208">
        <v>0</v>
      </c>
      <c r="E23" s="209">
        <v>0</v>
      </c>
      <c r="F23" s="208">
        <v>0</v>
      </c>
      <c r="G23" s="208">
        <v>0</v>
      </c>
      <c r="H23" s="209">
        <v>0</v>
      </c>
      <c r="I23" s="208">
        <v>9</v>
      </c>
      <c r="J23" s="208">
        <v>28</v>
      </c>
      <c r="K23" s="209">
        <v>37</v>
      </c>
      <c r="L23" s="208">
        <v>210</v>
      </c>
      <c r="M23" s="208">
        <v>531</v>
      </c>
      <c r="N23" s="209">
        <v>741</v>
      </c>
      <c r="O23" s="208">
        <v>0</v>
      </c>
      <c r="P23" s="208">
        <v>0</v>
      </c>
      <c r="Q23" s="209">
        <v>0</v>
      </c>
      <c r="R23" s="208">
        <v>0</v>
      </c>
      <c r="S23" s="208">
        <v>0</v>
      </c>
      <c r="T23" s="209">
        <v>0</v>
      </c>
      <c r="U23" s="208">
        <v>0</v>
      </c>
      <c r="V23" s="208">
        <v>0</v>
      </c>
      <c r="W23" s="209">
        <v>0</v>
      </c>
      <c r="X23" s="208">
        <v>0</v>
      </c>
      <c r="Y23" s="208">
        <v>0</v>
      </c>
      <c r="Z23" s="209">
        <v>0</v>
      </c>
      <c r="AA23" s="210">
        <v>219</v>
      </c>
      <c r="AB23" s="210">
        <v>559</v>
      </c>
      <c r="AC23" s="209">
        <v>778</v>
      </c>
      <c r="AD23" s="217">
        <v>0</v>
      </c>
      <c r="AE23" s="221">
        <v>0</v>
      </c>
    </row>
    <row r="24" spans="1:31" s="203" customFormat="1" ht="20.25" customHeight="1">
      <c r="A24" s="206">
        <v>20</v>
      </c>
      <c r="B24" s="211" t="s">
        <v>33</v>
      </c>
      <c r="C24" s="208">
        <v>1861</v>
      </c>
      <c r="D24" s="208">
        <v>1313</v>
      </c>
      <c r="E24" s="209">
        <v>3174</v>
      </c>
      <c r="F24" s="208">
        <v>1304</v>
      </c>
      <c r="G24" s="208">
        <v>1007</v>
      </c>
      <c r="H24" s="209">
        <v>2311</v>
      </c>
      <c r="I24" s="208">
        <v>91923</v>
      </c>
      <c r="J24" s="208">
        <v>70968</v>
      </c>
      <c r="K24" s="209">
        <v>162891</v>
      </c>
      <c r="L24" s="208">
        <v>648857</v>
      </c>
      <c r="M24" s="208">
        <v>431084</v>
      </c>
      <c r="N24" s="209">
        <v>1079941</v>
      </c>
      <c r="O24" s="208">
        <v>67426</v>
      </c>
      <c r="P24" s="208">
        <v>4198</v>
      </c>
      <c r="Q24" s="209">
        <v>71624</v>
      </c>
      <c r="R24" s="208">
        <v>69645</v>
      </c>
      <c r="S24" s="208">
        <v>7863</v>
      </c>
      <c r="T24" s="209">
        <v>77508</v>
      </c>
      <c r="U24" s="208">
        <v>478</v>
      </c>
      <c r="V24" s="208">
        <v>624</v>
      </c>
      <c r="W24" s="209">
        <v>1102</v>
      </c>
      <c r="X24" s="208">
        <v>1402</v>
      </c>
      <c r="Y24" s="208">
        <v>555</v>
      </c>
      <c r="Z24" s="209">
        <v>1957</v>
      </c>
      <c r="AA24" s="210">
        <v>882896</v>
      </c>
      <c r="AB24" s="210">
        <v>517612</v>
      </c>
      <c r="AC24" s="209">
        <v>1400508</v>
      </c>
      <c r="AD24" s="217">
        <v>184699</v>
      </c>
      <c r="AE24" s="221">
        <v>5.3907245762625289</v>
      </c>
    </row>
    <row r="25" spans="1:31" s="203" customFormat="1" ht="20.25" customHeight="1">
      <c r="A25" s="206">
        <v>21</v>
      </c>
      <c r="B25" s="211" t="s">
        <v>34</v>
      </c>
      <c r="C25" s="208">
        <v>4077</v>
      </c>
      <c r="D25" s="208">
        <v>2007</v>
      </c>
      <c r="E25" s="209">
        <v>6084</v>
      </c>
      <c r="F25" s="208">
        <v>1305</v>
      </c>
      <c r="G25" s="208">
        <v>840</v>
      </c>
      <c r="H25" s="209">
        <v>2145</v>
      </c>
      <c r="I25" s="208">
        <v>177575</v>
      </c>
      <c r="J25" s="208">
        <v>144666</v>
      </c>
      <c r="K25" s="209">
        <v>322241</v>
      </c>
      <c r="L25" s="208">
        <v>1353235</v>
      </c>
      <c r="M25" s="208">
        <v>1115680</v>
      </c>
      <c r="N25" s="209">
        <v>2468915</v>
      </c>
      <c r="O25" s="208">
        <v>6764</v>
      </c>
      <c r="P25" s="208">
        <v>4257</v>
      </c>
      <c r="Q25" s="209">
        <v>11021</v>
      </c>
      <c r="R25" s="208">
        <v>223649</v>
      </c>
      <c r="S25" s="208">
        <v>134528</v>
      </c>
      <c r="T25" s="209">
        <v>358177</v>
      </c>
      <c r="U25" s="208">
        <v>2763</v>
      </c>
      <c r="V25" s="208">
        <v>2734</v>
      </c>
      <c r="W25" s="209">
        <v>5497</v>
      </c>
      <c r="X25" s="208">
        <v>2180</v>
      </c>
      <c r="Y25" s="208">
        <v>1552</v>
      </c>
      <c r="Z25" s="209">
        <v>3732</v>
      </c>
      <c r="AA25" s="210">
        <v>1771548</v>
      </c>
      <c r="AB25" s="210">
        <v>1406264</v>
      </c>
      <c r="AC25" s="209">
        <v>3177812</v>
      </c>
      <c r="AD25" s="217">
        <v>368541</v>
      </c>
      <c r="AE25" s="221">
        <v>10.756436288557971</v>
      </c>
    </row>
    <row r="26" spans="1:31" s="203" customFormat="1" ht="20.25" customHeight="1">
      <c r="A26" s="206">
        <v>22</v>
      </c>
      <c r="B26" s="211" t="s">
        <v>35</v>
      </c>
      <c r="C26" s="208">
        <v>429</v>
      </c>
      <c r="D26" s="208">
        <v>375</v>
      </c>
      <c r="E26" s="209">
        <v>804</v>
      </c>
      <c r="F26" s="208">
        <v>0</v>
      </c>
      <c r="G26" s="208">
        <v>5</v>
      </c>
      <c r="H26" s="209">
        <v>5</v>
      </c>
      <c r="I26" s="208">
        <v>1405</v>
      </c>
      <c r="J26" s="208">
        <v>1505</v>
      </c>
      <c r="K26" s="209">
        <v>2910</v>
      </c>
      <c r="L26" s="208">
        <v>40212</v>
      </c>
      <c r="M26" s="208">
        <v>41506</v>
      </c>
      <c r="N26" s="209">
        <v>81718</v>
      </c>
      <c r="O26" s="208">
        <v>4</v>
      </c>
      <c r="P26" s="208">
        <v>3</v>
      </c>
      <c r="Q26" s="209">
        <v>7</v>
      </c>
      <c r="R26" s="208">
        <v>355</v>
      </c>
      <c r="S26" s="208">
        <v>126</v>
      </c>
      <c r="T26" s="209">
        <v>481</v>
      </c>
      <c r="U26" s="208">
        <v>51</v>
      </c>
      <c r="V26" s="208">
        <v>162</v>
      </c>
      <c r="W26" s="209">
        <v>213</v>
      </c>
      <c r="X26" s="208">
        <v>10</v>
      </c>
      <c r="Y26" s="208">
        <v>21</v>
      </c>
      <c r="Z26" s="209">
        <v>31</v>
      </c>
      <c r="AA26" s="210">
        <v>42466</v>
      </c>
      <c r="AB26" s="210">
        <v>43703</v>
      </c>
      <c r="AC26" s="209">
        <v>86169</v>
      </c>
      <c r="AD26" s="217">
        <v>3731</v>
      </c>
      <c r="AE26" s="221">
        <v>0.10889497720093501</v>
      </c>
    </row>
    <row r="27" spans="1:31" s="203" customFormat="1" ht="20.25" customHeight="1">
      <c r="A27" s="206">
        <v>23</v>
      </c>
      <c r="B27" s="211" t="s">
        <v>36</v>
      </c>
      <c r="C27" s="208">
        <v>171</v>
      </c>
      <c r="D27" s="208">
        <v>131</v>
      </c>
      <c r="E27" s="209">
        <v>302</v>
      </c>
      <c r="F27" s="208">
        <v>25</v>
      </c>
      <c r="G27" s="208">
        <v>34</v>
      </c>
      <c r="H27" s="209">
        <v>59</v>
      </c>
      <c r="I27" s="208">
        <v>1413</v>
      </c>
      <c r="J27" s="208">
        <v>1801</v>
      </c>
      <c r="K27" s="209">
        <v>3214</v>
      </c>
      <c r="L27" s="208">
        <v>23660</v>
      </c>
      <c r="M27" s="208">
        <v>27377</v>
      </c>
      <c r="N27" s="209">
        <v>51037</v>
      </c>
      <c r="O27" s="208">
        <v>46</v>
      </c>
      <c r="P27" s="208">
        <v>38</v>
      </c>
      <c r="Q27" s="209">
        <v>84</v>
      </c>
      <c r="R27" s="208">
        <v>574</v>
      </c>
      <c r="S27" s="208">
        <v>1026</v>
      </c>
      <c r="T27" s="209">
        <v>1600</v>
      </c>
      <c r="U27" s="208">
        <v>4</v>
      </c>
      <c r="V27" s="208">
        <v>2</v>
      </c>
      <c r="W27" s="209">
        <v>6</v>
      </c>
      <c r="X27" s="208">
        <v>0</v>
      </c>
      <c r="Y27" s="208">
        <v>0</v>
      </c>
      <c r="Z27" s="209">
        <v>0</v>
      </c>
      <c r="AA27" s="210">
        <v>25893</v>
      </c>
      <c r="AB27" s="210">
        <v>30409</v>
      </c>
      <c r="AC27" s="209">
        <v>56302</v>
      </c>
      <c r="AD27" s="217">
        <v>5124</v>
      </c>
      <c r="AE27" s="221">
        <v>0.14955182609959555</v>
      </c>
    </row>
    <row r="28" spans="1:31" s="203" customFormat="1" ht="20.25" customHeight="1">
      <c r="A28" s="206">
        <v>24</v>
      </c>
      <c r="B28" s="211" t="s">
        <v>37</v>
      </c>
      <c r="C28" s="208">
        <v>57</v>
      </c>
      <c r="D28" s="208">
        <v>71</v>
      </c>
      <c r="E28" s="209">
        <v>128</v>
      </c>
      <c r="F28" s="208">
        <v>8</v>
      </c>
      <c r="G28" s="208">
        <v>23</v>
      </c>
      <c r="H28" s="209">
        <v>31</v>
      </c>
      <c r="I28" s="208">
        <v>572</v>
      </c>
      <c r="J28" s="208">
        <v>513</v>
      </c>
      <c r="K28" s="209">
        <v>1085</v>
      </c>
      <c r="L28" s="208">
        <v>9346</v>
      </c>
      <c r="M28" s="208">
        <v>8214</v>
      </c>
      <c r="N28" s="209">
        <v>17560</v>
      </c>
      <c r="O28" s="208">
        <v>0</v>
      </c>
      <c r="P28" s="208">
        <v>0</v>
      </c>
      <c r="Q28" s="209">
        <v>0</v>
      </c>
      <c r="R28" s="208">
        <v>382</v>
      </c>
      <c r="S28" s="208">
        <v>879</v>
      </c>
      <c r="T28" s="209">
        <v>1261</v>
      </c>
      <c r="U28" s="208">
        <v>2</v>
      </c>
      <c r="V28" s="208">
        <v>6</v>
      </c>
      <c r="W28" s="209">
        <v>8</v>
      </c>
      <c r="X28" s="208">
        <v>0</v>
      </c>
      <c r="Y28" s="208">
        <v>0</v>
      </c>
      <c r="Z28" s="209">
        <v>0</v>
      </c>
      <c r="AA28" s="210">
        <v>10367</v>
      </c>
      <c r="AB28" s="210">
        <v>9706</v>
      </c>
      <c r="AC28" s="209">
        <v>20073</v>
      </c>
      <c r="AD28" s="217">
        <v>5328</v>
      </c>
      <c r="AE28" s="221">
        <v>0.15550588006608998</v>
      </c>
    </row>
    <row r="29" spans="1:31" s="203" customFormat="1" ht="20.25" customHeight="1">
      <c r="A29" s="206">
        <v>25</v>
      </c>
      <c r="B29" s="211" t="s">
        <v>38</v>
      </c>
      <c r="C29" s="208">
        <v>49</v>
      </c>
      <c r="D29" s="208">
        <v>58</v>
      </c>
      <c r="E29" s="209">
        <v>107</v>
      </c>
      <c r="F29" s="208">
        <v>3</v>
      </c>
      <c r="G29" s="208">
        <v>5</v>
      </c>
      <c r="H29" s="209">
        <v>8</v>
      </c>
      <c r="I29" s="208">
        <v>491</v>
      </c>
      <c r="J29" s="208">
        <v>480</v>
      </c>
      <c r="K29" s="209">
        <v>971</v>
      </c>
      <c r="L29" s="208">
        <v>13778</v>
      </c>
      <c r="M29" s="208">
        <v>14485</v>
      </c>
      <c r="N29" s="209">
        <v>28263</v>
      </c>
      <c r="O29" s="208">
        <v>0</v>
      </c>
      <c r="P29" s="208">
        <v>0</v>
      </c>
      <c r="Q29" s="209">
        <v>0</v>
      </c>
      <c r="R29" s="208">
        <v>134</v>
      </c>
      <c r="S29" s="208">
        <v>176</v>
      </c>
      <c r="T29" s="209">
        <v>310</v>
      </c>
      <c r="U29" s="208">
        <v>0</v>
      </c>
      <c r="V29" s="208">
        <v>0</v>
      </c>
      <c r="W29" s="209">
        <v>0</v>
      </c>
      <c r="X29" s="208">
        <v>0</v>
      </c>
      <c r="Y29" s="208">
        <v>0</v>
      </c>
      <c r="Z29" s="209">
        <v>0</v>
      </c>
      <c r="AA29" s="210">
        <v>14455</v>
      </c>
      <c r="AB29" s="210">
        <v>15204</v>
      </c>
      <c r="AC29" s="209">
        <v>29659</v>
      </c>
      <c r="AD29" s="217">
        <v>10491</v>
      </c>
      <c r="AE29" s="221">
        <v>0.30619598118869185</v>
      </c>
    </row>
    <row r="30" spans="1:31" s="203" customFormat="1" ht="20.25" customHeight="1">
      <c r="A30" s="206">
        <v>26</v>
      </c>
      <c r="B30" s="211" t="s">
        <v>39</v>
      </c>
      <c r="C30" s="208">
        <v>784</v>
      </c>
      <c r="D30" s="208">
        <v>333</v>
      </c>
      <c r="E30" s="209">
        <v>1117</v>
      </c>
      <c r="F30" s="208">
        <v>761</v>
      </c>
      <c r="G30" s="208">
        <v>769</v>
      </c>
      <c r="H30" s="209">
        <v>1530</v>
      </c>
      <c r="I30" s="208">
        <v>22136</v>
      </c>
      <c r="J30" s="208">
        <v>18871</v>
      </c>
      <c r="K30" s="209">
        <v>41007</v>
      </c>
      <c r="L30" s="208">
        <v>326577</v>
      </c>
      <c r="M30" s="208">
        <v>307659</v>
      </c>
      <c r="N30" s="209">
        <v>634236</v>
      </c>
      <c r="O30" s="208">
        <v>596</v>
      </c>
      <c r="P30" s="208">
        <v>180</v>
      </c>
      <c r="Q30" s="209">
        <v>776</v>
      </c>
      <c r="R30" s="208">
        <v>54033</v>
      </c>
      <c r="S30" s="208">
        <v>9603</v>
      </c>
      <c r="T30" s="209">
        <v>63636</v>
      </c>
      <c r="U30" s="208">
        <v>1911</v>
      </c>
      <c r="V30" s="208">
        <v>2409</v>
      </c>
      <c r="W30" s="209">
        <v>4320</v>
      </c>
      <c r="X30" s="208">
        <v>277</v>
      </c>
      <c r="Y30" s="208">
        <v>141</v>
      </c>
      <c r="Z30" s="209">
        <v>418</v>
      </c>
      <c r="AA30" s="210">
        <v>407075</v>
      </c>
      <c r="AB30" s="210">
        <v>339965</v>
      </c>
      <c r="AC30" s="209">
        <v>747040</v>
      </c>
      <c r="AD30" s="217">
        <v>35624</v>
      </c>
      <c r="AE30" s="221">
        <v>1.0397412671686166</v>
      </c>
    </row>
    <row r="31" spans="1:31" s="203" customFormat="1" ht="20.25" customHeight="1">
      <c r="A31" s="206">
        <v>27</v>
      </c>
      <c r="B31" s="211" t="s">
        <v>40</v>
      </c>
      <c r="C31" s="208">
        <v>257</v>
      </c>
      <c r="D31" s="208">
        <v>124</v>
      </c>
      <c r="E31" s="209">
        <v>381</v>
      </c>
      <c r="F31" s="208">
        <v>205</v>
      </c>
      <c r="G31" s="208">
        <v>137</v>
      </c>
      <c r="H31" s="209">
        <v>342</v>
      </c>
      <c r="I31" s="208">
        <v>4204</v>
      </c>
      <c r="J31" s="208">
        <v>3014</v>
      </c>
      <c r="K31" s="209">
        <v>7218</v>
      </c>
      <c r="L31" s="208">
        <v>15985</v>
      </c>
      <c r="M31" s="208">
        <v>18733</v>
      </c>
      <c r="N31" s="209">
        <v>34718</v>
      </c>
      <c r="O31" s="208">
        <v>93</v>
      </c>
      <c r="P31" s="208">
        <v>43</v>
      </c>
      <c r="Q31" s="209">
        <v>136</v>
      </c>
      <c r="R31" s="208">
        <v>3886</v>
      </c>
      <c r="S31" s="208">
        <v>1627</v>
      </c>
      <c r="T31" s="209">
        <v>5513</v>
      </c>
      <c r="U31" s="208">
        <v>24</v>
      </c>
      <c r="V31" s="208">
        <v>165</v>
      </c>
      <c r="W31" s="209">
        <v>189</v>
      </c>
      <c r="X31" s="208">
        <v>511</v>
      </c>
      <c r="Y31" s="208">
        <v>367</v>
      </c>
      <c r="Z31" s="209">
        <v>878</v>
      </c>
      <c r="AA31" s="210">
        <v>25165</v>
      </c>
      <c r="AB31" s="210">
        <v>24210</v>
      </c>
      <c r="AC31" s="209">
        <v>49375</v>
      </c>
      <c r="AD31" s="217">
        <v>368</v>
      </c>
      <c r="AE31" s="221">
        <v>1.0740646370931139E-2</v>
      </c>
    </row>
    <row r="32" spans="1:31" s="203" customFormat="1" ht="20.25" customHeight="1">
      <c r="A32" s="206">
        <v>28</v>
      </c>
      <c r="B32" s="211" t="s">
        <v>41</v>
      </c>
      <c r="C32" s="208">
        <v>961</v>
      </c>
      <c r="D32" s="208">
        <v>993</v>
      </c>
      <c r="E32" s="209">
        <v>1954</v>
      </c>
      <c r="F32" s="208">
        <v>200</v>
      </c>
      <c r="G32" s="208">
        <v>416</v>
      </c>
      <c r="H32" s="209">
        <v>616</v>
      </c>
      <c r="I32" s="208">
        <v>25376</v>
      </c>
      <c r="J32" s="208">
        <v>48276</v>
      </c>
      <c r="K32" s="209">
        <v>73652</v>
      </c>
      <c r="L32" s="208">
        <v>279077</v>
      </c>
      <c r="M32" s="208">
        <v>289947</v>
      </c>
      <c r="N32" s="209">
        <v>569024</v>
      </c>
      <c r="O32" s="208">
        <v>775</v>
      </c>
      <c r="P32" s="208">
        <v>1324</v>
      </c>
      <c r="Q32" s="209">
        <v>2099</v>
      </c>
      <c r="R32" s="208">
        <v>83596</v>
      </c>
      <c r="S32" s="208">
        <v>17021</v>
      </c>
      <c r="T32" s="209">
        <v>100617</v>
      </c>
      <c r="U32" s="208">
        <v>1090</v>
      </c>
      <c r="V32" s="208">
        <v>595</v>
      </c>
      <c r="W32" s="209">
        <v>1685</v>
      </c>
      <c r="X32" s="208">
        <v>927</v>
      </c>
      <c r="Y32" s="208">
        <v>614</v>
      </c>
      <c r="Z32" s="209">
        <v>1541</v>
      </c>
      <c r="AA32" s="210">
        <v>392002</v>
      </c>
      <c r="AB32" s="210">
        <v>359186</v>
      </c>
      <c r="AC32" s="209">
        <v>751188</v>
      </c>
      <c r="AD32" s="217">
        <v>34505</v>
      </c>
      <c r="AE32" s="221">
        <v>1.0070815299700515</v>
      </c>
    </row>
    <row r="33" spans="1:31" s="203" customFormat="1" ht="20.25" customHeight="1">
      <c r="A33" s="206">
        <v>29</v>
      </c>
      <c r="B33" s="211" t="s">
        <v>42</v>
      </c>
      <c r="C33" s="208">
        <v>1861</v>
      </c>
      <c r="D33" s="208">
        <v>1419</v>
      </c>
      <c r="E33" s="209">
        <v>3280</v>
      </c>
      <c r="F33" s="208">
        <v>537</v>
      </c>
      <c r="G33" s="208">
        <v>359</v>
      </c>
      <c r="H33" s="209">
        <v>896</v>
      </c>
      <c r="I33" s="208">
        <v>63037</v>
      </c>
      <c r="J33" s="208">
        <v>56467</v>
      </c>
      <c r="K33" s="209">
        <v>119504</v>
      </c>
      <c r="L33" s="208">
        <v>746853</v>
      </c>
      <c r="M33" s="208">
        <v>511682</v>
      </c>
      <c r="N33" s="209">
        <v>1258535</v>
      </c>
      <c r="O33" s="208">
        <v>2394</v>
      </c>
      <c r="P33" s="208">
        <v>1225</v>
      </c>
      <c r="Q33" s="209">
        <v>3619</v>
      </c>
      <c r="R33" s="208">
        <v>38293</v>
      </c>
      <c r="S33" s="208">
        <v>8509</v>
      </c>
      <c r="T33" s="209">
        <v>46802</v>
      </c>
      <c r="U33" s="208">
        <v>3907</v>
      </c>
      <c r="V33" s="208">
        <v>4959</v>
      </c>
      <c r="W33" s="209">
        <v>8866</v>
      </c>
      <c r="X33" s="208">
        <v>4227</v>
      </c>
      <c r="Y33" s="208">
        <v>1899</v>
      </c>
      <c r="Z33" s="209">
        <v>6126</v>
      </c>
      <c r="AA33" s="210">
        <v>861109</v>
      </c>
      <c r="AB33" s="210">
        <v>586519</v>
      </c>
      <c r="AC33" s="209">
        <v>1447628</v>
      </c>
      <c r="AD33" s="217">
        <v>58532</v>
      </c>
      <c r="AE33" s="221">
        <v>1.7083465037590801</v>
      </c>
    </row>
    <row r="34" spans="1:31" s="203" customFormat="1" ht="20.25" customHeight="1">
      <c r="A34" s="206">
        <v>30</v>
      </c>
      <c r="B34" s="211" t="s">
        <v>43</v>
      </c>
      <c r="C34" s="208">
        <v>0</v>
      </c>
      <c r="D34" s="208">
        <v>0</v>
      </c>
      <c r="E34" s="209">
        <v>0</v>
      </c>
      <c r="F34" s="208">
        <v>27</v>
      </c>
      <c r="G34" s="208">
        <v>23</v>
      </c>
      <c r="H34" s="209">
        <v>50</v>
      </c>
      <c r="I34" s="208">
        <v>455</v>
      </c>
      <c r="J34" s="208">
        <v>360</v>
      </c>
      <c r="K34" s="209">
        <v>815</v>
      </c>
      <c r="L34" s="208">
        <v>7354</v>
      </c>
      <c r="M34" s="208">
        <v>6496</v>
      </c>
      <c r="N34" s="209">
        <v>13850</v>
      </c>
      <c r="O34" s="208">
        <v>0</v>
      </c>
      <c r="P34" s="208">
        <v>0</v>
      </c>
      <c r="Q34" s="209">
        <v>0</v>
      </c>
      <c r="R34" s="208">
        <v>490</v>
      </c>
      <c r="S34" s="208">
        <v>242</v>
      </c>
      <c r="T34" s="209">
        <v>732</v>
      </c>
      <c r="U34" s="208">
        <v>0</v>
      </c>
      <c r="V34" s="208">
        <v>0</v>
      </c>
      <c r="W34" s="209">
        <v>0</v>
      </c>
      <c r="X34" s="208">
        <v>142</v>
      </c>
      <c r="Y34" s="208">
        <v>164</v>
      </c>
      <c r="Z34" s="209">
        <v>306</v>
      </c>
      <c r="AA34" s="210">
        <v>8468</v>
      </c>
      <c r="AB34" s="210">
        <v>7285</v>
      </c>
      <c r="AC34" s="209">
        <v>15753</v>
      </c>
      <c r="AD34" s="217">
        <v>7000</v>
      </c>
      <c r="AE34" s="221">
        <v>0.20430577336010322</v>
      </c>
    </row>
    <row r="35" spans="1:31" s="203" customFormat="1" ht="20.25" customHeight="1">
      <c r="A35" s="206">
        <v>31</v>
      </c>
      <c r="B35" s="211" t="s">
        <v>44</v>
      </c>
      <c r="C35" s="208">
        <v>7092</v>
      </c>
      <c r="D35" s="208">
        <v>5486</v>
      </c>
      <c r="E35" s="209">
        <v>12578</v>
      </c>
      <c r="F35" s="208">
        <v>4688</v>
      </c>
      <c r="G35" s="208">
        <v>8144</v>
      </c>
      <c r="H35" s="209">
        <v>12832</v>
      </c>
      <c r="I35" s="208">
        <v>125476</v>
      </c>
      <c r="J35" s="208">
        <v>131659</v>
      </c>
      <c r="K35" s="209">
        <v>257135</v>
      </c>
      <c r="L35" s="208">
        <v>873235</v>
      </c>
      <c r="M35" s="208">
        <v>848511</v>
      </c>
      <c r="N35" s="209">
        <v>1721746</v>
      </c>
      <c r="O35" s="208">
        <v>2126</v>
      </c>
      <c r="P35" s="208">
        <v>1234</v>
      </c>
      <c r="Q35" s="209">
        <v>3360</v>
      </c>
      <c r="R35" s="208">
        <v>339514</v>
      </c>
      <c r="S35" s="208">
        <v>87532</v>
      </c>
      <c r="T35" s="209">
        <v>427046</v>
      </c>
      <c r="U35" s="208">
        <v>3878</v>
      </c>
      <c r="V35" s="208">
        <v>5769</v>
      </c>
      <c r="W35" s="209">
        <v>9647</v>
      </c>
      <c r="X35" s="208">
        <v>4828</v>
      </c>
      <c r="Y35" s="208">
        <v>3009</v>
      </c>
      <c r="Z35" s="209">
        <v>7837</v>
      </c>
      <c r="AA35" s="210">
        <v>1360837</v>
      </c>
      <c r="AB35" s="210">
        <v>1091344</v>
      </c>
      <c r="AC35" s="209">
        <v>2452181</v>
      </c>
      <c r="AD35" s="217">
        <v>652827</v>
      </c>
      <c r="AE35" s="221">
        <v>19.053760729336584</v>
      </c>
    </row>
    <row r="36" spans="1:31" s="203" customFormat="1" ht="20.25" customHeight="1">
      <c r="A36" s="206">
        <v>32</v>
      </c>
      <c r="B36" s="211" t="s">
        <v>45</v>
      </c>
      <c r="C36" s="208">
        <v>128</v>
      </c>
      <c r="D36" s="208">
        <v>104</v>
      </c>
      <c r="E36" s="209">
        <v>232</v>
      </c>
      <c r="F36" s="208">
        <v>0</v>
      </c>
      <c r="G36" s="208">
        <v>0</v>
      </c>
      <c r="H36" s="209">
        <v>0</v>
      </c>
      <c r="I36" s="208">
        <v>1162</v>
      </c>
      <c r="J36" s="208">
        <v>1025</v>
      </c>
      <c r="K36" s="209">
        <v>2187</v>
      </c>
      <c r="L36" s="208">
        <v>23666</v>
      </c>
      <c r="M36" s="208">
        <v>16931</v>
      </c>
      <c r="N36" s="209">
        <v>40597</v>
      </c>
      <c r="O36" s="208">
        <v>109</v>
      </c>
      <c r="P36" s="208">
        <v>90</v>
      </c>
      <c r="Q36" s="209">
        <v>199</v>
      </c>
      <c r="R36" s="208">
        <v>988</v>
      </c>
      <c r="S36" s="208">
        <v>1181</v>
      </c>
      <c r="T36" s="209">
        <v>2169</v>
      </c>
      <c r="U36" s="208">
        <v>0</v>
      </c>
      <c r="V36" s="208">
        <v>0</v>
      </c>
      <c r="W36" s="209">
        <v>0</v>
      </c>
      <c r="X36" s="208">
        <v>0</v>
      </c>
      <c r="Y36" s="208">
        <v>0</v>
      </c>
      <c r="Z36" s="209">
        <v>0</v>
      </c>
      <c r="AA36" s="210">
        <v>26053</v>
      </c>
      <c r="AB36" s="210">
        <v>19331</v>
      </c>
      <c r="AC36" s="209">
        <v>45384</v>
      </c>
      <c r="AD36" s="217">
        <v>10285</v>
      </c>
      <c r="AE36" s="221">
        <v>0.30018355414409448</v>
      </c>
    </row>
    <row r="37" spans="1:31" s="203" customFormat="1" ht="20.25" customHeight="1">
      <c r="A37" s="206">
        <v>33</v>
      </c>
      <c r="B37" s="211" t="s">
        <v>47</v>
      </c>
      <c r="C37" s="208">
        <v>5127</v>
      </c>
      <c r="D37" s="208">
        <v>2500</v>
      </c>
      <c r="E37" s="209">
        <v>7627</v>
      </c>
      <c r="F37" s="208">
        <v>758</v>
      </c>
      <c r="G37" s="208">
        <v>618</v>
      </c>
      <c r="H37" s="209">
        <v>1376</v>
      </c>
      <c r="I37" s="208">
        <v>186329</v>
      </c>
      <c r="J37" s="208">
        <v>175967</v>
      </c>
      <c r="K37" s="209">
        <v>362296</v>
      </c>
      <c r="L37" s="208">
        <v>1904398</v>
      </c>
      <c r="M37" s="208">
        <v>1605483</v>
      </c>
      <c r="N37" s="209">
        <v>3509881</v>
      </c>
      <c r="O37" s="208">
        <v>2195</v>
      </c>
      <c r="P37" s="208">
        <v>1210</v>
      </c>
      <c r="Q37" s="209">
        <v>3405</v>
      </c>
      <c r="R37" s="208">
        <v>29804</v>
      </c>
      <c r="S37" s="208">
        <v>15778</v>
      </c>
      <c r="T37" s="209">
        <v>45582</v>
      </c>
      <c r="U37" s="208">
        <v>10690</v>
      </c>
      <c r="V37" s="208">
        <v>9508</v>
      </c>
      <c r="W37" s="209">
        <v>20198</v>
      </c>
      <c r="X37" s="208">
        <v>6085</v>
      </c>
      <c r="Y37" s="208">
        <v>2870</v>
      </c>
      <c r="Z37" s="209">
        <v>8955</v>
      </c>
      <c r="AA37" s="210">
        <v>2145386</v>
      </c>
      <c r="AB37" s="210">
        <v>1813934</v>
      </c>
      <c r="AC37" s="209">
        <v>3959320</v>
      </c>
      <c r="AD37" s="217">
        <v>164437</v>
      </c>
      <c r="AE37" s="221">
        <v>4.7993469220021847</v>
      </c>
    </row>
    <row r="38" spans="1:31" s="203" customFormat="1" ht="20.25" customHeight="1">
      <c r="A38" s="206">
        <v>34</v>
      </c>
      <c r="B38" s="211" t="s">
        <v>58</v>
      </c>
      <c r="C38" s="208">
        <v>792</v>
      </c>
      <c r="D38" s="208">
        <v>533</v>
      </c>
      <c r="E38" s="209">
        <v>1325</v>
      </c>
      <c r="F38" s="208">
        <v>7</v>
      </c>
      <c r="G38" s="208">
        <v>7</v>
      </c>
      <c r="H38" s="209">
        <v>14</v>
      </c>
      <c r="I38" s="208">
        <v>25954</v>
      </c>
      <c r="J38" s="208">
        <v>26804</v>
      </c>
      <c r="K38" s="209">
        <v>52758</v>
      </c>
      <c r="L38" s="208">
        <v>138851</v>
      </c>
      <c r="M38" s="208">
        <v>153328</v>
      </c>
      <c r="N38" s="209">
        <v>292179</v>
      </c>
      <c r="O38" s="208">
        <v>214</v>
      </c>
      <c r="P38" s="208">
        <v>293</v>
      </c>
      <c r="Q38" s="209">
        <v>507</v>
      </c>
      <c r="R38" s="208">
        <v>12658</v>
      </c>
      <c r="S38" s="208">
        <v>5132</v>
      </c>
      <c r="T38" s="209">
        <v>17790</v>
      </c>
      <c r="U38" s="208">
        <v>1067</v>
      </c>
      <c r="V38" s="208">
        <v>852</v>
      </c>
      <c r="W38" s="209">
        <v>1919</v>
      </c>
      <c r="X38" s="208">
        <v>1055</v>
      </c>
      <c r="Y38" s="208">
        <v>306</v>
      </c>
      <c r="Z38" s="209">
        <v>1361</v>
      </c>
      <c r="AA38" s="210">
        <v>180598</v>
      </c>
      <c r="AB38" s="210">
        <v>187255</v>
      </c>
      <c r="AC38" s="209">
        <v>367853</v>
      </c>
      <c r="AD38" s="217">
        <v>20815</v>
      </c>
      <c r="AE38" s="221">
        <v>0.60751781035579266</v>
      </c>
    </row>
    <row r="39" spans="1:31" s="203" customFormat="1" ht="20.25" customHeight="1">
      <c r="A39" s="206">
        <v>35</v>
      </c>
      <c r="B39" s="211" t="s">
        <v>48</v>
      </c>
      <c r="C39" s="208">
        <v>1968</v>
      </c>
      <c r="D39" s="208">
        <v>905</v>
      </c>
      <c r="E39" s="209">
        <v>2873</v>
      </c>
      <c r="F39" s="208">
        <v>436</v>
      </c>
      <c r="G39" s="208">
        <v>695</v>
      </c>
      <c r="H39" s="209">
        <v>1131</v>
      </c>
      <c r="I39" s="208">
        <v>34468</v>
      </c>
      <c r="J39" s="208">
        <v>28539</v>
      </c>
      <c r="K39" s="209">
        <v>63007</v>
      </c>
      <c r="L39" s="208">
        <v>711935</v>
      </c>
      <c r="M39" s="208">
        <v>529067</v>
      </c>
      <c r="N39" s="209">
        <v>1241002</v>
      </c>
      <c r="O39" s="208">
        <v>1603</v>
      </c>
      <c r="P39" s="208">
        <v>516</v>
      </c>
      <c r="Q39" s="209">
        <v>2119</v>
      </c>
      <c r="R39" s="208">
        <v>39153</v>
      </c>
      <c r="S39" s="208">
        <v>11185</v>
      </c>
      <c r="T39" s="209">
        <v>50338</v>
      </c>
      <c r="U39" s="208">
        <v>2418</v>
      </c>
      <c r="V39" s="208">
        <v>1839</v>
      </c>
      <c r="W39" s="209">
        <v>4257</v>
      </c>
      <c r="X39" s="208">
        <v>2020</v>
      </c>
      <c r="Y39" s="208">
        <v>1009</v>
      </c>
      <c r="Z39" s="209">
        <v>3029</v>
      </c>
      <c r="AA39" s="210">
        <v>794001</v>
      </c>
      <c r="AB39" s="210">
        <v>573755</v>
      </c>
      <c r="AC39" s="209">
        <v>1367756</v>
      </c>
      <c r="AD39" s="217">
        <v>129298</v>
      </c>
      <c r="AE39" s="221">
        <v>3.7737611262735178</v>
      </c>
    </row>
    <row r="40" spans="1:31" s="212" customFormat="1" ht="20.25" customHeight="1">
      <c r="A40" s="551" t="s">
        <v>49</v>
      </c>
      <c r="B40" s="551"/>
      <c r="C40" s="211">
        <v>49296</v>
      </c>
      <c r="D40" s="211">
        <v>32134</v>
      </c>
      <c r="E40" s="211">
        <v>81430</v>
      </c>
      <c r="F40" s="211">
        <v>15913</v>
      </c>
      <c r="G40" s="211">
        <v>18241</v>
      </c>
      <c r="H40" s="211">
        <v>34154</v>
      </c>
      <c r="I40" s="211">
        <v>1236376</v>
      </c>
      <c r="J40" s="211">
        <v>1115288</v>
      </c>
      <c r="K40" s="211">
        <v>2351664</v>
      </c>
      <c r="L40" s="211">
        <v>11381742</v>
      </c>
      <c r="M40" s="211">
        <v>9660155</v>
      </c>
      <c r="N40" s="211">
        <v>21041897</v>
      </c>
      <c r="O40" s="211">
        <v>96418</v>
      </c>
      <c r="P40" s="211">
        <v>25184</v>
      </c>
      <c r="Q40" s="211">
        <v>121602</v>
      </c>
      <c r="R40" s="211">
        <v>1373675</v>
      </c>
      <c r="S40" s="211">
        <v>583044</v>
      </c>
      <c r="T40" s="211">
        <v>1956719</v>
      </c>
      <c r="U40" s="211">
        <v>45434</v>
      </c>
      <c r="V40" s="211">
        <v>53030</v>
      </c>
      <c r="W40" s="211">
        <v>98464</v>
      </c>
      <c r="X40" s="211">
        <v>44417</v>
      </c>
      <c r="Y40" s="211">
        <v>27747</v>
      </c>
      <c r="Z40" s="211">
        <v>72164</v>
      </c>
      <c r="AA40" s="211">
        <v>14243271</v>
      </c>
      <c r="AB40" s="211">
        <v>11514823</v>
      </c>
      <c r="AC40" s="211">
        <v>25758094</v>
      </c>
      <c r="AD40" s="217">
        <v>3426237</v>
      </c>
      <c r="AE40" s="221">
        <v>99.999999999999986</v>
      </c>
    </row>
    <row r="42" spans="1:31">
      <c r="C42" s="213">
        <f>'6TotalEnr'!C40-C40</f>
        <v>0</v>
      </c>
      <c r="D42" s="213">
        <f>'6TotalEnr'!D40-D40</f>
        <v>0</v>
      </c>
      <c r="E42" s="213">
        <f>'6TotalEnr'!E40-E40</f>
        <v>0</v>
      </c>
      <c r="F42" s="213">
        <f>'6TotalEnr'!F40-F40</f>
        <v>0</v>
      </c>
      <c r="G42" s="213">
        <f>'6TotalEnr'!G40-G40</f>
        <v>0</v>
      </c>
      <c r="H42" s="213">
        <f>'6TotalEnr'!H40-H40</f>
        <v>0</v>
      </c>
      <c r="I42" s="213">
        <f>'6TotalEnr'!I40-I40</f>
        <v>532900</v>
      </c>
      <c r="J42" s="213">
        <f>'6TotalEnr'!J40-J40</f>
        <v>482626</v>
      </c>
      <c r="K42" s="213">
        <f>'6TotalEnr'!K40-K40</f>
        <v>1015526</v>
      </c>
      <c r="L42" s="213">
        <f>'6TotalEnr'!L40-L40</f>
        <v>1230771</v>
      </c>
      <c r="M42" s="213">
        <f>'6TotalEnr'!M40-M40</f>
        <v>902282</v>
      </c>
      <c r="N42" s="213">
        <f>'6TotalEnr'!N40-N40</f>
        <v>2133053</v>
      </c>
      <c r="O42" s="213">
        <f>'6TotalEnr'!O40-O40</f>
        <v>49689</v>
      </c>
      <c r="P42" s="213">
        <f>'6TotalEnr'!P40-P40</f>
        <v>24868</v>
      </c>
      <c r="Q42" s="213">
        <f>'6TotalEnr'!Q40-Q40</f>
        <v>74557</v>
      </c>
      <c r="R42" s="213">
        <f>'6TotalEnr'!R40-R40</f>
        <v>71623</v>
      </c>
      <c r="S42" s="213">
        <f>'6TotalEnr'!S40-S40</f>
        <v>43267</v>
      </c>
      <c r="T42" s="213">
        <f>'6TotalEnr'!T40-T40</f>
        <v>114890</v>
      </c>
      <c r="U42" s="213">
        <f>'6TotalEnr'!U40-U40</f>
        <v>43739</v>
      </c>
      <c r="V42" s="213">
        <f>'6TotalEnr'!V40-V40</f>
        <v>42514</v>
      </c>
      <c r="W42" s="213">
        <f>'6TotalEnr'!W40-W40</f>
        <v>86253</v>
      </c>
      <c r="X42" s="213">
        <f>'6TotalEnr'!X40-X40</f>
        <v>1480</v>
      </c>
      <c r="Y42" s="213">
        <f>'6TotalEnr'!Y40-Y40</f>
        <v>478</v>
      </c>
      <c r="Z42" s="213">
        <f>'6TotalEnr'!Z40-Z40</f>
        <v>1958</v>
      </c>
      <c r="AA42" s="213">
        <f>'6TotalEnr'!AA40-AA40</f>
        <v>1930202</v>
      </c>
      <c r="AB42" s="213">
        <f>'6TotalEnr'!AB40-AB40</f>
        <v>1496035</v>
      </c>
      <c r="AC42" s="213">
        <f>'6TotalEnr'!AC40-AC40</f>
        <v>3426237</v>
      </c>
      <c r="AD42" s="219">
        <f>100-AC40/'6TotalEnr'!AC40%</f>
        <v>11.739988146378963</v>
      </c>
    </row>
  </sheetData>
  <mergeCells count="12">
    <mergeCell ref="O2:Q2"/>
    <mergeCell ref="R2:T2"/>
    <mergeCell ref="U2:W2"/>
    <mergeCell ref="X2:Z2"/>
    <mergeCell ref="AA2:AC2"/>
    <mergeCell ref="I2:K2"/>
    <mergeCell ref="L2:N2"/>
    <mergeCell ref="A40:B40"/>
    <mergeCell ref="A2:A3"/>
    <mergeCell ref="B2:B3"/>
    <mergeCell ref="C2:E2"/>
    <mergeCell ref="F2:H2"/>
  </mergeCells>
  <printOptions horizontalCentered="1"/>
  <pageMargins left="0.7" right="0.15" top="0.52" bottom="0.38" header="0.2" footer="0.16"/>
  <pageSetup paperSize="9" scale="89" firstPageNumber="15" orientation="portrait" useFirstPageNumber="1" r:id="rId1"/>
  <headerFooter>
    <oddFooter>&amp;L&amp;"Arial,Italic"&amp;9AISHE 2011-12&amp;CT-&amp;P</oddFooter>
  </headerFooter>
  <colBreaks count="2" manualBreakCount="2">
    <brk id="11" max="39" man="1"/>
    <brk id="20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AF45"/>
  <sheetViews>
    <sheetView view="pageBreakPreview" zoomScaleSheetLayoutView="100" workbookViewId="0">
      <pane xSplit="2" ySplit="3" topLeftCell="R12" activePane="bottomRight" state="frozen"/>
      <selection pane="topRight" activeCell="C1" sqref="C1"/>
      <selection pane="bottomLeft" activeCell="A4" sqref="A4"/>
      <selection pane="bottomRight" activeCell="S31" sqref="A1:AE41"/>
    </sheetView>
  </sheetViews>
  <sheetFormatPr defaultRowHeight="15.75"/>
  <cols>
    <col min="1" max="1" width="5.140625" style="133" customWidth="1"/>
    <col min="2" max="2" width="22" style="133" customWidth="1"/>
    <col min="3" max="3" width="7.28515625" style="133" customWidth="1"/>
    <col min="4" max="4" width="12.140625" style="133" customWidth="1"/>
    <col min="5" max="5" width="6.7109375" style="133" customWidth="1"/>
    <col min="6" max="7" width="8.140625" style="133" customWidth="1"/>
    <col min="8" max="8" width="6.5703125" style="133" customWidth="1"/>
    <col min="9" max="10" width="8.140625" style="133" customWidth="1"/>
    <col min="11" max="11" width="8.28515625" style="133" customWidth="1"/>
    <col min="12" max="13" width="9.28515625" style="133" customWidth="1"/>
    <col min="14" max="14" width="10.28515625" style="133" customWidth="1"/>
    <col min="15" max="16" width="11.28515625" style="133" customWidth="1"/>
    <col min="17" max="19" width="10.28515625" style="133" customWidth="1"/>
    <col min="20" max="22" width="9.28515625" style="133" customWidth="1"/>
    <col min="23" max="25" width="9.42578125" style="133" customWidth="1"/>
    <col min="26" max="28" width="10.28515625" style="133" customWidth="1"/>
    <col min="29" max="31" width="11" style="133" customWidth="1"/>
    <col min="32" max="16384" width="9.140625" style="133"/>
  </cols>
  <sheetData>
    <row r="1" spans="1:31" s="156" customFormat="1" ht="27" customHeight="1">
      <c r="B1" s="108" t="s">
        <v>256</v>
      </c>
      <c r="C1" s="106" t="s">
        <v>252</v>
      </c>
      <c r="N1" s="106" t="s">
        <v>252</v>
      </c>
      <c r="W1" s="106" t="s">
        <v>252</v>
      </c>
    </row>
    <row r="2" spans="1:31" s="121" customFormat="1" ht="33" customHeight="1">
      <c r="A2" s="559" t="s">
        <v>99</v>
      </c>
      <c r="B2" s="561" t="s">
        <v>2</v>
      </c>
      <c r="C2" s="561" t="s">
        <v>253</v>
      </c>
      <c r="D2" s="561"/>
      <c r="E2" s="556" t="s">
        <v>104</v>
      </c>
      <c r="F2" s="557"/>
      <c r="G2" s="558"/>
      <c r="H2" s="556" t="s">
        <v>105</v>
      </c>
      <c r="I2" s="557"/>
      <c r="J2" s="558"/>
      <c r="K2" s="556" t="s">
        <v>100</v>
      </c>
      <c r="L2" s="557"/>
      <c r="M2" s="558"/>
      <c r="N2" s="556" t="s">
        <v>101</v>
      </c>
      <c r="O2" s="557"/>
      <c r="P2" s="558"/>
      <c r="Q2" s="556" t="s">
        <v>106</v>
      </c>
      <c r="R2" s="557"/>
      <c r="S2" s="558"/>
      <c r="T2" s="556" t="s">
        <v>107</v>
      </c>
      <c r="U2" s="557"/>
      <c r="V2" s="558"/>
      <c r="W2" s="556" t="s">
        <v>108</v>
      </c>
      <c r="X2" s="557"/>
      <c r="Y2" s="558"/>
      <c r="Z2" s="556" t="s">
        <v>109</v>
      </c>
      <c r="AA2" s="557"/>
      <c r="AB2" s="558"/>
      <c r="AC2" s="556" t="s">
        <v>60</v>
      </c>
      <c r="AD2" s="557"/>
      <c r="AE2" s="558"/>
    </row>
    <row r="3" spans="1:31" s="125" customFormat="1" ht="24.75" customHeight="1">
      <c r="A3" s="560"/>
      <c r="B3" s="561"/>
      <c r="C3" s="122" t="s">
        <v>12</v>
      </c>
      <c r="D3" s="123" t="s">
        <v>254</v>
      </c>
      <c r="E3" s="124" t="s">
        <v>102</v>
      </c>
      <c r="F3" s="124" t="s">
        <v>103</v>
      </c>
      <c r="G3" s="124" t="s">
        <v>12</v>
      </c>
      <c r="H3" s="124" t="s">
        <v>102</v>
      </c>
      <c r="I3" s="124" t="s">
        <v>103</v>
      </c>
      <c r="J3" s="124" t="s">
        <v>12</v>
      </c>
      <c r="K3" s="124" t="s">
        <v>102</v>
      </c>
      <c r="L3" s="124" t="s">
        <v>103</v>
      </c>
      <c r="M3" s="124" t="s">
        <v>12</v>
      </c>
      <c r="N3" s="124" t="s">
        <v>102</v>
      </c>
      <c r="O3" s="124" t="s">
        <v>103</v>
      </c>
      <c r="P3" s="124" t="s">
        <v>12</v>
      </c>
      <c r="Q3" s="124" t="s">
        <v>102</v>
      </c>
      <c r="R3" s="124" t="s">
        <v>103</v>
      </c>
      <c r="S3" s="124" t="s">
        <v>12</v>
      </c>
      <c r="T3" s="124" t="s">
        <v>102</v>
      </c>
      <c r="U3" s="124" t="s">
        <v>103</v>
      </c>
      <c r="V3" s="124" t="s">
        <v>12</v>
      </c>
      <c r="W3" s="124" t="s">
        <v>102</v>
      </c>
      <c r="X3" s="124" t="s">
        <v>103</v>
      </c>
      <c r="Y3" s="124" t="s">
        <v>12</v>
      </c>
      <c r="Z3" s="124" t="s">
        <v>102</v>
      </c>
      <c r="AA3" s="124" t="s">
        <v>103</v>
      </c>
      <c r="AB3" s="124" t="s">
        <v>12</v>
      </c>
      <c r="AC3" s="124" t="s">
        <v>102</v>
      </c>
      <c r="AD3" s="124" t="s">
        <v>103</v>
      </c>
      <c r="AE3" s="124" t="s">
        <v>12</v>
      </c>
    </row>
    <row r="4" spans="1:31" s="125" customFormat="1" ht="15" customHeight="1">
      <c r="A4" s="134">
        <v>1</v>
      </c>
      <c r="B4" s="134">
        <v>2</v>
      </c>
      <c r="C4" s="134">
        <v>3</v>
      </c>
      <c r="D4" s="134">
        <v>4</v>
      </c>
      <c r="E4" s="134">
        <v>5</v>
      </c>
      <c r="F4" s="134">
        <v>6</v>
      </c>
      <c r="G4" s="134">
        <v>7</v>
      </c>
      <c r="H4" s="134">
        <v>8</v>
      </c>
      <c r="I4" s="134">
        <v>9</v>
      </c>
      <c r="J4" s="134">
        <v>10</v>
      </c>
      <c r="K4" s="134">
        <v>11</v>
      </c>
      <c r="L4" s="134">
        <v>12</v>
      </c>
      <c r="M4" s="134">
        <v>13</v>
      </c>
      <c r="N4" s="134">
        <v>14</v>
      </c>
      <c r="O4" s="134">
        <v>15</v>
      </c>
      <c r="P4" s="134">
        <v>16</v>
      </c>
      <c r="Q4" s="134">
        <v>17</v>
      </c>
      <c r="R4" s="134">
        <v>18</v>
      </c>
      <c r="S4" s="134">
        <v>19</v>
      </c>
      <c r="T4" s="134">
        <v>20</v>
      </c>
      <c r="U4" s="134">
        <v>21</v>
      </c>
      <c r="V4" s="134">
        <v>22</v>
      </c>
      <c r="W4" s="134">
        <v>23</v>
      </c>
      <c r="X4" s="134">
        <v>24</v>
      </c>
      <c r="Y4" s="134">
        <v>25</v>
      </c>
      <c r="Z4" s="134">
        <v>26</v>
      </c>
      <c r="AA4" s="134">
        <v>27</v>
      </c>
      <c r="AB4" s="134">
        <v>28</v>
      </c>
      <c r="AC4" s="134">
        <v>29</v>
      </c>
      <c r="AD4" s="134">
        <v>30</v>
      </c>
      <c r="AE4" s="134">
        <v>31</v>
      </c>
    </row>
    <row r="5" spans="1:31" s="125" customFormat="1" ht="30.75" customHeight="1">
      <c r="A5" s="126">
        <v>1</v>
      </c>
      <c r="B5" s="123" t="s">
        <v>55</v>
      </c>
      <c r="C5" s="127">
        <v>0</v>
      </c>
      <c r="D5" s="127">
        <v>0</v>
      </c>
      <c r="E5" s="128">
        <v>0</v>
      </c>
      <c r="F5" s="128">
        <v>0</v>
      </c>
      <c r="G5" s="129">
        <v>0</v>
      </c>
      <c r="H5" s="128">
        <v>0</v>
      </c>
      <c r="I5" s="128">
        <v>0</v>
      </c>
      <c r="J5" s="129">
        <v>0</v>
      </c>
      <c r="K5" s="128">
        <v>181</v>
      </c>
      <c r="L5" s="128">
        <v>185</v>
      </c>
      <c r="M5" s="129">
        <v>366</v>
      </c>
      <c r="N5" s="128">
        <v>693</v>
      </c>
      <c r="O5" s="128">
        <v>750</v>
      </c>
      <c r="P5" s="129">
        <v>1443</v>
      </c>
      <c r="Q5" s="128">
        <v>57</v>
      </c>
      <c r="R5" s="128">
        <v>26</v>
      </c>
      <c r="S5" s="129">
        <v>83</v>
      </c>
      <c r="T5" s="128">
        <v>16</v>
      </c>
      <c r="U5" s="128">
        <v>24</v>
      </c>
      <c r="V5" s="129">
        <v>40</v>
      </c>
      <c r="W5" s="128">
        <v>9</v>
      </c>
      <c r="X5" s="128">
        <v>23</v>
      </c>
      <c r="Y5" s="129">
        <v>32</v>
      </c>
      <c r="Z5" s="128">
        <v>0</v>
      </c>
      <c r="AA5" s="128">
        <v>0</v>
      </c>
      <c r="AB5" s="129">
        <v>0</v>
      </c>
      <c r="AC5" s="129">
        <v>956</v>
      </c>
      <c r="AD5" s="129">
        <v>1008</v>
      </c>
      <c r="AE5" s="129">
        <v>1964</v>
      </c>
    </row>
    <row r="6" spans="1:31" s="125" customFormat="1" ht="21.75" customHeight="1">
      <c r="A6" s="126">
        <v>2</v>
      </c>
      <c r="B6" s="130" t="s">
        <v>15</v>
      </c>
      <c r="C6" s="127">
        <v>47</v>
      </c>
      <c r="D6" s="127">
        <v>45</v>
      </c>
      <c r="E6" s="128">
        <v>4415</v>
      </c>
      <c r="F6" s="128">
        <v>2449</v>
      </c>
      <c r="G6" s="129">
        <v>6864</v>
      </c>
      <c r="H6" s="128">
        <v>750</v>
      </c>
      <c r="I6" s="128">
        <v>422</v>
      </c>
      <c r="J6" s="129">
        <v>1172</v>
      </c>
      <c r="K6" s="128">
        <v>102289</v>
      </c>
      <c r="L6" s="128">
        <v>87698</v>
      </c>
      <c r="M6" s="129">
        <v>189987</v>
      </c>
      <c r="N6" s="128">
        <v>262904</v>
      </c>
      <c r="O6" s="128">
        <v>196618</v>
      </c>
      <c r="P6" s="129">
        <v>459522</v>
      </c>
      <c r="Q6" s="128">
        <v>4571</v>
      </c>
      <c r="R6" s="128">
        <v>2106</v>
      </c>
      <c r="S6" s="129">
        <v>6677</v>
      </c>
      <c r="T6" s="128">
        <v>760</v>
      </c>
      <c r="U6" s="128">
        <v>523</v>
      </c>
      <c r="V6" s="129">
        <v>1283</v>
      </c>
      <c r="W6" s="128">
        <v>958</v>
      </c>
      <c r="X6" s="128">
        <v>561</v>
      </c>
      <c r="Y6" s="129">
        <v>1519</v>
      </c>
      <c r="Z6" s="128">
        <v>2430</v>
      </c>
      <c r="AA6" s="128">
        <v>1355</v>
      </c>
      <c r="AB6" s="129">
        <v>3785</v>
      </c>
      <c r="AC6" s="129">
        <v>379077</v>
      </c>
      <c r="AD6" s="129">
        <v>291732</v>
      </c>
      <c r="AE6" s="129">
        <v>670809</v>
      </c>
    </row>
    <row r="7" spans="1:31" s="125" customFormat="1" ht="21.75" customHeight="1">
      <c r="A7" s="126">
        <v>3</v>
      </c>
      <c r="B7" s="130" t="s">
        <v>16</v>
      </c>
      <c r="C7" s="127">
        <v>3</v>
      </c>
      <c r="D7" s="127">
        <v>3</v>
      </c>
      <c r="E7" s="128">
        <v>167</v>
      </c>
      <c r="F7" s="128">
        <v>73</v>
      </c>
      <c r="G7" s="129">
        <v>240</v>
      </c>
      <c r="H7" s="128">
        <v>35</v>
      </c>
      <c r="I7" s="128">
        <v>34</v>
      </c>
      <c r="J7" s="129">
        <v>69</v>
      </c>
      <c r="K7" s="128">
        <v>1340</v>
      </c>
      <c r="L7" s="128">
        <v>1408</v>
      </c>
      <c r="M7" s="129">
        <v>2748</v>
      </c>
      <c r="N7" s="128">
        <v>2207</v>
      </c>
      <c r="O7" s="128">
        <v>1603</v>
      </c>
      <c r="P7" s="129">
        <v>3810</v>
      </c>
      <c r="Q7" s="128">
        <v>61</v>
      </c>
      <c r="R7" s="128">
        <v>26</v>
      </c>
      <c r="S7" s="129">
        <v>87</v>
      </c>
      <c r="T7" s="128">
        <v>1314</v>
      </c>
      <c r="U7" s="128">
        <v>514</v>
      </c>
      <c r="V7" s="129">
        <v>1828</v>
      </c>
      <c r="W7" s="128">
        <v>297</v>
      </c>
      <c r="X7" s="128">
        <v>78</v>
      </c>
      <c r="Y7" s="129">
        <v>375</v>
      </c>
      <c r="Z7" s="128">
        <v>0</v>
      </c>
      <c r="AA7" s="128">
        <v>0</v>
      </c>
      <c r="AB7" s="129">
        <v>0</v>
      </c>
      <c r="AC7" s="129">
        <v>5421</v>
      </c>
      <c r="AD7" s="129">
        <v>3736</v>
      </c>
      <c r="AE7" s="129">
        <v>9157</v>
      </c>
    </row>
    <row r="8" spans="1:31" s="125" customFormat="1" ht="21.75" customHeight="1">
      <c r="A8" s="126">
        <v>4</v>
      </c>
      <c r="B8" s="130" t="s">
        <v>17</v>
      </c>
      <c r="C8" s="127">
        <v>9</v>
      </c>
      <c r="D8" s="127">
        <v>9</v>
      </c>
      <c r="E8" s="128">
        <v>1321</v>
      </c>
      <c r="F8" s="128">
        <v>822</v>
      </c>
      <c r="G8" s="129">
        <v>2143</v>
      </c>
      <c r="H8" s="128">
        <v>12</v>
      </c>
      <c r="I8" s="128">
        <v>28</v>
      </c>
      <c r="J8" s="129">
        <v>40</v>
      </c>
      <c r="K8" s="128">
        <v>16601</v>
      </c>
      <c r="L8" s="128">
        <v>18487</v>
      </c>
      <c r="M8" s="129">
        <v>35088</v>
      </c>
      <c r="N8" s="128">
        <v>35032</v>
      </c>
      <c r="O8" s="128">
        <v>23376</v>
      </c>
      <c r="P8" s="129">
        <v>58408</v>
      </c>
      <c r="Q8" s="128">
        <v>1765</v>
      </c>
      <c r="R8" s="128">
        <v>1137</v>
      </c>
      <c r="S8" s="129">
        <v>2902</v>
      </c>
      <c r="T8" s="128">
        <v>122</v>
      </c>
      <c r="U8" s="128">
        <v>247</v>
      </c>
      <c r="V8" s="129">
        <v>369</v>
      </c>
      <c r="W8" s="128">
        <v>27</v>
      </c>
      <c r="X8" s="128">
        <v>7</v>
      </c>
      <c r="Y8" s="129">
        <v>34</v>
      </c>
      <c r="Z8" s="128">
        <v>614</v>
      </c>
      <c r="AA8" s="128">
        <v>688</v>
      </c>
      <c r="AB8" s="129">
        <v>1302</v>
      </c>
      <c r="AC8" s="129">
        <v>55494</v>
      </c>
      <c r="AD8" s="129">
        <v>44792</v>
      </c>
      <c r="AE8" s="129">
        <v>100286</v>
      </c>
    </row>
    <row r="9" spans="1:31" s="125" customFormat="1" ht="21.75" customHeight="1">
      <c r="A9" s="126">
        <v>5</v>
      </c>
      <c r="B9" s="130" t="s">
        <v>18</v>
      </c>
      <c r="C9" s="127">
        <v>20</v>
      </c>
      <c r="D9" s="127">
        <v>20</v>
      </c>
      <c r="E9" s="128">
        <v>1952</v>
      </c>
      <c r="F9" s="128">
        <v>604</v>
      </c>
      <c r="G9" s="129">
        <v>2556</v>
      </c>
      <c r="H9" s="128">
        <v>0</v>
      </c>
      <c r="I9" s="128">
        <v>0</v>
      </c>
      <c r="J9" s="129">
        <v>0</v>
      </c>
      <c r="K9" s="128">
        <v>35254</v>
      </c>
      <c r="L9" s="128">
        <v>20939</v>
      </c>
      <c r="M9" s="129">
        <v>56193</v>
      </c>
      <c r="N9" s="128">
        <v>50948</v>
      </c>
      <c r="O9" s="128">
        <v>27417</v>
      </c>
      <c r="P9" s="129">
        <v>78365</v>
      </c>
      <c r="Q9" s="128">
        <v>925</v>
      </c>
      <c r="R9" s="128">
        <v>436</v>
      </c>
      <c r="S9" s="129">
        <v>1361</v>
      </c>
      <c r="T9" s="128">
        <v>787</v>
      </c>
      <c r="U9" s="128">
        <v>429</v>
      </c>
      <c r="V9" s="129">
        <v>1216</v>
      </c>
      <c r="W9" s="128">
        <v>24</v>
      </c>
      <c r="X9" s="128">
        <v>9</v>
      </c>
      <c r="Y9" s="129">
        <v>33</v>
      </c>
      <c r="Z9" s="128">
        <v>226</v>
      </c>
      <c r="AA9" s="128">
        <v>217</v>
      </c>
      <c r="AB9" s="129">
        <v>443</v>
      </c>
      <c r="AC9" s="129">
        <v>90116</v>
      </c>
      <c r="AD9" s="129">
        <v>50051</v>
      </c>
      <c r="AE9" s="129">
        <v>140167</v>
      </c>
    </row>
    <row r="10" spans="1:31" s="125" customFormat="1" ht="21.75" customHeight="1">
      <c r="A10" s="126">
        <v>6</v>
      </c>
      <c r="B10" s="130" t="s">
        <v>19</v>
      </c>
      <c r="C10" s="127">
        <v>3</v>
      </c>
      <c r="D10" s="127">
        <v>2</v>
      </c>
      <c r="E10" s="128">
        <v>111</v>
      </c>
      <c r="F10" s="128">
        <v>196</v>
      </c>
      <c r="G10" s="129">
        <v>307</v>
      </c>
      <c r="H10" s="128">
        <v>36</v>
      </c>
      <c r="I10" s="128">
        <v>89</v>
      </c>
      <c r="J10" s="129">
        <v>125</v>
      </c>
      <c r="K10" s="128">
        <v>3806</v>
      </c>
      <c r="L10" s="128">
        <v>6303</v>
      </c>
      <c r="M10" s="129">
        <v>10109</v>
      </c>
      <c r="N10" s="128">
        <v>12871</v>
      </c>
      <c r="O10" s="128">
        <v>6060</v>
      </c>
      <c r="P10" s="129">
        <v>18931</v>
      </c>
      <c r="Q10" s="128">
        <v>125</v>
      </c>
      <c r="R10" s="128">
        <v>226</v>
      </c>
      <c r="S10" s="129">
        <v>351</v>
      </c>
      <c r="T10" s="128">
        <v>62</v>
      </c>
      <c r="U10" s="128">
        <v>41</v>
      </c>
      <c r="V10" s="129">
        <v>103</v>
      </c>
      <c r="W10" s="128">
        <v>238</v>
      </c>
      <c r="X10" s="128">
        <v>131</v>
      </c>
      <c r="Y10" s="129">
        <v>369</v>
      </c>
      <c r="Z10" s="128">
        <v>0</v>
      </c>
      <c r="AA10" s="128">
        <v>0</v>
      </c>
      <c r="AB10" s="129">
        <v>0</v>
      </c>
      <c r="AC10" s="129">
        <v>17249</v>
      </c>
      <c r="AD10" s="129">
        <v>13046</v>
      </c>
      <c r="AE10" s="129">
        <v>30295</v>
      </c>
    </row>
    <row r="11" spans="1:31" s="125" customFormat="1" ht="21.75" customHeight="1">
      <c r="A11" s="126">
        <v>7</v>
      </c>
      <c r="B11" s="130" t="s">
        <v>56</v>
      </c>
      <c r="C11" s="127">
        <v>17</v>
      </c>
      <c r="D11" s="127">
        <v>17</v>
      </c>
      <c r="E11" s="128">
        <v>186</v>
      </c>
      <c r="F11" s="128">
        <v>252</v>
      </c>
      <c r="G11" s="129">
        <v>438</v>
      </c>
      <c r="H11" s="128">
        <v>167</v>
      </c>
      <c r="I11" s="128">
        <v>177</v>
      </c>
      <c r="J11" s="129">
        <v>344</v>
      </c>
      <c r="K11" s="128">
        <v>4236</v>
      </c>
      <c r="L11" s="128">
        <v>2936</v>
      </c>
      <c r="M11" s="129">
        <v>7172</v>
      </c>
      <c r="N11" s="128">
        <v>12080</v>
      </c>
      <c r="O11" s="128">
        <v>9876</v>
      </c>
      <c r="P11" s="129">
        <v>21956</v>
      </c>
      <c r="Q11" s="128">
        <v>2759</v>
      </c>
      <c r="R11" s="128">
        <v>1563</v>
      </c>
      <c r="S11" s="129">
        <v>4322</v>
      </c>
      <c r="T11" s="128">
        <v>1517</v>
      </c>
      <c r="U11" s="128">
        <v>1169</v>
      </c>
      <c r="V11" s="129">
        <v>2686</v>
      </c>
      <c r="W11" s="128">
        <v>102</v>
      </c>
      <c r="X11" s="128">
        <v>61</v>
      </c>
      <c r="Y11" s="129">
        <v>163</v>
      </c>
      <c r="Z11" s="128">
        <v>830</v>
      </c>
      <c r="AA11" s="128">
        <v>737</v>
      </c>
      <c r="AB11" s="129">
        <v>1567</v>
      </c>
      <c r="AC11" s="129">
        <v>21877</v>
      </c>
      <c r="AD11" s="129">
        <v>16771</v>
      </c>
      <c r="AE11" s="129">
        <v>38648</v>
      </c>
    </row>
    <row r="12" spans="1:31" s="125" customFormat="1" ht="21.75" customHeight="1">
      <c r="A12" s="126">
        <v>8</v>
      </c>
      <c r="B12" s="130" t="s">
        <v>21</v>
      </c>
      <c r="C12" s="127">
        <v>0</v>
      </c>
      <c r="D12" s="127">
        <v>0</v>
      </c>
      <c r="E12" s="128">
        <v>0</v>
      </c>
      <c r="F12" s="128">
        <v>0</v>
      </c>
      <c r="G12" s="129">
        <v>0</v>
      </c>
      <c r="H12" s="128">
        <v>0</v>
      </c>
      <c r="I12" s="128">
        <v>0</v>
      </c>
      <c r="J12" s="129">
        <v>0</v>
      </c>
      <c r="K12" s="128">
        <v>100</v>
      </c>
      <c r="L12" s="128">
        <v>54</v>
      </c>
      <c r="M12" s="129">
        <v>154</v>
      </c>
      <c r="N12" s="128">
        <v>4</v>
      </c>
      <c r="O12" s="128">
        <v>2</v>
      </c>
      <c r="P12" s="129">
        <v>6</v>
      </c>
      <c r="Q12" s="128">
        <v>0</v>
      </c>
      <c r="R12" s="128">
        <v>0</v>
      </c>
      <c r="S12" s="129">
        <v>0</v>
      </c>
      <c r="T12" s="128">
        <v>0</v>
      </c>
      <c r="U12" s="128">
        <v>0</v>
      </c>
      <c r="V12" s="129">
        <v>0</v>
      </c>
      <c r="W12" s="128">
        <v>0</v>
      </c>
      <c r="X12" s="128">
        <v>0</v>
      </c>
      <c r="Y12" s="129">
        <v>0</v>
      </c>
      <c r="Z12" s="128">
        <v>0</v>
      </c>
      <c r="AA12" s="128">
        <v>0</v>
      </c>
      <c r="AB12" s="129">
        <v>0</v>
      </c>
      <c r="AC12" s="129">
        <v>104</v>
      </c>
      <c r="AD12" s="129">
        <v>56</v>
      </c>
      <c r="AE12" s="129">
        <v>160</v>
      </c>
    </row>
    <row r="13" spans="1:31" s="125" customFormat="1" ht="21.75" customHeight="1">
      <c r="A13" s="126">
        <v>9</v>
      </c>
      <c r="B13" s="130" t="s">
        <v>22</v>
      </c>
      <c r="C13" s="127">
        <v>0</v>
      </c>
      <c r="D13" s="127">
        <v>0</v>
      </c>
      <c r="E13" s="128">
        <v>0</v>
      </c>
      <c r="F13" s="128">
        <v>0</v>
      </c>
      <c r="G13" s="129">
        <v>0</v>
      </c>
      <c r="H13" s="128">
        <v>0</v>
      </c>
      <c r="I13" s="128">
        <v>0</v>
      </c>
      <c r="J13" s="129">
        <v>0</v>
      </c>
      <c r="K13" s="128">
        <v>0</v>
      </c>
      <c r="L13" s="128">
        <v>0</v>
      </c>
      <c r="M13" s="129">
        <v>0</v>
      </c>
      <c r="N13" s="128">
        <v>0</v>
      </c>
      <c r="O13" s="128">
        <v>0</v>
      </c>
      <c r="P13" s="129">
        <v>0</v>
      </c>
      <c r="Q13" s="128">
        <v>0</v>
      </c>
      <c r="R13" s="128">
        <v>0</v>
      </c>
      <c r="S13" s="129">
        <v>0</v>
      </c>
      <c r="T13" s="128">
        <v>0</v>
      </c>
      <c r="U13" s="128">
        <v>0</v>
      </c>
      <c r="V13" s="129">
        <v>0</v>
      </c>
      <c r="W13" s="128">
        <v>0</v>
      </c>
      <c r="X13" s="128">
        <v>0</v>
      </c>
      <c r="Y13" s="129">
        <v>0</v>
      </c>
      <c r="Z13" s="128">
        <v>0</v>
      </c>
      <c r="AA13" s="128">
        <v>0</v>
      </c>
      <c r="AB13" s="129">
        <v>0</v>
      </c>
      <c r="AC13" s="129">
        <v>0</v>
      </c>
      <c r="AD13" s="129">
        <v>0</v>
      </c>
      <c r="AE13" s="129">
        <v>0</v>
      </c>
    </row>
    <row r="14" spans="1:31" s="125" customFormat="1" ht="21.75" customHeight="1">
      <c r="A14" s="126">
        <v>10</v>
      </c>
      <c r="B14" s="130" t="s">
        <v>23</v>
      </c>
      <c r="C14" s="127">
        <v>25</v>
      </c>
      <c r="D14" s="127">
        <v>25</v>
      </c>
      <c r="E14" s="128">
        <v>4245</v>
      </c>
      <c r="F14" s="128">
        <v>3352</v>
      </c>
      <c r="G14" s="129">
        <v>7597</v>
      </c>
      <c r="H14" s="128">
        <v>2792</v>
      </c>
      <c r="I14" s="128">
        <v>2325</v>
      </c>
      <c r="J14" s="129">
        <v>5117</v>
      </c>
      <c r="K14" s="128">
        <v>48600</v>
      </c>
      <c r="L14" s="128">
        <v>44851</v>
      </c>
      <c r="M14" s="129">
        <v>93451</v>
      </c>
      <c r="N14" s="128">
        <v>251127</v>
      </c>
      <c r="O14" s="128">
        <v>189865</v>
      </c>
      <c r="P14" s="129">
        <v>440992</v>
      </c>
      <c r="Q14" s="128">
        <v>6249</v>
      </c>
      <c r="R14" s="128">
        <v>3808</v>
      </c>
      <c r="S14" s="129">
        <v>10057</v>
      </c>
      <c r="T14" s="128">
        <v>19311</v>
      </c>
      <c r="U14" s="128">
        <v>9388</v>
      </c>
      <c r="V14" s="129">
        <v>28699</v>
      </c>
      <c r="W14" s="128">
        <v>2455</v>
      </c>
      <c r="X14" s="128">
        <v>1009</v>
      </c>
      <c r="Y14" s="129">
        <v>3464</v>
      </c>
      <c r="Z14" s="128">
        <v>1750</v>
      </c>
      <c r="AA14" s="128">
        <v>681</v>
      </c>
      <c r="AB14" s="129">
        <v>2431</v>
      </c>
      <c r="AC14" s="129">
        <v>336529</v>
      </c>
      <c r="AD14" s="129">
        <v>255279</v>
      </c>
      <c r="AE14" s="129">
        <v>591808</v>
      </c>
    </row>
    <row r="15" spans="1:31" s="125" customFormat="1" ht="21.75" customHeight="1">
      <c r="A15" s="126">
        <v>11</v>
      </c>
      <c r="B15" s="130" t="s">
        <v>24</v>
      </c>
      <c r="C15" s="127">
        <v>2</v>
      </c>
      <c r="D15" s="127">
        <v>2</v>
      </c>
      <c r="E15" s="128">
        <v>49</v>
      </c>
      <c r="F15" s="128">
        <v>61</v>
      </c>
      <c r="G15" s="129">
        <v>110</v>
      </c>
      <c r="H15" s="128">
        <v>0</v>
      </c>
      <c r="I15" s="128">
        <v>2</v>
      </c>
      <c r="J15" s="129">
        <v>2</v>
      </c>
      <c r="K15" s="128">
        <v>2322</v>
      </c>
      <c r="L15" s="128">
        <v>1047</v>
      </c>
      <c r="M15" s="129">
        <v>3369</v>
      </c>
      <c r="N15" s="128">
        <v>2946</v>
      </c>
      <c r="O15" s="128">
        <v>385</v>
      </c>
      <c r="P15" s="129">
        <v>3331</v>
      </c>
      <c r="Q15" s="128">
        <v>447</v>
      </c>
      <c r="R15" s="128">
        <v>32</v>
      </c>
      <c r="S15" s="129">
        <v>479</v>
      </c>
      <c r="T15" s="128">
        <v>44</v>
      </c>
      <c r="U15" s="128">
        <v>38</v>
      </c>
      <c r="V15" s="129">
        <v>82</v>
      </c>
      <c r="W15" s="128">
        <v>0</v>
      </c>
      <c r="X15" s="128">
        <v>0</v>
      </c>
      <c r="Y15" s="129">
        <v>0</v>
      </c>
      <c r="Z15" s="128">
        <v>0</v>
      </c>
      <c r="AA15" s="128">
        <v>0</v>
      </c>
      <c r="AB15" s="129">
        <v>0</v>
      </c>
      <c r="AC15" s="129">
        <v>5808</v>
      </c>
      <c r="AD15" s="129">
        <v>1565</v>
      </c>
      <c r="AE15" s="129">
        <v>7373</v>
      </c>
    </row>
    <row r="16" spans="1:31" s="125" customFormat="1" ht="21.75" customHeight="1">
      <c r="A16" s="126">
        <v>12</v>
      </c>
      <c r="B16" s="130" t="s">
        <v>25</v>
      </c>
      <c r="C16" s="127">
        <v>38</v>
      </c>
      <c r="D16" s="127">
        <v>38</v>
      </c>
      <c r="E16" s="128">
        <v>1115</v>
      </c>
      <c r="F16" s="128">
        <v>662</v>
      </c>
      <c r="G16" s="129">
        <v>1777</v>
      </c>
      <c r="H16" s="128">
        <v>281</v>
      </c>
      <c r="I16" s="128">
        <v>250</v>
      </c>
      <c r="J16" s="129">
        <v>531</v>
      </c>
      <c r="K16" s="128">
        <v>25769</v>
      </c>
      <c r="L16" s="128">
        <v>21221</v>
      </c>
      <c r="M16" s="129">
        <v>46990</v>
      </c>
      <c r="N16" s="128">
        <v>53904</v>
      </c>
      <c r="O16" s="128">
        <v>35897</v>
      </c>
      <c r="P16" s="129">
        <v>89801</v>
      </c>
      <c r="Q16" s="128">
        <v>3206</v>
      </c>
      <c r="R16" s="128">
        <v>2025</v>
      </c>
      <c r="S16" s="129">
        <v>5231</v>
      </c>
      <c r="T16" s="128">
        <v>5773</v>
      </c>
      <c r="U16" s="128">
        <v>2386</v>
      </c>
      <c r="V16" s="129">
        <v>8159</v>
      </c>
      <c r="W16" s="128">
        <v>43</v>
      </c>
      <c r="X16" s="128">
        <v>26</v>
      </c>
      <c r="Y16" s="129">
        <v>69</v>
      </c>
      <c r="Z16" s="128">
        <v>2132</v>
      </c>
      <c r="AA16" s="128">
        <v>1964</v>
      </c>
      <c r="AB16" s="129">
        <v>4096</v>
      </c>
      <c r="AC16" s="129">
        <v>92223</v>
      </c>
      <c r="AD16" s="129">
        <v>64431</v>
      </c>
      <c r="AE16" s="129">
        <v>156654</v>
      </c>
    </row>
    <row r="17" spans="1:31" s="125" customFormat="1" ht="21.75" customHeight="1">
      <c r="A17" s="126">
        <v>13</v>
      </c>
      <c r="B17" s="130" t="s">
        <v>26</v>
      </c>
      <c r="C17" s="127">
        <v>22</v>
      </c>
      <c r="D17" s="127">
        <v>22</v>
      </c>
      <c r="E17" s="128">
        <v>1079</v>
      </c>
      <c r="F17" s="128">
        <v>1083</v>
      </c>
      <c r="G17" s="129">
        <v>2162</v>
      </c>
      <c r="H17" s="128">
        <v>337</v>
      </c>
      <c r="I17" s="128">
        <v>361</v>
      </c>
      <c r="J17" s="129">
        <v>698</v>
      </c>
      <c r="K17" s="128">
        <v>17533</v>
      </c>
      <c r="L17" s="128">
        <v>13289</v>
      </c>
      <c r="M17" s="129">
        <v>30822</v>
      </c>
      <c r="N17" s="128">
        <v>38566</v>
      </c>
      <c r="O17" s="128">
        <v>14146</v>
      </c>
      <c r="P17" s="129">
        <v>52712</v>
      </c>
      <c r="Q17" s="128">
        <v>413</v>
      </c>
      <c r="R17" s="128">
        <v>207</v>
      </c>
      <c r="S17" s="129">
        <v>620</v>
      </c>
      <c r="T17" s="128">
        <v>961</v>
      </c>
      <c r="U17" s="128">
        <v>258</v>
      </c>
      <c r="V17" s="129">
        <v>1219</v>
      </c>
      <c r="W17" s="128">
        <v>200</v>
      </c>
      <c r="X17" s="128">
        <v>190</v>
      </c>
      <c r="Y17" s="129">
        <v>390</v>
      </c>
      <c r="Z17" s="128">
        <v>1968</v>
      </c>
      <c r="AA17" s="128">
        <v>1755</v>
      </c>
      <c r="AB17" s="129">
        <v>3723</v>
      </c>
      <c r="AC17" s="129">
        <v>61057</v>
      </c>
      <c r="AD17" s="129">
        <v>31289</v>
      </c>
      <c r="AE17" s="129">
        <v>92346</v>
      </c>
    </row>
    <row r="18" spans="1:31" s="125" customFormat="1" ht="21.75" customHeight="1">
      <c r="A18" s="126">
        <v>14</v>
      </c>
      <c r="B18" s="130" t="s">
        <v>27</v>
      </c>
      <c r="C18" s="127">
        <v>18</v>
      </c>
      <c r="D18" s="127">
        <v>18</v>
      </c>
      <c r="E18" s="128">
        <v>423</v>
      </c>
      <c r="F18" s="128">
        <v>290</v>
      </c>
      <c r="G18" s="129">
        <v>713</v>
      </c>
      <c r="H18" s="128">
        <v>166</v>
      </c>
      <c r="I18" s="128">
        <v>225</v>
      </c>
      <c r="J18" s="129">
        <v>391</v>
      </c>
      <c r="K18" s="128">
        <v>9137</v>
      </c>
      <c r="L18" s="128">
        <v>7878</v>
      </c>
      <c r="M18" s="129">
        <v>17015</v>
      </c>
      <c r="N18" s="128">
        <v>18787</v>
      </c>
      <c r="O18" s="128">
        <v>7293</v>
      </c>
      <c r="P18" s="129">
        <v>26080</v>
      </c>
      <c r="Q18" s="128">
        <v>766</v>
      </c>
      <c r="R18" s="128">
        <v>529</v>
      </c>
      <c r="S18" s="129">
        <v>1295</v>
      </c>
      <c r="T18" s="128">
        <v>804</v>
      </c>
      <c r="U18" s="128">
        <v>249</v>
      </c>
      <c r="V18" s="129">
        <v>1053</v>
      </c>
      <c r="W18" s="128">
        <v>106</v>
      </c>
      <c r="X18" s="128">
        <v>101</v>
      </c>
      <c r="Y18" s="129">
        <v>207</v>
      </c>
      <c r="Z18" s="128">
        <v>111</v>
      </c>
      <c r="AA18" s="128">
        <v>34</v>
      </c>
      <c r="AB18" s="129">
        <v>145</v>
      </c>
      <c r="AC18" s="129">
        <v>30300</v>
      </c>
      <c r="AD18" s="129">
        <v>16599</v>
      </c>
      <c r="AE18" s="129">
        <v>46899</v>
      </c>
    </row>
    <row r="19" spans="1:31" s="125" customFormat="1" ht="21.75" customHeight="1">
      <c r="A19" s="126">
        <v>15</v>
      </c>
      <c r="B19" s="130" t="s">
        <v>57</v>
      </c>
      <c r="C19" s="127">
        <v>11</v>
      </c>
      <c r="D19" s="127">
        <v>9</v>
      </c>
      <c r="E19" s="128">
        <v>400</v>
      </c>
      <c r="F19" s="128">
        <v>297</v>
      </c>
      <c r="G19" s="129">
        <v>697</v>
      </c>
      <c r="H19" s="128">
        <v>330</v>
      </c>
      <c r="I19" s="128">
        <v>279</v>
      </c>
      <c r="J19" s="129">
        <v>609</v>
      </c>
      <c r="K19" s="128">
        <v>20766</v>
      </c>
      <c r="L19" s="128">
        <v>18556</v>
      </c>
      <c r="M19" s="129">
        <v>39322</v>
      </c>
      <c r="N19" s="128">
        <v>18189</v>
      </c>
      <c r="O19" s="128">
        <v>10666</v>
      </c>
      <c r="P19" s="129">
        <v>28855</v>
      </c>
      <c r="Q19" s="128">
        <v>957</v>
      </c>
      <c r="R19" s="128">
        <v>458</v>
      </c>
      <c r="S19" s="129">
        <v>1415</v>
      </c>
      <c r="T19" s="128">
        <v>154</v>
      </c>
      <c r="U19" s="128">
        <v>198</v>
      </c>
      <c r="V19" s="129">
        <v>352</v>
      </c>
      <c r="W19" s="128">
        <v>2</v>
      </c>
      <c r="X19" s="128">
        <v>0</v>
      </c>
      <c r="Y19" s="129">
        <v>2</v>
      </c>
      <c r="Z19" s="128">
        <v>36</v>
      </c>
      <c r="AA19" s="128">
        <v>14</v>
      </c>
      <c r="AB19" s="129">
        <v>50</v>
      </c>
      <c r="AC19" s="129">
        <v>40834</v>
      </c>
      <c r="AD19" s="129">
        <v>30468</v>
      </c>
      <c r="AE19" s="129">
        <v>71302</v>
      </c>
    </row>
    <row r="20" spans="1:31" s="125" customFormat="1" ht="21.75" customHeight="1">
      <c r="A20" s="126">
        <v>16</v>
      </c>
      <c r="B20" s="130" t="s">
        <v>29</v>
      </c>
      <c r="C20" s="127">
        <v>12</v>
      </c>
      <c r="D20" s="127">
        <v>12</v>
      </c>
      <c r="E20" s="128">
        <v>385</v>
      </c>
      <c r="F20" s="128">
        <v>309</v>
      </c>
      <c r="G20" s="129">
        <v>694</v>
      </c>
      <c r="H20" s="128">
        <v>5</v>
      </c>
      <c r="I20" s="128">
        <v>5</v>
      </c>
      <c r="J20" s="129">
        <v>10</v>
      </c>
      <c r="K20" s="128">
        <v>15377</v>
      </c>
      <c r="L20" s="128">
        <v>12122</v>
      </c>
      <c r="M20" s="129">
        <v>27499</v>
      </c>
      <c r="N20" s="128">
        <v>16046</v>
      </c>
      <c r="O20" s="128">
        <v>5900</v>
      </c>
      <c r="P20" s="129">
        <v>21946</v>
      </c>
      <c r="Q20" s="128">
        <v>1960</v>
      </c>
      <c r="R20" s="128">
        <v>592</v>
      </c>
      <c r="S20" s="129">
        <v>2552</v>
      </c>
      <c r="T20" s="128">
        <v>169</v>
      </c>
      <c r="U20" s="128">
        <v>519</v>
      </c>
      <c r="V20" s="129">
        <v>688</v>
      </c>
      <c r="W20" s="128">
        <v>2</v>
      </c>
      <c r="X20" s="128">
        <v>31</v>
      </c>
      <c r="Y20" s="129">
        <v>33</v>
      </c>
      <c r="Z20" s="128">
        <v>858</v>
      </c>
      <c r="AA20" s="128">
        <v>379</v>
      </c>
      <c r="AB20" s="129">
        <v>1237</v>
      </c>
      <c r="AC20" s="129">
        <v>34802</v>
      </c>
      <c r="AD20" s="129">
        <v>19857</v>
      </c>
      <c r="AE20" s="129">
        <v>54659</v>
      </c>
    </row>
    <row r="21" spans="1:31" s="125" customFormat="1" ht="21.75" customHeight="1">
      <c r="A21" s="126">
        <v>17</v>
      </c>
      <c r="B21" s="130" t="s">
        <v>30</v>
      </c>
      <c r="C21" s="127">
        <v>43</v>
      </c>
      <c r="D21" s="127">
        <v>43</v>
      </c>
      <c r="E21" s="128">
        <v>4911</v>
      </c>
      <c r="F21" s="128">
        <v>2520</v>
      </c>
      <c r="G21" s="129">
        <v>7431</v>
      </c>
      <c r="H21" s="128">
        <v>396</v>
      </c>
      <c r="I21" s="128">
        <v>396</v>
      </c>
      <c r="J21" s="129">
        <v>792</v>
      </c>
      <c r="K21" s="128">
        <v>79249</v>
      </c>
      <c r="L21" s="128">
        <v>73852</v>
      </c>
      <c r="M21" s="129">
        <v>153101</v>
      </c>
      <c r="N21" s="128">
        <v>84743</v>
      </c>
      <c r="O21" s="128">
        <v>76873</v>
      </c>
      <c r="P21" s="129">
        <v>161616</v>
      </c>
      <c r="Q21" s="128">
        <v>4388</v>
      </c>
      <c r="R21" s="128">
        <v>3136</v>
      </c>
      <c r="S21" s="129">
        <v>7524</v>
      </c>
      <c r="T21" s="128">
        <v>1658</v>
      </c>
      <c r="U21" s="128">
        <v>1212</v>
      </c>
      <c r="V21" s="129">
        <v>2870</v>
      </c>
      <c r="W21" s="128">
        <v>348</v>
      </c>
      <c r="X21" s="128">
        <v>236</v>
      </c>
      <c r="Y21" s="129">
        <v>584</v>
      </c>
      <c r="Z21" s="128">
        <v>739</v>
      </c>
      <c r="AA21" s="128">
        <v>540</v>
      </c>
      <c r="AB21" s="129">
        <v>1279</v>
      </c>
      <c r="AC21" s="129">
        <v>176432</v>
      </c>
      <c r="AD21" s="129">
        <v>158765</v>
      </c>
      <c r="AE21" s="129">
        <v>335197</v>
      </c>
    </row>
    <row r="22" spans="1:31" s="125" customFormat="1" ht="21.75" customHeight="1">
      <c r="A22" s="126">
        <v>18</v>
      </c>
      <c r="B22" s="130" t="s">
        <v>31</v>
      </c>
      <c r="C22" s="127">
        <v>17</v>
      </c>
      <c r="D22" s="127">
        <v>17</v>
      </c>
      <c r="E22" s="128">
        <v>1209</v>
      </c>
      <c r="F22" s="128">
        <v>1333</v>
      </c>
      <c r="G22" s="129">
        <v>2542</v>
      </c>
      <c r="H22" s="128">
        <v>168</v>
      </c>
      <c r="I22" s="128">
        <v>418</v>
      </c>
      <c r="J22" s="129">
        <v>586</v>
      </c>
      <c r="K22" s="128">
        <v>16193</v>
      </c>
      <c r="L22" s="128">
        <v>19870</v>
      </c>
      <c r="M22" s="129">
        <v>36063</v>
      </c>
      <c r="N22" s="128">
        <v>46868</v>
      </c>
      <c r="O22" s="128">
        <v>36563</v>
      </c>
      <c r="P22" s="129">
        <v>83431</v>
      </c>
      <c r="Q22" s="128">
        <v>898</v>
      </c>
      <c r="R22" s="128">
        <v>587</v>
      </c>
      <c r="S22" s="129">
        <v>1485</v>
      </c>
      <c r="T22" s="128">
        <v>234</v>
      </c>
      <c r="U22" s="128">
        <v>124</v>
      </c>
      <c r="V22" s="129">
        <v>358</v>
      </c>
      <c r="W22" s="128">
        <v>113</v>
      </c>
      <c r="X22" s="128">
        <v>20</v>
      </c>
      <c r="Y22" s="129">
        <v>133</v>
      </c>
      <c r="Z22" s="128">
        <v>333</v>
      </c>
      <c r="AA22" s="128">
        <v>422</v>
      </c>
      <c r="AB22" s="129">
        <v>755</v>
      </c>
      <c r="AC22" s="129">
        <v>66016</v>
      </c>
      <c r="AD22" s="129">
        <v>59337</v>
      </c>
      <c r="AE22" s="129">
        <v>125353</v>
      </c>
    </row>
    <row r="23" spans="1:31" s="125" customFormat="1" ht="21.75" customHeight="1">
      <c r="A23" s="126">
        <v>19</v>
      </c>
      <c r="B23" s="130" t="s">
        <v>32</v>
      </c>
      <c r="C23" s="127">
        <v>0</v>
      </c>
      <c r="D23" s="127">
        <v>0</v>
      </c>
      <c r="E23" s="128">
        <v>0</v>
      </c>
      <c r="F23" s="128">
        <v>0</v>
      </c>
      <c r="G23" s="129">
        <v>0</v>
      </c>
      <c r="H23" s="128">
        <v>0</v>
      </c>
      <c r="I23" s="128">
        <v>0</v>
      </c>
      <c r="J23" s="129">
        <v>0</v>
      </c>
      <c r="K23" s="128">
        <v>9</v>
      </c>
      <c r="L23" s="128">
        <v>28</v>
      </c>
      <c r="M23" s="129">
        <v>37</v>
      </c>
      <c r="N23" s="128">
        <v>210</v>
      </c>
      <c r="O23" s="128">
        <v>531</v>
      </c>
      <c r="P23" s="129">
        <v>741</v>
      </c>
      <c r="Q23" s="128">
        <v>0</v>
      </c>
      <c r="R23" s="128">
        <v>0</v>
      </c>
      <c r="S23" s="129">
        <v>0</v>
      </c>
      <c r="T23" s="128">
        <v>0</v>
      </c>
      <c r="U23" s="128">
        <v>0</v>
      </c>
      <c r="V23" s="129">
        <v>0</v>
      </c>
      <c r="W23" s="128">
        <v>0</v>
      </c>
      <c r="X23" s="128">
        <v>0</v>
      </c>
      <c r="Y23" s="129">
        <v>0</v>
      </c>
      <c r="Z23" s="128">
        <v>0</v>
      </c>
      <c r="AA23" s="128">
        <v>0</v>
      </c>
      <c r="AB23" s="129">
        <v>0</v>
      </c>
      <c r="AC23" s="129">
        <v>219</v>
      </c>
      <c r="AD23" s="129">
        <v>559</v>
      </c>
      <c r="AE23" s="129">
        <v>778</v>
      </c>
    </row>
    <row r="24" spans="1:31" s="125" customFormat="1" ht="21.75" customHeight="1">
      <c r="A24" s="126">
        <v>20</v>
      </c>
      <c r="B24" s="130" t="s">
        <v>33</v>
      </c>
      <c r="C24" s="127">
        <v>33</v>
      </c>
      <c r="D24" s="127">
        <v>32</v>
      </c>
      <c r="E24" s="128">
        <v>1237</v>
      </c>
      <c r="F24" s="128">
        <v>577</v>
      </c>
      <c r="G24" s="129">
        <v>1814</v>
      </c>
      <c r="H24" s="128">
        <v>1164</v>
      </c>
      <c r="I24" s="128">
        <v>911</v>
      </c>
      <c r="J24" s="129">
        <v>2075</v>
      </c>
      <c r="K24" s="128">
        <v>40618</v>
      </c>
      <c r="L24" s="128">
        <v>15501</v>
      </c>
      <c r="M24" s="129">
        <v>56119</v>
      </c>
      <c r="N24" s="128">
        <v>154688</v>
      </c>
      <c r="O24" s="128">
        <v>51411</v>
      </c>
      <c r="P24" s="129">
        <v>206099</v>
      </c>
      <c r="Q24" s="128">
        <v>66041</v>
      </c>
      <c r="R24" s="128">
        <v>3808</v>
      </c>
      <c r="S24" s="129">
        <v>69849</v>
      </c>
      <c r="T24" s="128">
        <v>75664</v>
      </c>
      <c r="U24" s="128">
        <v>12913</v>
      </c>
      <c r="V24" s="129">
        <v>88577</v>
      </c>
      <c r="W24" s="128">
        <v>163</v>
      </c>
      <c r="X24" s="128">
        <v>173</v>
      </c>
      <c r="Y24" s="129">
        <v>336</v>
      </c>
      <c r="Z24" s="128">
        <v>861</v>
      </c>
      <c r="AA24" s="128">
        <v>265</v>
      </c>
      <c r="AB24" s="129">
        <v>1126</v>
      </c>
      <c r="AC24" s="129">
        <v>340436</v>
      </c>
      <c r="AD24" s="129">
        <v>85559</v>
      </c>
      <c r="AE24" s="129">
        <v>425995</v>
      </c>
    </row>
    <row r="25" spans="1:31" s="125" customFormat="1" ht="21.75" customHeight="1">
      <c r="A25" s="126">
        <v>21</v>
      </c>
      <c r="B25" s="130" t="s">
        <v>34</v>
      </c>
      <c r="C25" s="127">
        <v>44</v>
      </c>
      <c r="D25" s="127">
        <v>44</v>
      </c>
      <c r="E25" s="128">
        <v>3154</v>
      </c>
      <c r="F25" s="128">
        <v>1602</v>
      </c>
      <c r="G25" s="129">
        <v>4756</v>
      </c>
      <c r="H25" s="128">
        <v>1022</v>
      </c>
      <c r="I25" s="128">
        <v>617</v>
      </c>
      <c r="J25" s="129">
        <v>1639</v>
      </c>
      <c r="K25" s="128">
        <v>79679</v>
      </c>
      <c r="L25" s="128">
        <v>43037</v>
      </c>
      <c r="M25" s="129">
        <v>122716</v>
      </c>
      <c r="N25" s="128">
        <v>278510</v>
      </c>
      <c r="O25" s="128">
        <v>169141</v>
      </c>
      <c r="P25" s="129">
        <v>447651</v>
      </c>
      <c r="Q25" s="128">
        <v>5058</v>
      </c>
      <c r="R25" s="128">
        <v>2523</v>
      </c>
      <c r="S25" s="129">
        <v>7581</v>
      </c>
      <c r="T25" s="128">
        <v>16710</v>
      </c>
      <c r="U25" s="128">
        <v>8315</v>
      </c>
      <c r="V25" s="129">
        <v>25025</v>
      </c>
      <c r="W25" s="128">
        <v>1679</v>
      </c>
      <c r="X25" s="128">
        <v>1372</v>
      </c>
      <c r="Y25" s="129">
        <v>3051</v>
      </c>
      <c r="Z25" s="128">
        <v>1162</v>
      </c>
      <c r="AA25" s="128">
        <v>757</v>
      </c>
      <c r="AB25" s="129">
        <v>1919</v>
      </c>
      <c r="AC25" s="129">
        <v>386974</v>
      </c>
      <c r="AD25" s="129">
        <v>227364</v>
      </c>
      <c r="AE25" s="129">
        <v>614338</v>
      </c>
    </row>
    <row r="26" spans="1:31" s="125" customFormat="1" ht="21.75" customHeight="1">
      <c r="A26" s="126">
        <v>22</v>
      </c>
      <c r="B26" s="130" t="s">
        <v>35</v>
      </c>
      <c r="C26" s="127">
        <v>3</v>
      </c>
      <c r="D26" s="127">
        <v>3</v>
      </c>
      <c r="E26" s="128">
        <v>429</v>
      </c>
      <c r="F26" s="128">
        <v>375</v>
      </c>
      <c r="G26" s="129">
        <v>804</v>
      </c>
      <c r="H26" s="128">
        <v>0</v>
      </c>
      <c r="I26" s="128">
        <v>0</v>
      </c>
      <c r="J26" s="129">
        <v>0</v>
      </c>
      <c r="K26" s="128">
        <v>1686</v>
      </c>
      <c r="L26" s="128">
        <v>1683</v>
      </c>
      <c r="M26" s="129">
        <v>3369</v>
      </c>
      <c r="N26" s="128">
        <v>2283</v>
      </c>
      <c r="O26" s="128">
        <v>1499</v>
      </c>
      <c r="P26" s="129">
        <v>3782</v>
      </c>
      <c r="Q26" s="128">
        <v>44</v>
      </c>
      <c r="R26" s="128">
        <v>16</v>
      </c>
      <c r="S26" s="129">
        <v>60</v>
      </c>
      <c r="T26" s="128">
        <v>5</v>
      </c>
      <c r="U26" s="128">
        <v>8</v>
      </c>
      <c r="V26" s="129">
        <v>13</v>
      </c>
      <c r="W26" s="128">
        <v>0</v>
      </c>
      <c r="X26" s="128">
        <v>0</v>
      </c>
      <c r="Y26" s="129">
        <v>0</v>
      </c>
      <c r="Z26" s="128">
        <v>10</v>
      </c>
      <c r="AA26" s="128">
        <v>21</v>
      </c>
      <c r="AB26" s="129">
        <v>31</v>
      </c>
      <c r="AC26" s="129">
        <v>4457</v>
      </c>
      <c r="AD26" s="129">
        <v>3602</v>
      </c>
      <c r="AE26" s="129">
        <v>8059</v>
      </c>
    </row>
    <row r="27" spans="1:31" s="125" customFormat="1" ht="21.75" customHeight="1">
      <c r="A27" s="126">
        <v>23</v>
      </c>
      <c r="B27" s="130" t="s">
        <v>36</v>
      </c>
      <c r="C27" s="127">
        <v>10</v>
      </c>
      <c r="D27" s="127">
        <v>7</v>
      </c>
      <c r="E27" s="128">
        <v>171</v>
      </c>
      <c r="F27" s="128">
        <v>131</v>
      </c>
      <c r="G27" s="129">
        <v>302</v>
      </c>
      <c r="H27" s="128">
        <v>25</v>
      </c>
      <c r="I27" s="128">
        <v>34</v>
      </c>
      <c r="J27" s="129">
        <v>59</v>
      </c>
      <c r="K27" s="128">
        <v>2244</v>
      </c>
      <c r="L27" s="128">
        <v>2629</v>
      </c>
      <c r="M27" s="129">
        <v>4873</v>
      </c>
      <c r="N27" s="128">
        <v>2039</v>
      </c>
      <c r="O27" s="128">
        <v>1998</v>
      </c>
      <c r="P27" s="129">
        <v>4037</v>
      </c>
      <c r="Q27" s="128">
        <v>103</v>
      </c>
      <c r="R27" s="128">
        <v>70</v>
      </c>
      <c r="S27" s="129">
        <v>173</v>
      </c>
      <c r="T27" s="128">
        <v>29</v>
      </c>
      <c r="U27" s="128">
        <v>34</v>
      </c>
      <c r="V27" s="129">
        <v>63</v>
      </c>
      <c r="W27" s="128">
        <v>59</v>
      </c>
      <c r="X27" s="128">
        <v>2</v>
      </c>
      <c r="Y27" s="129">
        <v>61</v>
      </c>
      <c r="Z27" s="128">
        <v>0</v>
      </c>
      <c r="AA27" s="128">
        <v>0</v>
      </c>
      <c r="AB27" s="129">
        <v>0</v>
      </c>
      <c r="AC27" s="129">
        <v>4670</v>
      </c>
      <c r="AD27" s="129">
        <v>4898</v>
      </c>
      <c r="AE27" s="129">
        <v>9568</v>
      </c>
    </row>
    <row r="28" spans="1:31" s="125" customFormat="1" ht="21.75" customHeight="1">
      <c r="A28" s="126">
        <v>24</v>
      </c>
      <c r="B28" s="130" t="s">
        <v>37</v>
      </c>
      <c r="C28" s="127">
        <v>3</v>
      </c>
      <c r="D28" s="127">
        <v>3</v>
      </c>
      <c r="E28" s="128">
        <v>57</v>
      </c>
      <c r="F28" s="128">
        <v>68</v>
      </c>
      <c r="G28" s="129">
        <v>125</v>
      </c>
      <c r="H28" s="128">
        <v>8</v>
      </c>
      <c r="I28" s="128">
        <v>23</v>
      </c>
      <c r="J28" s="129">
        <v>31</v>
      </c>
      <c r="K28" s="128">
        <v>1220</v>
      </c>
      <c r="L28" s="128">
        <v>1201</v>
      </c>
      <c r="M28" s="129">
        <v>2421</v>
      </c>
      <c r="N28" s="128">
        <v>2217</v>
      </c>
      <c r="O28" s="128">
        <v>1858</v>
      </c>
      <c r="P28" s="129">
        <v>4075</v>
      </c>
      <c r="Q28" s="128">
        <v>23</v>
      </c>
      <c r="R28" s="128">
        <v>8</v>
      </c>
      <c r="S28" s="129">
        <v>31</v>
      </c>
      <c r="T28" s="128">
        <v>247</v>
      </c>
      <c r="U28" s="128">
        <v>194</v>
      </c>
      <c r="V28" s="129">
        <v>441</v>
      </c>
      <c r="W28" s="128">
        <v>0</v>
      </c>
      <c r="X28" s="128">
        <v>0</v>
      </c>
      <c r="Y28" s="129">
        <v>0</v>
      </c>
      <c r="Z28" s="128">
        <v>0</v>
      </c>
      <c r="AA28" s="128">
        <v>0</v>
      </c>
      <c r="AB28" s="129">
        <v>0</v>
      </c>
      <c r="AC28" s="129">
        <v>3772</v>
      </c>
      <c r="AD28" s="129">
        <v>3352</v>
      </c>
      <c r="AE28" s="129">
        <v>7124</v>
      </c>
    </row>
    <row r="29" spans="1:31" s="125" customFormat="1" ht="21.75" customHeight="1">
      <c r="A29" s="126">
        <v>25</v>
      </c>
      <c r="B29" s="130" t="s">
        <v>38</v>
      </c>
      <c r="C29" s="127">
        <v>4</v>
      </c>
      <c r="D29" s="127">
        <v>4</v>
      </c>
      <c r="E29" s="128">
        <v>49</v>
      </c>
      <c r="F29" s="128">
        <v>58</v>
      </c>
      <c r="G29" s="129">
        <v>107</v>
      </c>
      <c r="H29" s="128">
        <v>3</v>
      </c>
      <c r="I29" s="128">
        <v>5</v>
      </c>
      <c r="J29" s="129">
        <v>8</v>
      </c>
      <c r="K29" s="128">
        <v>7740</v>
      </c>
      <c r="L29" s="128">
        <v>1230</v>
      </c>
      <c r="M29" s="129">
        <v>8970</v>
      </c>
      <c r="N29" s="128">
        <v>2190</v>
      </c>
      <c r="O29" s="128">
        <v>850</v>
      </c>
      <c r="P29" s="129">
        <v>3040</v>
      </c>
      <c r="Q29" s="128">
        <v>10</v>
      </c>
      <c r="R29" s="128">
        <v>10</v>
      </c>
      <c r="S29" s="129">
        <v>20</v>
      </c>
      <c r="T29" s="128">
        <v>4</v>
      </c>
      <c r="U29" s="128">
        <v>10</v>
      </c>
      <c r="V29" s="129">
        <v>14</v>
      </c>
      <c r="W29" s="128">
        <v>0</v>
      </c>
      <c r="X29" s="128">
        <v>0</v>
      </c>
      <c r="Y29" s="129">
        <v>0</v>
      </c>
      <c r="Z29" s="128">
        <v>0</v>
      </c>
      <c r="AA29" s="128">
        <v>0</v>
      </c>
      <c r="AB29" s="129">
        <v>0</v>
      </c>
      <c r="AC29" s="129">
        <v>9996</v>
      </c>
      <c r="AD29" s="129">
        <v>2163</v>
      </c>
      <c r="AE29" s="129">
        <v>12159</v>
      </c>
    </row>
    <row r="30" spans="1:31" s="125" customFormat="1" ht="21.75" customHeight="1">
      <c r="A30" s="126">
        <v>26</v>
      </c>
      <c r="B30" s="130" t="s">
        <v>39</v>
      </c>
      <c r="C30" s="127">
        <v>19</v>
      </c>
      <c r="D30" s="127">
        <v>19</v>
      </c>
      <c r="E30" s="128">
        <v>767</v>
      </c>
      <c r="F30" s="128">
        <v>324</v>
      </c>
      <c r="G30" s="129">
        <v>1091</v>
      </c>
      <c r="H30" s="128">
        <v>325</v>
      </c>
      <c r="I30" s="128">
        <v>494</v>
      </c>
      <c r="J30" s="129">
        <v>819</v>
      </c>
      <c r="K30" s="128">
        <v>13103</v>
      </c>
      <c r="L30" s="128">
        <v>11592</v>
      </c>
      <c r="M30" s="129">
        <v>24695</v>
      </c>
      <c r="N30" s="128">
        <v>28760</v>
      </c>
      <c r="O30" s="128">
        <v>17690</v>
      </c>
      <c r="P30" s="129">
        <v>46450</v>
      </c>
      <c r="Q30" s="128">
        <v>803</v>
      </c>
      <c r="R30" s="128">
        <v>361</v>
      </c>
      <c r="S30" s="129">
        <v>1164</v>
      </c>
      <c r="T30" s="128">
        <v>101</v>
      </c>
      <c r="U30" s="128">
        <v>97</v>
      </c>
      <c r="V30" s="129">
        <v>198</v>
      </c>
      <c r="W30" s="128">
        <v>49</v>
      </c>
      <c r="X30" s="128">
        <v>51</v>
      </c>
      <c r="Y30" s="129">
        <v>100</v>
      </c>
      <c r="Z30" s="128">
        <v>238</v>
      </c>
      <c r="AA30" s="128">
        <v>116</v>
      </c>
      <c r="AB30" s="129">
        <v>354</v>
      </c>
      <c r="AC30" s="129">
        <v>44146</v>
      </c>
      <c r="AD30" s="129">
        <v>30725</v>
      </c>
      <c r="AE30" s="129">
        <v>74871</v>
      </c>
    </row>
    <row r="31" spans="1:31" s="125" customFormat="1" ht="21.75" customHeight="1">
      <c r="A31" s="126">
        <v>27</v>
      </c>
      <c r="B31" s="130" t="s">
        <v>40</v>
      </c>
      <c r="C31" s="127">
        <v>4</v>
      </c>
      <c r="D31" s="127">
        <v>4</v>
      </c>
      <c r="E31" s="128">
        <v>243</v>
      </c>
      <c r="F31" s="128">
        <v>119</v>
      </c>
      <c r="G31" s="129">
        <v>362</v>
      </c>
      <c r="H31" s="128">
        <v>205</v>
      </c>
      <c r="I31" s="128">
        <v>126</v>
      </c>
      <c r="J31" s="129">
        <v>331</v>
      </c>
      <c r="K31" s="128">
        <v>3017</v>
      </c>
      <c r="L31" s="128">
        <v>1862</v>
      </c>
      <c r="M31" s="129">
        <v>4879</v>
      </c>
      <c r="N31" s="128">
        <v>1485</v>
      </c>
      <c r="O31" s="128">
        <v>2150</v>
      </c>
      <c r="P31" s="129">
        <v>3635</v>
      </c>
      <c r="Q31" s="128">
        <v>91</v>
      </c>
      <c r="R31" s="128">
        <v>42</v>
      </c>
      <c r="S31" s="129">
        <v>133</v>
      </c>
      <c r="T31" s="128">
        <v>0</v>
      </c>
      <c r="U31" s="128">
        <v>0</v>
      </c>
      <c r="V31" s="129">
        <v>0</v>
      </c>
      <c r="W31" s="128">
        <v>24</v>
      </c>
      <c r="X31" s="128">
        <v>5</v>
      </c>
      <c r="Y31" s="129">
        <v>29</v>
      </c>
      <c r="Z31" s="128">
        <v>511</v>
      </c>
      <c r="AA31" s="128">
        <v>367</v>
      </c>
      <c r="AB31" s="129">
        <v>878</v>
      </c>
      <c r="AC31" s="129">
        <v>5576</v>
      </c>
      <c r="AD31" s="129">
        <v>4671</v>
      </c>
      <c r="AE31" s="129">
        <v>10247</v>
      </c>
    </row>
    <row r="32" spans="1:31" s="125" customFormat="1" ht="21.75" customHeight="1">
      <c r="A32" s="126">
        <v>28</v>
      </c>
      <c r="B32" s="130" t="s">
        <v>41</v>
      </c>
      <c r="C32" s="127">
        <v>19</v>
      </c>
      <c r="D32" s="127">
        <v>18</v>
      </c>
      <c r="E32" s="128">
        <v>961</v>
      </c>
      <c r="F32" s="128">
        <v>993</v>
      </c>
      <c r="G32" s="129">
        <v>1954</v>
      </c>
      <c r="H32" s="128">
        <v>200</v>
      </c>
      <c r="I32" s="128">
        <v>416</v>
      </c>
      <c r="J32" s="129">
        <v>616</v>
      </c>
      <c r="K32" s="128">
        <v>13191</v>
      </c>
      <c r="L32" s="128">
        <v>15941</v>
      </c>
      <c r="M32" s="129">
        <v>29132</v>
      </c>
      <c r="N32" s="128">
        <v>45649</v>
      </c>
      <c r="O32" s="128">
        <v>19343</v>
      </c>
      <c r="P32" s="129">
        <v>64992</v>
      </c>
      <c r="Q32" s="128">
        <v>454</v>
      </c>
      <c r="R32" s="128">
        <v>490</v>
      </c>
      <c r="S32" s="129">
        <v>944</v>
      </c>
      <c r="T32" s="128">
        <v>3675</v>
      </c>
      <c r="U32" s="128">
        <v>1032</v>
      </c>
      <c r="V32" s="129">
        <v>4707</v>
      </c>
      <c r="W32" s="128">
        <v>1041</v>
      </c>
      <c r="X32" s="128">
        <v>329</v>
      </c>
      <c r="Y32" s="129">
        <v>1370</v>
      </c>
      <c r="Z32" s="128">
        <v>779</v>
      </c>
      <c r="AA32" s="128">
        <v>531</v>
      </c>
      <c r="AB32" s="129">
        <v>1310</v>
      </c>
      <c r="AC32" s="129">
        <v>65950</v>
      </c>
      <c r="AD32" s="129">
        <v>39075</v>
      </c>
      <c r="AE32" s="129">
        <v>105025</v>
      </c>
    </row>
    <row r="33" spans="1:32" s="125" customFormat="1" ht="21.75" customHeight="1">
      <c r="A33" s="126">
        <v>29</v>
      </c>
      <c r="B33" s="130" t="s">
        <v>42</v>
      </c>
      <c r="C33" s="127">
        <v>45</v>
      </c>
      <c r="D33" s="127">
        <v>39</v>
      </c>
      <c r="E33" s="128">
        <v>1434</v>
      </c>
      <c r="F33" s="128">
        <v>1048</v>
      </c>
      <c r="G33" s="129">
        <v>2482</v>
      </c>
      <c r="H33" s="128">
        <v>420</v>
      </c>
      <c r="I33" s="128">
        <v>205</v>
      </c>
      <c r="J33" s="129">
        <v>625</v>
      </c>
      <c r="K33" s="128">
        <v>32934</v>
      </c>
      <c r="L33" s="128">
        <v>17255</v>
      </c>
      <c r="M33" s="129">
        <v>50189</v>
      </c>
      <c r="N33" s="128">
        <v>80455</v>
      </c>
      <c r="O33" s="128">
        <v>32579</v>
      </c>
      <c r="P33" s="129">
        <v>113034</v>
      </c>
      <c r="Q33" s="128">
        <v>2888</v>
      </c>
      <c r="R33" s="128">
        <v>766</v>
      </c>
      <c r="S33" s="129">
        <v>3654</v>
      </c>
      <c r="T33" s="128">
        <v>8268</v>
      </c>
      <c r="U33" s="128">
        <v>2282</v>
      </c>
      <c r="V33" s="129">
        <v>10550</v>
      </c>
      <c r="W33" s="128">
        <v>357</v>
      </c>
      <c r="X33" s="128">
        <v>113</v>
      </c>
      <c r="Y33" s="129">
        <v>470</v>
      </c>
      <c r="Z33" s="128">
        <v>3624</v>
      </c>
      <c r="AA33" s="128">
        <v>996</v>
      </c>
      <c r="AB33" s="129">
        <v>4620</v>
      </c>
      <c r="AC33" s="129">
        <v>130380</v>
      </c>
      <c r="AD33" s="129">
        <v>55244</v>
      </c>
      <c r="AE33" s="129">
        <v>185624</v>
      </c>
    </row>
    <row r="34" spans="1:32" s="125" customFormat="1" ht="21.75" customHeight="1">
      <c r="A34" s="126">
        <v>30</v>
      </c>
      <c r="B34" s="130" t="s">
        <v>43</v>
      </c>
      <c r="C34" s="127">
        <v>6</v>
      </c>
      <c r="D34" s="127">
        <v>6</v>
      </c>
      <c r="E34" s="128">
        <v>0</v>
      </c>
      <c r="F34" s="128">
        <v>0</v>
      </c>
      <c r="G34" s="129">
        <v>0</v>
      </c>
      <c r="H34" s="128">
        <v>27</v>
      </c>
      <c r="I34" s="128">
        <v>23</v>
      </c>
      <c r="J34" s="129">
        <v>50</v>
      </c>
      <c r="K34" s="128">
        <v>2686</v>
      </c>
      <c r="L34" s="128">
        <v>1543</v>
      </c>
      <c r="M34" s="129">
        <v>4229</v>
      </c>
      <c r="N34" s="128">
        <v>3746</v>
      </c>
      <c r="O34" s="128">
        <v>3797</v>
      </c>
      <c r="P34" s="129">
        <v>7543</v>
      </c>
      <c r="Q34" s="128">
        <v>19</v>
      </c>
      <c r="R34" s="128">
        <v>13</v>
      </c>
      <c r="S34" s="129">
        <v>32</v>
      </c>
      <c r="T34" s="128">
        <v>97</v>
      </c>
      <c r="U34" s="128">
        <v>174</v>
      </c>
      <c r="V34" s="129">
        <v>271</v>
      </c>
      <c r="W34" s="128">
        <v>0</v>
      </c>
      <c r="X34" s="128">
        <v>0</v>
      </c>
      <c r="Y34" s="129">
        <v>0</v>
      </c>
      <c r="Z34" s="128">
        <v>66</v>
      </c>
      <c r="AA34" s="128">
        <v>45</v>
      </c>
      <c r="AB34" s="129">
        <v>111</v>
      </c>
      <c r="AC34" s="129">
        <v>6641</v>
      </c>
      <c r="AD34" s="129">
        <v>5595</v>
      </c>
      <c r="AE34" s="129">
        <v>12236</v>
      </c>
    </row>
    <row r="35" spans="1:32" s="125" customFormat="1" ht="21.75" customHeight="1">
      <c r="A35" s="126">
        <v>31</v>
      </c>
      <c r="B35" s="130" t="s">
        <v>44</v>
      </c>
      <c r="C35" s="127">
        <v>59</v>
      </c>
      <c r="D35" s="127">
        <v>59</v>
      </c>
      <c r="E35" s="128">
        <v>5647</v>
      </c>
      <c r="F35" s="128">
        <v>3597</v>
      </c>
      <c r="G35" s="129">
        <v>9244</v>
      </c>
      <c r="H35" s="128">
        <v>1687</v>
      </c>
      <c r="I35" s="128">
        <v>1992</v>
      </c>
      <c r="J35" s="129">
        <v>3679</v>
      </c>
      <c r="K35" s="128">
        <v>155829</v>
      </c>
      <c r="L35" s="128">
        <v>153579</v>
      </c>
      <c r="M35" s="129">
        <v>309408</v>
      </c>
      <c r="N35" s="128">
        <v>305063</v>
      </c>
      <c r="O35" s="128">
        <v>249825</v>
      </c>
      <c r="P35" s="129">
        <v>554888</v>
      </c>
      <c r="Q35" s="128">
        <v>9528</v>
      </c>
      <c r="R35" s="128">
        <v>3522</v>
      </c>
      <c r="S35" s="129">
        <v>13050</v>
      </c>
      <c r="T35" s="128">
        <v>10524</v>
      </c>
      <c r="U35" s="128">
        <v>7091</v>
      </c>
      <c r="V35" s="129">
        <v>17615</v>
      </c>
      <c r="W35" s="128">
        <v>12371</v>
      </c>
      <c r="X35" s="128">
        <v>9109</v>
      </c>
      <c r="Y35" s="129">
        <v>21480</v>
      </c>
      <c r="Z35" s="128">
        <v>5647</v>
      </c>
      <c r="AA35" s="128">
        <v>3011</v>
      </c>
      <c r="AB35" s="129">
        <v>8658</v>
      </c>
      <c r="AC35" s="129">
        <v>506296</v>
      </c>
      <c r="AD35" s="129">
        <v>431726</v>
      </c>
      <c r="AE35" s="129">
        <v>938022</v>
      </c>
    </row>
    <row r="36" spans="1:32" s="125" customFormat="1" ht="21.75" customHeight="1">
      <c r="A36" s="126">
        <v>32</v>
      </c>
      <c r="B36" s="130" t="s">
        <v>45</v>
      </c>
      <c r="C36" s="127">
        <v>3</v>
      </c>
      <c r="D36" s="127">
        <v>3</v>
      </c>
      <c r="E36" s="128">
        <v>128</v>
      </c>
      <c r="F36" s="128">
        <v>104</v>
      </c>
      <c r="G36" s="129">
        <v>232</v>
      </c>
      <c r="H36" s="128">
        <v>0</v>
      </c>
      <c r="I36" s="128">
        <v>0</v>
      </c>
      <c r="J36" s="129">
        <v>0</v>
      </c>
      <c r="K36" s="128">
        <v>4002</v>
      </c>
      <c r="L36" s="128">
        <v>3316</v>
      </c>
      <c r="M36" s="129">
        <v>7318</v>
      </c>
      <c r="N36" s="128">
        <v>5825</v>
      </c>
      <c r="O36" s="128">
        <v>2311</v>
      </c>
      <c r="P36" s="129">
        <v>8136</v>
      </c>
      <c r="Q36" s="128">
        <v>102</v>
      </c>
      <c r="R36" s="128">
        <v>86</v>
      </c>
      <c r="S36" s="129">
        <v>188</v>
      </c>
      <c r="T36" s="128">
        <v>33</v>
      </c>
      <c r="U36" s="128">
        <v>19</v>
      </c>
      <c r="V36" s="129">
        <v>52</v>
      </c>
      <c r="W36" s="128">
        <v>15</v>
      </c>
      <c r="X36" s="128">
        <v>5</v>
      </c>
      <c r="Y36" s="129">
        <v>20</v>
      </c>
      <c r="Z36" s="128">
        <v>0</v>
      </c>
      <c r="AA36" s="128">
        <v>0</v>
      </c>
      <c r="AB36" s="129">
        <v>0</v>
      </c>
      <c r="AC36" s="129">
        <v>10105</v>
      </c>
      <c r="AD36" s="129">
        <v>5841</v>
      </c>
      <c r="AE36" s="129">
        <v>15946</v>
      </c>
    </row>
    <row r="37" spans="1:32" s="125" customFormat="1" ht="21.75" customHeight="1">
      <c r="A37" s="126">
        <v>33</v>
      </c>
      <c r="B37" s="130" t="s">
        <v>47</v>
      </c>
      <c r="C37" s="127">
        <v>57</v>
      </c>
      <c r="D37" s="127">
        <v>53</v>
      </c>
      <c r="E37" s="128">
        <v>4482</v>
      </c>
      <c r="F37" s="128">
        <v>1795</v>
      </c>
      <c r="G37" s="129">
        <v>6277</v>
      </c>
      <c r="H37" s="128">
        <v>753</v>
      </c>
      <c r="I37" s="128">
        <v>617</v>
      </c>
      <c r="J37" s="129">
        <v>1370</v>
      </c>
      <c r="K37" s="128">
        <v>63395</v>
      </c>
      <c r="L37" s="128">
        <v>42457</v>
      </c>
      <c r="M37" s="129">
        <v>105852</v>
      </c>
      <c r="N37" s="128">
        <v>151277</v>
      </c>
      <c r="O37" s="128">
        <v>54138</v>
      </c>
      <c r="P37" s="129">
        <v>205415</v>
      </c>
      <c r="Q37" s="128">
        <v>4635</v>
      </c>
      <c r="R37" s="128">
        <v>2326</v>
      </c>
      <c r="S37" s="129">
        <v>6961</v>
      </c>
      <c r="T37" s="128">
        <v>9422</v>
      </c>
      <c r="U37" s="128">
        <v>2870</v>
      </c>
      <c r="V37" s="129">
        <v>12292</v>
      </c>
      <c r="W37" s="128">
        <v>1656</v>
      </c>
      <c r="X37" s="128">
        <v>892</v>
      </c>
      <c r="Y37" s="129">
        <v>2548</v>
      </c>
      <c r="Z37" s="128">
        <v>4466</v>
      </c>
      <c r="AA37" s="128">
        <v>2338</v>
      </c>
      <c r="AB37" s="129">
        <v>6804</v>
      </c>
      <c r="AC37" s="129">
        <v>240086</v>
      </c>
      <c r="AD37" s="129">
        <v>107433</v>
      </c>
      <c r="AE37" s="129">
        <v>347519</v>
      </c>
    </row>
    <row r="38" spans="1:32" s="125" customFormat="1" ht="21.75" customHeight="1">
      <c r="A38" s="126">
        <v>34</v>
      </c>
      <c r="B38" s="130" t="s">
        <v>58</v>
      </c>
      <c r="C38" s="127">
        <v>20</v>
      </c>
      <c r="D38" s="127">
        <v>19</v>
      </c>
      <c r="E38" s="128">
        <v>621</v>
      </c>
      <c r="F38" s="128">
        <v>356</v>
      </c>
      <c r="G38" s="129">
        <v>977</v>
      </c>
      <c r="H38" s="128">
        <v>7</v>
      </c>
      <c r="I38" s="128">
        <v>7</v>
      </c>
      <c r="J38" s="129">
        <v>14</v>
      </c>
      <c r="K38" s="128">
        <v>10105</v>
      </c>
      <c r="L38" s="128">
        <v>8197</v>
      </c>
      <c r="M38" s="129">
        <v>18302</v>
      </c>
      <c r="N38" s="128">
        <v>28112</v>
      </c>
      <c r="O38" s="128">
        <v>18590</v>
      </c>
      <c r="P38" s="129">
        <v>46702</v>
      </c>
      <c r="Q38" s="128">
        <v>1157</v>
      </c>
      <c r="R38" s="128">
        <v>935</v>
      </c>
      <c r="S38" s="129">
        <v>2092</v>
      </c>
      <c r="T38" s="128">
        <v>1953</v>
      </c>
      <c r="U38" s="128">
        <v>1462</v>
      </c>
      <c r="V38" s="129">
        <v>3415</v>
      </c>
      <c r="W38" s="128">
        <v>1</v>
      </c>
      <c r="X38" s="128">
        <v>5</v>
      </c>
      <c r="Y38" s="129">
        <v>6</v>
      </c>
      <c r="Z38" s="128">
        <v>1055</v>
      </c>
      <c r="AA38" s="128">
        <v>306</v>
      </c>
      <c r="AB38" s="129">
        <v>1361</v>
      </c>
      <c r="AC38" s="129">
        <v>43011</v>
      </c>
      <c r="AD38" s="129">
        <v>29858</v>
      </c>
      <c r="AE38" s="129">
        <v>72869</v>
      </c>
    </row>
    <row r="39" spans="1:32" s="125" customFormat="1" ht="21.75" customHeight="1">
      <c r="A39" s="126">
        <v>35</v>
      </c>
      <c r="B39" s="130" t="s">
        <v>48</v>
      </c>
      <c r="C39" s="127">
        <v>26</v>
      </c>
      <c r="D39" s="127">
        <v>26</v>
      </c>
      <c r="E39" s="128">
        <v>1871</v>
      </c>
      <c r="F39" s="128">
        <v>858</v>
      </c>
      <c r="G39" s="129">
        <v>2729</v>
      </c>
      <c r="H39" s="128">
        <v>436</v>
      </c>
      <c r="I39" s="128">
        <v>695</v>
      </c>
      <c r="J39" s="129">
        <v>1131</v>
      </c>
      <c r="K39" s="128">
        <v>59662</v>
      </c>
      <c r="L39" s="128">
        <v>72158</v>
      </c>
      <c r="M39" s="129">
        <v>131820</v>
      </c>
      <c r="N39" s="128">
        <v>38278</v>
      </c>
      <c r="O39" s="128">
        <v>20746</v>
      </c>
      <c r="P39" s="129">
        <v>59024</v>
      </c>
      <c r="Q39" s="128">
        <v>1432</v>
      </c>
      <c r="R39" s="128">
        <v>887</v>
      </c>
      <c r="S39" s="129">
        <v>2319</v>
      </c>
      <c r="T39" s="128">
        <v>655</v>
      </c>
      <c r="U39" s="128">
        <v>633</v>
      </c>
      <c r="V39" s="129">
        <v>1288</v>
      </c>
      <c r="W39" s="128">
        <v>1692</v>
      </c>
      <c r="X39" s="128">
        <v>913</v>
      </c>
      <c r="Y39" s="129">
        <v>2605</v>
      </c>
      <c r="Z39" s="128">
        <v>1429</v>
      </c>
      <c r="AA39" s="128">
        <v>488</v>
      </c>
      <c r="AB39" s="129">
        <v>1917</v>
      </c>
      <c r="AC39" s="129">
        <v>105455</v>
      </c>
      <c r="AD39" s="129">
        <v>97378</v>
      </c>
      <c r="AE39" s="129">
        <v>202833</v>
      </c>
    </row>
    <row r="40" spans="1:32" s="131" customFormat="1" ht="21.75" customHeight="1">
      <c r="A40" s="555" t="s">
        <v>49</v>
      </c>
      <c r="B40" s="555"/>
      <c r="C40" s="124">
        <v>642</v>
      </c>
      <c r="D40" s="286">
        <v>621</v>
      </c>
      <c r="E40" s="291">
        <v>43219</v>
      </c>
      <c r="F40" s="291">
        <v>26308</v>
      </c>
      <c r="G40" s="291">
        <v>69527</v>
      </c>
      <c r="H40" s="291">
        <v>11757</v>
      </c>
      <c r="I40" s="291">
        <v>11176</v>
      </c>
      <c r="J40" s="291">
        <v>22933</v>
      </c>
      <c r="K40" s="291">
        <v>889873</v>
      </c>
      <c r="L40" s="291">
        <v>743905</v>
      </c>
      <c r="M40" s="291">
        <v>1633778</v>
      </c>
      <c r="N40" s="291">
        <v>2038702</v>
      </c>
      <c r="O40" s="291">
        <v>1291747</v>
      </c>
      <c r="P40" s="291">
        <v>3330449</v>
      </c>
      <c r="Q40" s="291">
        <v>121935</v>
      </c>
      <c r="R40" s="291">
        <v>32757</v>
      </c>
      <c r="S40" s="291">
        <v>154692</v>
      </c>
      <c r="T40" s="291">
        <v>161073</v>
      </c>
      <c r="U40" s="291">
        <v>54453</v>
      </c>
      <c r="V40" s="291">
        <v>215526</v>
      </c>
      <c r="W40" s="291">
        <v>24031</v>
      </c>
      <c r="X40" s="291">
        <v>15452</v>
      </c>
      <c r="Y40" s="291">
        <v>39483</v>
      </c>
      <c r="Z40" s="291">
        <v>31875</v>
      </c>
      <c r="AA40" s="291">
        <v>18027</v>
      </c>
      <c r="AB40" s="291">
        <v>49902</v>
      </c>
      <c r="AC40" s="291">
        <v>3322465</v>
      </c>
      <c r="AD40" s="291">
        <v>2193825</v>
      </c>
      <c r="AE40" s="291">
        <v>5516290</v>
      </c>
      <c r="AF40" s="125"/>
    </row>
    <row r="41" spans="1:32">
      <c r="C41" s="132" t="s">
        <v>255</v>
      </c>
      <c r="N41" s="133" t="s">
        <v>255</v>
      </c>
      <c r="W41" s="133" t="s">
        <v>255</v>
      </c>
    </row>
    <row r="43" spans="1:32">
      <c r="AE43" s="133">
        <f>AE40+'8CollegeAct'!AE40</f>
        <v>21821660</v>
      </c>
    </row>
    <row r="44" spans="1:32">
      <c r="AE44">
        <v>633730</v>
      </c>
    </row>
    <row r="45" spans="1:32">
      <c r="AE45" s="268">
        <f>AE43/AE44</f>
        <v>34.43368627017815</v>
      </c>
    </row>
  </sheetData>
  <mergeCells count="13">
    <mergeCell ref="Z2:AB2"/>
    <mergeCell ref="AC2:AE2"/>
    <mergeCell ref="A2:A3"/>
    <mergeCell ref="B2:B3"/>
    <mergeCell ref="C2:D2"/>
    <mergeCell ref="E2:G2"/>
    <mergeCell ref="H2:J2"/>
    <mergeCell ref="K2:M2"/>
    <mergeCell ref="A40:B40"/>
    <mergeCell ref="N2:P2"/>
    <mergeCell ref="Q2:S2"/>
    <mergeCell ref="T2:V2"/>
    <mergeCell ref="W2:Y2"/>
  </mergeCells>
  <printOptions horizontalCentered="1"/>
  <pageMargins left="0.45" right="0.15" top="0.52" bottom="0.28999999999999998" header="0.2" footer="0.16"/>
  <pageSetup paperSize="9" scale="80" firstPageNumber="18" orientation="portrait" useFirstPageNumber="1" r:id="rId1"/>
  <headerFooter>
    <oddFooter>&amp;L&amp;"Arial,Italic"&amp;9AISHE 2011-12&amp;CT-&amp;P</oddFooter>
  </headerFooter>
  <colBreaks count="2" manualBreakCount="2">
    <brk id="13" max="1048575" man="1"/>
    <brk id="2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55</vt:i4>
      </vt:variant>
      <vt:variant>
        <vt:lpstr>Named Ranges</vt:lpstr>
      </vt:variant>
      <vt:variant>
        <vt:i4>94</vt:i4>
      </vt:variant>
    </vt:vector>
  </HeadingPairs>
  <TitlesOfParts>
    <vt:vector size="149" baseType="lpstr">
      <vt:lpstr>1UniNo</vt:lpstr>
      <vt:lpstr>2University-Specialisation</vt:lpstr>
      <vt:lpstr>3CollegeRange</vt:lpstr>
      <vt:lpstr>4CollegeIndicator</vt:lpstr>
      <vt:lpstr>4CollegeSpec</vt:lpstr>
      <vt:lpstr>5ManagementCollegeNo</vt:lpstr>
      <vt:lpstr>6TotalEnr</vt:lpstr>
      <vt:lpstr>6aTotalRegularEnr</vt:lpstr>
      <vt:lpstr>7UnivActwithConsUnit</vt:lpstr>
      <vt:lpstr>8CollegeAct</vt:lpstr>
      <vt:lpstr>9AllSAAct</vt:lpstr>
      <vt:lpstr>10CollegeEst</vt:lpstr>
      <vt:lpstr>11Programme</vt:lpstr>
      <vt:lpstr>11aProgrammeDistance</vt:lpstr>
      <vt:lpstr>12UGDisc</vt:lpstr>
      <vt:lpstr>13PGDisc</vt:lpstr>
      <vt:lpstr>14TotalEnrCategory</vt:lpstr>
      <vt:lpstr>15TotalEnrPWDMin</vt:lpstr>
      <vt:lpstr>16FS-countrylevel</vt:lpstr>
      <vt:lpstr>17FS-statelevel</vt:lpstr>
      <vt:lpstr>18FS-prog</vt:lpstr>
      <vt:lpstr>19GER</vt:lpstr>
      <vt:lpstr>20GPI</vt:lpstr>
      <vt:lpstr>21TeacherCategory</vt:lpstr>
      <vt:lpstr>22TeacherPost</vt:lpstr>
      <vt:lpstr>22aTeacherPostEstimatedUC</vt:lpstr>
      <vt:lpstr>22bTeacherPostEstimatedU</vt:lpstr>
      <vt:lpstr>23StaffPost</vt:lpstr>
      <vt:lpstr>24StaffCategory</vt:lpstr>
      <vt:lpstr>ManagementCollegeNo (2)</vt:lpstr>
      <vt:lpstr>WomenCollege</vt:lpstr>
      <vt:lpstr>25PTR</vt:lpstr>
      <vt:lpstr>26UnivEnrolinclConstituentUnits</vt:lpstr>
      <vt:lpstr>27TypeEnrolmentCategory-Est</vt:lpstr>
      <vt:lpstr>28TypeEnrolmentCategoryPWDMin</vt:lpstr>
      <vt:lpstr>29TypeTeacherPostEstimated</vt:lpstr>
      <vt:lpstr>30TypeTeacherCategoryEstimated</vt:lpstr>
      <vt:lpstr>31TypePTR</vt:lpstr>
      <vt:lpstr>32HostelDistrict</vt:lpstr>
      <vt:lpstr>33TypeHostel</vt:lpstr>
      <vt:lpstr>34OutTurnState</vt:lpstr>
      <vt:lpstr>35OutTurnProgramme</vt:lpstr>
      <vt:lpstr>36UGDisc</vt:lpstr>
      <vt:lpstr>37PGDisc</vt:lpstr>
      <vt:lpstr>38CollegeTypeNo</vt:lpstr>
      <vt:lpstr>39Pop2011</vt:lpstr>
      <vt:lpstr>40DistrictEnrolment</vt:lpstr>
      <vt:lpstr>32ManagementCollegeNoNew</vt:lpstr>
      <vt:lpstr>StandAlone</vt:lpstr>
      <vt:lpstr>14TotalEnrCategory-Actual</vt:lpstr>
      <vt:lpstr>6aTotalDistanceEnr</vt:lpstr>
      <vt:lpstr>4CollegeIndicator (2)</vt:lpstr>
      <vt:lpstr>RespondingTypeCollege</vt:lpstr>
      <vt:lpstr>Paste</vt:lpstr>
      <vt:lpstr>StandaloneMgt</vt:lpstr>
      <vt:lpstr>'16FS-countrylevel'!_FilterDatabase</vt:lpstr>
      <vt:lpstr>'10CollegeEst'!Print_Area</vt:lpstr>
      <vt:lpstr>'11aProgrammeDistance'!Print_Area</vt:lpstr>
      <vt:lpstr>'11Programme'!Print_Area</vt:lpstr>
      <vt:lpstr>'12UGDisc'!Print_Area</vt:lpstr>
      <vt:lpstr>'13PGDisc'!Print_Area</vt:lpstr>
      <vt:lpstr>'14TotalEnrCategory'!Print_Area</vt:lpstr>
      <vt:lpstr>'14TotalEnrCategory-Actual'!Print_Area</vt:lpstr>
      <vt:lpstr>'15TotalEnrPWDMin'!Print_Area</vt:lpstr>
      <vt:lpstr>'16FS-countrylevel'!Print_Area</vt:lpstr>
      <vt:lpstr>'17FS-statelevel'!Print_Area</vt:lpstr>
      <vt:lpstr>'18FS-prog'!Print_Area</vt:lpstr>
      <vt:lpstr>'19GER'!Print_Area</vt:lpstr>
      <vt:lpstr>'20GPI'!Print_Area</vt:lpstr>
      <vt:lpstr>'21TeacherCategory'!Print_Area</vt:lpstr>
      <vt:lpstr>'22aTeacherPostEstimatedUC'!Print_Area</vt:lpstr>
      <vt:lpstr>'22bTeacherPostEstimatedU'!Print_Area</vt:lpstr>
      <vt:lpstr>'22TeacherPost'!Print_Area</vt:lpstr>
      <vt:lpstr>'23StaffPost'!Print_Area</vt:lpstr>
      <vt:lpstr>'24StaffCategory'!Print_Area</vt:lpstr>
      <vt:lpstr>'25PTR'!Print_Area</vt:lpstr>
      <vt:lpstr>'26UnivEnrolinclConstituentUnits'!Print_Area</vt:lpstr>
      <vt:lpstr>'27TypeEnrolmentCategory-Est'!Print_Area</vt:lpstr>
      <vt:lpstr>'28TypeEnrolmentCategoryPWDMin'!Print_Area</vt:lpstr>
      <vt:lpstr>'29TypeTeacherPostEstimated'!Print_Area</vt:lpstr>
      <vt:lpstr>'2University-Specialisation'!Print_Area</vt:lpstr>
      <vt:lpstr>'30TypeTeacherCategoryEstimated'!Print_Area</vt:lpstr>
      <vt:lpstr>'31TypePTR'!Print_Area</vt:lpstr>
      <vt:lpstr>'32ManagementCollegeNoNew'!Print_Area</vt:lpstr>
      <vt:lpstr>'33TypeHostel'!Print_Area</vt:lpstr>
      <vt:lpstr>'34OutTurnState'!Print_Area</vt:lpstr>
      <vt:lpstr>'35OutTurnProgramme'!Print_Area</vt:lpstr>
      <vt:lpstr>'36UGDisc'!Print_Area</vt:lpstr>
      <vt:lpstr>'37PGDisc'!Print_Area</vt:lpstr>
      <vt:lpstr>'39Pop2011'!Print_Area</vt:lpstr>
      <vt:lpstr>'40DistrictEnrolment'!Print_Area</vt:lpstr>
      <vt:lpstr>'4CollegeIndicator'!Print_Area</vt:lpstr>
      <vt:lpstr>'4CollegeIndicator (2)'!Print_Area</vt:lpstr>
      <vt:lpstr>'4CollegeSpec'!Print_Area</vt:lpstr>
      <vt:lpstr>'5ManagementCollegeNo'!Print_Area</vt:lpstr>
      <vt:lpstr>'6aTotalDistanceEnr'!Print_Area</vt:lpstr>
      <vt:lpstr>'6aTotalRegularEnr'!Print_Area</vt:lpstr>
      <vt:lpstr>'6TotalEnr'!Print_Area</vt:lpstr>
      <vt:lpstr>'7UnivActwithConsUnit'!Print_Area</vt:lpstr>
      <vt:lpstr>'8CollegeAct'!Print_Area</vt:lpstr>
      <vt:lpstr>'9AllSAAct'!Print_Area</vt:lpstr>
      <vt:lpstr>'ManagementCollegeNo (2)'!Print_Area</vt:lpstr>
      <vt:lpstr>StandAlone!Print_Area</vt:lpstr>
      <vt:lpstr>WomenCollege!Print_Area</vt:lpstr>
      <vt:lpstr>'10CollegeEst'!Print_Titles</vt:lpstr>
      <vt:lpstr>'11aProgrammeDistance'!Print_Titles</vt:lpstr>
      <vt:lpstr>'11Programme'!Print_Titles</vt:lpstr>
      <vt:lpstr>'12UGDisc'!Print_Titles</vt:lpstr>
      <vt:lpstr>'13PGDisc'!Print_Titles</vt:lpstr>
      <vt:lpstr>'14TotalEnrCategory'!Print_Titles</vt:lpstr>
      <vt:lpstr>'14TotalEnrCategory-Actual'!Print_Titles</vt:lpstr>
      <vt:lpstr>'15TotalEnrPWDMin'!Print_Titles</vt:lpstr>
      <vt:lpstr>'16FS-countrylevel'!Print_Titles</vt:lpstr>
      <vt:lpstr>'17FS-statelevel'!Print_Titles</vt:lpstr>
      <vt:lpstr>'18FS-prog'!Print_Titles</vt:lpstr>
      <vt:lpstr>'20GPI'!Print_Titles</vt:lpstr>
      <vt:lpstr>'21TeacherCategory'!Print_Titles</vt:lpstr>
      <vt:lpstr>'22aTeacherPostEstimatedUC'!Print_Titles</vt:lpstr>
      <vt:lpstr>'22bTeacherPostEstimatedU'!Print_Titles</vt:lpstr>
      <vt:lpstr>'22TeacherPost'!Print_Titles</vt:lpstr>
      <vt:lpstr>'23StaffPost'!Print_Titles</vt:lpstr>
      <vt:lpstr>'24StaffCategory'!Print_Titles</vt:lpstr>
      <vt:lpstr>'25PTR'!Print_Titles</vt:lpstr>
      <vt:lpstr>'26UnivEnrolinclConstituentUnits'!Print_Titles</vt:lpstr>
      <vt:lpstr>'27TypeEnrolmentCategory-Est'!Print_Titles</vt:lpstr>
      <vt:lpstr>'28TypeEnrolmentCategoryPWDMin'!Print_Titles</vt:lpstr>
      <vt:lpstr>'29TypeTeacherPostEstimated'!Print_Titles</vt:lpstr>
      <vt:lpstr>'2University-Specialisation'!Print_Titles</vt:lpstr>
      <vt:lpstr>'30TypeTeacherCategoryEstimated'!Print_Titles</vt:lpstr>
      <vt:lpstr>'31TypePTR'!Print_Titles</vt:lpstr>
      <vt:lpstr>'32HostelDistrict'!Print_Titles</vt:lpstr>
      <vt:lpstr>'32ManagementCollegeNoNew'!Print_Titles</vt:lpstr>
      <vt:lpstr>'33TypeHostel'!Print_Titles</vt:lpstr>
      <vt:lpstr>'34OutTurnState'!Print_Titles</vt:lpstr>
      <vt:lpstr>'35OutTurnProgramme'!Print_Titles</vt:lpstr>
      <vt:lpstr>'36UGDisc'!Print_Titles</vt:lpstr>
      <vt:lpstr>'37PGDisc'!Print_Titles</vt:lpstr>
      <vt:lpstr>'40DistrictEnrolment'!Print_Titles</vt:lpstr>
      <vt:lpstr>'4CollegeSpec'!Print_Titles</vt:lpstr>
      <vt:lpstr>'5ManagementCollegeNo'!Print_Titles</vt:lpstr>
      <vt:lpstr>'6aTotalDistanceEnr'!Print_Titles</vt:lpstr>
      <vt:lpstr>'6aTotalRegularEnr'!Print_Titles</vt:lpstr>
      <vt:lpstr>'6TotalEnr'!Print_Titles</vt:lpstr>
      <vt:lpstr>'7UnivActwithConsUnit'!Print_Titles</vt:lpstr>
      <vt:lpstr>'8CollegeAct'!Print_Titles</vt:lpstr>
      <vt:lpstr>'9AllSAAct'!Print_Titles</vt:lpstr>
      <vt:lpstr>'ManagementCollegeNo (2)'!Print_Titles</vt:lpstr>
      <vt:lpstr>StandAlone!Print_Titles</vt:lpstr>
      <vt:lpstr>WomenCollege!Print_Titles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</dc:creator>
  <cp:lastModifiedBy>HRD</cp:lastModifiedBy>
  <cp:lastPrinted>2014-09-11T08:44:08Z</cp:lastPrinted>
  <dcterms:created xsi:type="dcterms:W3CDTF">2012-10-13T19:39:23Z</dcterms:created>
  <dcterms:modified xsi:type="dcterms:W3CDTF">2014-09-23T09:12:56Z</dcterms:modified>
</cp:coreProperties>
</file>