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Sheet1!$G$5:$H$10</definedName>
    <definedName name="solver_adj" localSheetId="0" hidden="1">Sheet1!$C$13:$C$14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Sheet1!$G$10</definedName>
    <definedName name="solver_lhs2" localSheetId="0" hidden="1">Sheet1!$G$5</definedName>
    <definedName name="solver_lhs3" localSheetId="0" hidden="1">Sheet1!$G$6</definedName>
    <definedName name="solver_lhs4" localSheetId="0" hidden="1">Sheet1!$G$7</definedName>
    <definedName name="solver_lhs5" localSheetId="0" hidden="1">Sheet1!$G$8</definedName>
    <definedName name="solver_lhs6" localSheetId="0" hidden="1">Sheet1!$G$9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Sheet1!$H$10</definedName>
    <definedName name="solver_rhs2" localSheetId="0" hidden="1">Sheet1!$H$5</definedName>
    <definedName name="solver_rhs3" localSheetId="0" hidden="1">Sheet1!$H$6</definedName>
    <definedName name="solver_rhs4" localSheetId="0" hidden="1">Sheet1!$H$7</definedName>
    <definedName name="solver_rhs5" localSheetId="0" hidden="1">Sheet1!$H$8</definedName>
    <definedName name="solver_rhs6" localSheetId="0" hidden="1">Sheet1!$H$9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10" i="1" l="1"/>
  <c r="H9" i="1" l="1"/>
  <c r="H8" i="1"/>
  <c r="G8" i="1"/>
  <c r="H7" i="1"/>
  <c r="G7" i="1"/>
  <c r="G6" i="1"/>
  <c r="G5" i="1"/>
  <c r="C8" i="1"/>
  <c r="C9" i="1" s="1"/>
  <c r="C5" i="1"/>
  <c r="C16" i="1" s="1"/>
  <c r="D16" i="1" s="1"/>
  <c r="G9" i="1" l="1"/>
  <c r="G10" i="1"/>
</calcChain>
</file>

<file path=xl/sharedStrings.xml><?xml version="1.0" encoding="utf-8"?>
<sst xmlns="http://schemas.openxmlformats.org/spreadsheetml/2006/main" count="18" uniqueCount="16">
  <si>
    <t>Cost of Concrete</t>
  </si>
  <si>
    <t>Cost of Steel</t>
  </si>
  <si>
    <t>Span</t>
  </si>
  <si>
    <t>Live Load</t>
  </si>
  <si>
    <t>Width of Beam</t>
  </si>
  <si>
    <t>Depth of Beam</t>
  </si>
  <si>
    <t>Area of Steel</t>
  </si>
  <si>
    <t>Effective Cover</t>
  </si>
  <si>
    <t>Dead Load</t>
  </si>
  <si>
    <t>Total Load</t>
  </si>
  <si>
    <t>Objective</t>
  </si>
  <si>
    <t>Constraints</t>
  </si>
  <si>
    <t>Grade of Concrete</t>
  </si>
  <si>
    <t>Grade of Steel</t>
  </si>
  <si>
    <t>Ast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</si>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</sst>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N22"/>
  <sheetViews>
    <sheetView tabSelected="1" workbookViewId="0">
      <selection activeCell="B1" sqref="B1"/>
    </sheetView>
  </sheetViews>
  <sheetFormatPr defaultRowHeight="15" x14ac:dyDescent="0.25"/>
  <cols>
    <col min="2" max="2" width="17.28515625" bestFit="1" customWidth="1"/>
    <col min="7" max="8" width="16.7109375" bestFit="1" customWidth="1"/>
    <col min="10" max="10" width="14.28515625" bestFit="1" customWidth="1"/>
  </cols>
  <sheetData>
    <row r="2" spans="2:14" x14ac:dyDescent="0.25">
      <c r="B2" t="s">
        <v>12</v>
      </c>
      <c r="C2">
        <v>25</v>
      </c>
    </row>
    <row r="3" spans="2:14" x14ac:dyDescent="0.25">
      <c r="B3" t="s">
        <v>0</v>
      </c>
      <c r="C3">
        <v>4750</v>
      </c>
      <c r="G3" t="s">
        <v>11</v>
      </c>
    </row>
    <row r="4" spans="2:14" x14ac:dyDescent="0.25">
      <c r="B4" t="s">
        <v>13</v>
      </c>
      <c r="C4">
        <v>415</v>
      </c>
    </row>
    <row r="5" spans="2:14" x14ac:dyDescent="0.25">
      <c r="B5" t="s">
        <v>1</v>
      </c>
      <c r="C5">
        <f>37*7850</f>
        <v>290450</v>
      </c>
      <c r="G5">
        <f>(C6/(C13-C11))*1000</f>
        <v>17.794542703697527</v>
      </c>
      <c r="H5">
        <v>20</v>
      </c>
    </row>
    <row r="6" spans="2:14" x14ac:dyDescent="0.25">
      <c r="B6" t="s">
        <v>2</v>
      </c>
      <c r="C6">
        <v>12</v>
      </c>
      <c r="G6">
        <f>C14/(C10*(C13-C11))</f>
        <v>1.1930960964643774E-2</v>
      </c>
      <c r="H6">
        <v>0.04</v>
      </c>
    </row>
    <row r="7" spans="2:14" x14ac:dyDescent="0.25">
      <c r="B7" t="s">
        <v>3</v>
      </c>
      <c r="C7">
        <v>10</v>
      </c>
      <c r="G7">
        <f>(0.85/C4)</f>
        <v>2.0481927710843373E-3</v>
      </c>
      <c r="H7">
        <f>C14/(C10*(C13-C11))</f>
        <v>1.1930960964643774E-2</v>
      </c>
    </row>
    <row r="8" spans="2:14" x14ac:dyDescent="0.25">
      <c r="B8" t="s">
        <v>8</v>
      </c>
      <c r="C8">
        <f>(C10*C13*25)/(10^6)</f>
        <v>4.5272753526937075</v>
      </c>
      <c r="G8">
        <f>(0.87*C4*C14)/(0.36*C2*C10)</f>
        <v>322.77112730669143</v>
      </c>
      <c r="H8">
        <f>(0.48*(C13-C11))</f>
        <v>323.69474708687676</v>
      </c>
    </row>
    <row r="9" spans="2:14" x14ac:dyDescent="0.25">
      <c r="B9" s="2" t="s">
        <v>9</v>
      </c>
      <c r="C9" s="2">
        <f>C8+C7</f>
        <v>14.527275352693707</v>
      </c>
      <c r="G9">
        <f>(C9*C6^2*1.5)/8</f>
        <v>392.23643452273012</v>
      </c>
      <c r="H9">
        <f>(0.138*C2*C10*(C13-C11)^2)/10^6</f>
        <v>392.23643452273012</v>
      </c>
    </row>
    <row r="10" spans="2:14" x14ac:dyDescent="0.25">
      <c r="B10" t="s">
        <v>4</v>
      </c>
      <c r="C10">
        <v>250</v>
      </c>
      <c r="G10" s="3">
        <f>((C9*C6^2*1.5)/8)*10^6</f>
        <v>392236434.52273011</v>
      </c>
      <c r="H10" s="3">
        <f>(0.87*C4*C14*(C13-C11)*(1-((C14*C4*1.0053)/(C2*C10*(C13-C11)))))</f>
        <v>392236434.52272952</v>
      </c>
    </row>
    <row r="11" spans="2:14" x14ac:dyDescent="0.25">
      <c r="B11" t="s">
        <v>7</v>
      </c>
      <c r="C11">
        <v>50</v>
      </c>
    </row>
    <row r="12" spans="2:14" x14ac:dyDescent="0.25">
      <c r="B12" s="1"/>
    </row>
    <row r="13" spans="2:14" x14ac:dyDescent="0.25">
      <c r="B13" t="s">
        <v>5</v>
      </c>
      <c r="C13">
        <v>724.36405643099329</v>
      </c>
    </row>
    <row r="14" spans="2:14" x14ac:dyDescent="0.25">
      <c r="B14" t="s">
        <v>6</v>
      </c>
      <c r="C14">
        <v>2011.4528083092528</v>
      </c>
      <c r="I14" t="s">
        <v>14</v>
      </c>
      <c r="J14" t="s">
        <v>15</v>
      </c>
      <c r="M14" t="s">
        <v>5</v>
      </c>
      <c r="N14" t="s">
        <v>2</v>
      </c>
    </row>
    <row r="15" spans="2:14" x14ac:dyDescent="0.25">
      <c r="I15">
        <v>923.44510000000002</v>
      </c>
      <c r="J15">
        <v>10</v>
      </c>
      <c r="M15">
        <v>359.59620000000001</v>
      </c>
      <c r="N15">
        <v>6</v>
      </c>
    </row>
    <row r="16" spans="2:14" x14ac:dyDescent="0.25">
      <c r="B16" t="s">
        <v>10</v>
      </c>
      <c r="C16">
        <f>((C3*((C10*C13)-C14))*10^-6) + (C5*C14*10^-6) + (1600 * (C10+(2*C13)))*10^-3</f>
        <v>4152.8193649249361</v>
      </c>
      <c r="D16">
        <f>C6*C16</f>
        <v>49833.832379099229</v>
      </c>
      <c r="I16">
        <v>1946.0229999999999</v>
      </c>
      <c r="J16">
        <v>50</v>
      </c>
      <c r="M16">
        <v>702.428</v>
      </c>
      <c r="N16">
        <v>6</v>
      </c>
    </row>
    <row r="17" spans="9:14" x14ac:dyDescent="0.25">
      <c r="I17">
        <v>1266.921</v>
      </c>
      <c r="J17">
        <v>10</v>
      </c>
      <c r="M17">
        <v>474.75060000000002</v>
      </c>
      <c r="N17">
        <v>8</v>
      </c>
    </row>
    <row r="18" spans="9:14" x14ac:dyDescent="0.25">
      <c r="I18">
        <v>2628.5909999999999</v>
      </c>
      <c r="J18">
        <v>50</v>
      </c>
      <c r="M18">
        <v>931.2672</v>
      </c>
      <c r="N18">
        <v>8</v>
      </c>
    </row>
    <row r="19" spans="9:14" x14ac:dyDescent="0.25">
      <c r="I19">
        <v>1629.367</v>
      </c>
      <c r="J19">
        <v>10</v>
      </c>
      <c r="M19">
        <v>596.26509999999996</v>
      </c>
      <c r="N19">
        <v>10</v>
      </c>
    </row>
    <row r="20" spans="9:14" x14ac:dyDescent="0.25">
      <c r="I20">
        <v>3328.6309999999999</v>
      </c>
      <c r="J20">
        <v>50</v>
      </c>
      <c r="M20">
        <v>1165.9639999999999</v>
      </c>
      <c r="N20">
        <v>10</v>
      </c>
    </row>
    <row r="21" spans="9:14" x14ac:dyDescent="0.25">
      <c r="I21">
        <v>2011.453</v>
      </c>
      <c r="J21">
        <v>10</v>
      </c>
      <c r="M21">
        <v>724.36410000000001</v>
      </c>
      <c r="N21">
        <v>12</v>
      </c>
    </row>
    <row r="22" spans="9:14" x14ac:dyDescent="0.25">
      <c r="I22">
        <v>4046.4540000000002</v>
      </c>
      <c r="J22">
        <v>50</v>
      </c>
      <c r="M22">
        <v>1406.623</v>
      </c>
      <c r="N22">
        <v>12</v>
      </c>
    </row>
  </sheetData>
  <autoFilter ref="G5:H10">
    <filterColumn colId="0">
      <colorFilter dxfId="0" cellColor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Giriyan</dc:creator>
  <cp:lastModifiedBy>Dhanush Giriyan</cp:lastModifiedBy>
  <dcterms:created xsi:type="dcterms:W3CDTF">2019-03-05T10:21:53Z</dcterms:created>
  <dcterms:modified xsi:type="dcterms:W3CDTF">2019-03-21T14:13:50Z</dcterms:modified>
</cp:coreProperties>
</file>