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s.gallwas\Desktop\GAM302\PaperCut\GameDocuments\"/>
    </mc:Choice>
  </mc:AlternateContent>
  <bookViews>
    <workbookView xWindow="0" yWindow="0" windowWidth="28800" windowHeight="12435" tabRatio="500" activeTab="2"/>
  </bookViews>
  <sheets>
    <sheet name="Game Data" sheetId="1" r:id="rId1"/>
    <sheet name="Project Grade" sheetId="9" r:id="rId2"/>
    <sheet name="Submission" sheetId="3" r:id="rId3"/>
    <sheet name="TECH" sheetId="4" r:id="rId4"/>
    <sheet name="DESIGN" sheetId="5" r:id="rId5"/>
    <sheet name="ART" sheetId="7" r:id="rId6"/>
    <sheet name="AUDIO" sheetId="8" r:id="rId7"/>
    <sheet name="NARRATIVE" sheetId="6" r:id="rId8"/>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J18" i="1" l="1"/>
  <c r="J11" i="1"/>
  <c r="J19" i="1"/>
  <c r="J20" i="1"/>
  <c r="I12" i="1"/>
  <c r="J12" i="1"/>
  <c r="I13" i="1"/>
  <c r="J13" i="1"/>
  <c r="J15" i="1"/>
  <c r="J22" i="1"/>
  <c r="A7" i="9"/>
  <c r="F2" i="4"/>
  <c r="G11" i="9"/>
  <c r="H11" i="9"/>
  <c r="F3" i="4"/>
  <c r="G12" i="9"/>
  <c r="H12" i="9"/>
  <c r="F4" i="4"/>
  <c r="G13" i="9"/>
  <c r="H13" i="9"/>
  <c r="F7" i="4"/>
  <c r="G14" i="9"/>
  <c r="H14" i="9"/>
  <c r="F8" i="4"/>
  <c r="G15" i="9"/>
  <c r="H15" i="9"/>
  <c r="F9" i="4"/>
  <c r="G16" i="9"/>
  <c r="H16" i="9"/>
  <c r="H17" i="9"/>
  <c r="F2" i="5"/>
  <c r="G20" i="9"/>
  <c r="H20" i="9"/>
  <c r="F3" i="5"/>
  <c r="G21" i="9"/>
  <c r="H21" i="9"/>
  <c r="F4" i="5"/>
  <c r="G22" i="9"/>
  <c r="H22" i="9"/>
  <c r="F7" i="5"/>
  <c r="G23" i="9"/>
  <c r="H23" i="9"/>
  <c r="F8" i="5"/>
  <c r="G24" i="9"/>
  <c r="H24" i="9"/>
  <c r="F9" i="5"/>
  <c r="G25" i="9"/>
  <c r="H25" i="9"/>
  <c r="H26" i="9"/>
  <c r="F2" i="7"/>
  <c r="G29" i="9"/>
  <c r="H29" i="9"/>
  <c r="F3" i="7"/>
  <c r="G30" i="9"/>
  <c r="H30" i="9"/>
  <c r="F4" i="7"/>
  <c r="G31" i="9"/>
  <c r="H31" i="9"/>
  <c r="F7" i="7"/>
  <c r="G32" i="9"/>
  <c r="H32" i="9"/>
  <c r="F8" i="7"/>
  <c r="G33" i="9"/>
  <c r="H33" i="9"/>
  <c r="F9" i="7"/>
  <c r="G34" i="9"/>
  <c r="H34" i="9"/>
  <c r="H35" i="9"/>
  <c r="F2" i="8"/>
  <c r="G38" i="9"/>
  <c r="H38" i="9"/>
  <c r="F3" i="8"/>
  <c r="G39" i="9"/>
  <c r="H39" i="9"/>
  <c r="F4" i="8"/>
  <c r="G40" i="9"/>
  <c r="H40" i="9"/>
  <c r="F7" i="8"/>
  <c r="G41" i="9"/>
  <c r="H41" i="9"/>
  <c r="F8" i="8"/>
  <c r="G42" i="9"/>
  <c r="H42" i="9"/>
  <c r="F9" i="8"/>
  <c r="G43" i="9"/>
  <c r="H43" i="9"/>
  <c r="H44" i="9"/>
  <c r="F2" i="6"/>
  <c r="G47" i="9"/>
  <c r="H47" i="9"/>
  <c r="F3" i="6"/>
  <c r="G48" i="9"/>
  <c r="H48" i="9"/>
  <c r="F4" i="6"/>
  <c r="G49" i="9"/>
  <c r="H49" i="9"/>
  <c r="F7" i="6"/>
  <c r="G50" i="9"/>
  <c r="H50" i="9"/>
  <c r="F8" i="6"/>
  <c r="G51" i="9"/>
  <c r="H51" i="9"/>
  <c r="F9" i="6"/>
  <c r="G52" i="9"/>
  <c r="H52" i="9"/>
  <c r="H53" i="9"/>
  <c r="G8" i="9"/>
  <c r="E9" i="3"/>
  <c r="E10" i="3"/>
  <c r="E11" i="3"/>
  <c r="E12" i="3"/>
  <c r="E13" i="3"/>
  <c r="E14" i="3"/>
  <c r="E15" i="3"/>
  <c r="E16" i="3"/>
  <c r="E17" i="3"/>
  <c r="G5" i="9"/>
  <c r="L17" i="9"/>
  <c r="E2" i="4"/>
  <c r="D11" i="9"/>
  <c r="E11" i="9"/>
  <c r="E3" i="4"/>
  <c r="D12" i="9"/>
  <c r="E12" i="9"/>
  <c r="E4" i="4"/>
  <c r="D13" i="9"/>
  <c r="E13" i="9"/>
  <c r="E7" i="4"/>
  <c r="D14" i="9"/>
  <c r="E14" i="9"/>
  <c r="E8" i="4"/>
  <c r="D15" i="9"/>
  <c r="E15" i="9"/>
  <c r="E9" i="4"/>
  <c r="D16" i="9"/>
  <c r="E16" i="9"/>
  <c r="E17" i="9"/>
  <c r="E2" i="5"/>
  <c r="D20" i="9"/>
  <c r="E20" i="9"/>
  <c r="E3" i="5"/>
  <c r="D21" i="9"/>
  <c r="E21" i="9"/>
  <c r="E4" i="5"/>
  <c r="D22" i="9"/>
  <c r="E22" i="9"/>
  <c r="E7" i="5"/>
  <c r="D23" i="9"/>
  <c r="E23" i="9"/>
  <c r="E8" i="5"/>
  <c r="D24" i="9"/>
  <c r="E24" i="9"/>
  <c r="E9" i="5"/>
  <c r="D25" i="9"/>
  <c r="E25" i="9"/>
  <c r="E26" i="9"/>
  <c r="E2" i="7"/>
  <c r="D29" i="9"/>
  <c r="E29" i="9"/>
  <c r="E3" i="7"/>
  <c r="D30" i="9"/>
  <c r="E30" i="9"/>
  <c r="E4" i="7"/>
  <c r="D31" i="9"/>
  <c r="E31" i="9"/>
  <c r="E7" i="7"/>
  <c r="D32" i="9"/>
  <c r="E32" i="9"/>
  <c r="E8" i="7"/>
  <c r="D33" i="9"/>
  <c r="E33" i="9"/>
  <c r="E9" i="7"/>
  <c r="D34" i="9"/>
  <c r="E34" i="9"/>
  <c r="E35" i="9"/>
  <c r="E2" i="8"/>
  <c r="D38" i="9"/>
  <c r="E38" i="9"/>
  <c r="E3" i="8"/>
  <c r="D39" i="9"/>
  <c r="E39" i="9"/>
  <c r="E4" i="8"/>
  <c r="D40" i="9"/>
  <c r="E40" i="9"/>
  <c r="E7" i="8"/>
  <c r="D41" i="9"/>
  <c r="E41" i="9"/>
  <c r="E8" i="8"/>
  <c r="D42" i="9"/>
  <c r="E42" i="9"/>
  <c r="E9" i="8"/>
  <c r="D43" i="9"/>
  <c r="E43" i="9"/>
  <c r="E44" i="9"/>
  <c r="E2" i="6"/>
  <c r="D47" i="9"/>
  <c r="E47" i="9"/>
  <c r="E3" i="6"/>
  <c r="D48" i="9"/>
  <c r="E48" i="9"/>
  <c r="E4" i="6"/>
  <c r="D49" i="9"/>
  <c r="E49" i="9"/>
  <c r="E7" i="6"/>
  <c r="D50" i="9"/>
  <c r="E50" i="9"/>
  <c r="E8" i="6"/>
  <c r="D51" i="9"/>
  <c r="E51" i="9"/>
  <c r="E9" i="6"/>
  <c r="D52" i="9"/>
  <c r="E52" i="9"/>
  <c r="E53" i="9"/>
  <c r="D8" i="9"/>
  <c r="J17" i="9"/>
  <c r="J44" i="9"/>
  <c r="L44" i="9"/>
  <c r="L35" i="9"/>
  <c r="J35" i="9"/>
  <c r="L26" i="9"/>
  <c r="J26" i="9"/>
  <c r="E8" i="3"/>
  <c r="A52" i="9"/>
  <c r="A51" i="9"/>
  <c r="A50" i="9"/>
  <c r="A49" i="9"/>
  <c r="A48" i="9"/>
  <c r="A47" i="9"/>
  <c r="A43" i="9"/>
  <c r="A42" i="9"/>
  <c r="A41" i="9"/>
  <c r="A40" i="9"/>
  <c r="A39" i="9"/>
  <c r="A38" i="9"/>
  <c r="A34" i="9"/>
  <c r="A33" i="9"/>
  <c r="A32" i="9"/>
  <c r="A31" i="9"/>
  <c r="A30" i="9"/>
  <c r="A29" i="9"/>
  <c r="A25" i="9"/>
  <c r="A24" i="9"/>
  <c r="A23" i="9"/>
  <c r="A22" i="9"/>
  <c r="A21" i="9"/>
  <c r="A20" i="9"/>
  <c r="A16" i="9"/>
  <c r="A15" i="9"/>
  <c r="A14" i="9"/>
  <c r="A13" i="9"/>
  <c r="A12" i="9"/>
  <c r="A11" i="9"/>
  <c r="L42" i="9"/>
  <c r="J42" i="9"/>
  <c r="L33" i="9"/>
  <c r="J33" i="9"/>
  <c r="L24" i="9"/>
  <c r="J24" i="9"/>
  <c r="L15" i="9"/>
  <c r="J15" i="9"/>
  <c r="G9" i="4"/>
  <c r="G9" i="5"/>
  <c r="G9" i="6"/>
  <c r="G9" i="7"/>
  <c r="G9" i="8"/>
  <c r="G8" i="8"/>
  <c r="G7" i="8"/>
  <c r="G6" i="8"/>
  <c r="F6" i="8"/>
  <c r="E6" i="8"/>
  <c r="G5" i="8"/>
  <c r="F5" i="8"/>
  <c r="E5" i="8"/>
  <c r="G4" i="8"/>
  <c r="G3" i="8"/>
  <c r="G2" i="8"/>
  <c r="F1" i="8"/>
  <c r="E1" i="8"/>
  <c r="G8" i="7"/>
  <c r="G7" i="7"/>
  <c r="G6" i="7"/>
  <c r="F6" i="7"/>
  <c r="E6" i="7"/>
  <c r="G5" i="7"/>
  <c r="F5" i="7"/>
  <c r="E5" i="7"/>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I14" i="1"/>
</calcChain>
</file>

<file path=xl/sharedStrings.xml><?xml version="1.0" encoding="utf-8"?>
<sst xmlns="http://schemas.openxmlformats.org/spreadsheetml/2006/main" count="2298" uniqueCount="959">
  <si>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</si>
  <si>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</si>
  <si>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</si>
  <si>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</si>
  <si>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</si>
  <si>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</si>
  <si>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</si>
  <si>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</si>
  <si>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</si>
  <si>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</si>
  <si>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</si>
  <si>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</si>
  <si>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</si>
  <si>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</si>
  <si>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</si>
  <si>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</si>
  <si>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</si>
  <si>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</si>
  <si>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</si>
  <si>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</si>
  <si>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2D vs. 3D</t>
  </si>
  <si>
    <t>Base</t>
  </si>
  <si>
    <t>Grade</t>
  </si>
  <si>
    <t>WAIVERS</t>
  </si>
  <si>
    <t>You must list at least one core type of engagement for the game. Most games will have two to three core engagement types—list in order of importance.</t>
  </si>
  <si>
    <t>Producer Email</t>
  </si>
  <si>
    <t>INSTRUCTIONS FOR SUBMISSION OF PROJECTS</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</si>
  <si>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</si>
  <si>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</si>
  <si>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</si>
  <si>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</si>
  <si>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</si>
  <si>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</si>
  <si>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</si>
  <si>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</si>
  <si>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</si>
  <si>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</si>
  <si>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</si>
  <si>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</si>
  <si>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</si>
  <si>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</si>
  <si>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</si>
  <si>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</si>
  <si>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</si>
  <si>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</si>
  <si>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scheme val="minor"/>
      </rPr>
      <t>_source.zip</t>
    </r>
  </si>
  <si>
    <r>
      <t>gamename</t>
    </r>
    <r>
      <rPr>
        <sz val="10"/>
        <color rgb="FF000000"/>
        <rFont val="Calibri"/>
        <scheme val="minor"/>
      </rPr>
      <t>_setup.exe</t>
    </r>
  </si>
  <si>
    <t>Do not leave any of the student fields set to "untested"--take your best guess if you are not sure.</t>
  </si>
  <si>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</si>
  <si>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STATUS LIST</t>
  </si>
  <si>
    <t>STATUS DESCRIPTION</t>
  </si>
  <si>
    <t>TECHNICAL REQUIREMENTS</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</si>
  <si>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</si>
  <si>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</si>
  <si>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</si>
  <si>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</si>
  <si>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</si>
  <si>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</si>
  <si>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</si>
  <si>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</si>
  <si>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</si>
  <si>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</si>
  <si>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</si>
  <si>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</si>
  <si>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</si>
  <si>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</si>
  <si>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</si>
  <si>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</si>
  <si>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Basic</t>
  </si>
  <si>
    <t>Commented Source Code</t>
  </si>
  <si>
    <t>Advanced</t>
  </si>
  <si>
    <t>Lab Machines</t>
  </si>
  <si>
    <t>Digipen EULA</t>
  </si>
  <si>
    <t>No Unregistered Installer</t>
  </si>
  <si>
    <t>No Reboot During Installation</t>
  </si>
  <si>
    <t>Default Install Location</t>
  </si>
  <si>
    <t>Desktop Shortcut</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</si>
  <si>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</si>
  <si>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</si>
  <si>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</si>
  <si>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</si>
  <si>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</si>
  <si>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</si>
  <si>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Custom Icons</t>
  </si>
  <si>
    <t>MENUS</t>
  </si>
  <si>
    <t>Menus Work</t>
  </si>
  <si>
    <t>Basic Pause Menu</t>
  </si>
  <si>
    <t>Quit Game Option</t>
  </si>
  <si>
    <t>Resume Game Option</t>
  </si>
  <si>
    <t>The resume game option on the pause menu must be labeled "Resume Game". It must use this exact wording. This option must also be triggered if you hit ESC or the start button while on the pause menu.</t>
  </si>
  <si>
    <t>DigiPen Copyright</t>
  </si>
  <si>
    <t>Other Copyrights</t>
  </si>
  <si>
    <t>How To Play</t>
  </si>
  <si>
    <t>Confirmation of Destructive Action</t>
  </si>
  <si>
    <t>Menu Stability</t>
  </si>
  <si>
    <t>All menus are responsive and do not behave strangely.</t>
  </si>
  <si>
    <t>Correct Menu Returns</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</si>
  <si>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</si>
  <si>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</si>
  <si>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Game Reset Menu Option</t>
  </si>
  <si>
    <t>Game must have an option on the pause menu to reset the game without exiting or returning to the main menu. The exact nature of this option will depend on the nature of your game. Possibilities include "Restart Game", "Return to Overworld", "New Game", "Exit Level", etc.</t>
  </si>
  <si>
    <t>Professional</t>
  </si>
  <si>
    <t>PHYSICAL INPUT</t>
  </si>
  <si>
    <t>Keyboard/Mouse Support</t>
  </si>
  <si>
    <t>Gamepad/Peripheral Screen</t>
  </si>
  <si>
    <t>Gamepad Menu Navigation</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</si>
  <si>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</si>
  <si>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</si>
  <si>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</si>
  <si>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</si>
  <si>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</si>
  <si>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</si>
  <si>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</si>
  <si>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</si>
  <si>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</si>
  <si>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</si>
  <si>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</si>
  <si>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High Stability</t>
  </si>
  <si>
    <t>RESOLUTION</t>
  </si>
  <si>
    <t>Proper Launching</t>
  </si>
  <si>
    <t>Game either launches in fullscreen mode or has a launcher that allows you to choose the resolution (and windowed/fullscreen).</t>
  </si>
  <si>
    <t>Fullscreen Support</t>
  </si>
  <si>
    <t>Game is playable in fullscreen mode.</t>
  </si>
  <si>
    <t>Lab Machine Resolution Support</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</si>
  <si>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</si>
  <si>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</si>
  <si>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</si>
  <si>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</si>
  <si>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Proper Minimization</t>
  </si>
  <si>
    <t>Fullscreen Switching</t>
  </si>
  <si>
    <t>Desktop Resolution Reset</t>
  </si>
  <si>
    <t>Proper Clipping</t>
  </si>
  <si>
    <t>Game must not have edge-of-the-screen clipping problems with the UI or other game elements in any supported resolution. Note that we will not test below a 1024x768 resolution.</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</si>
  <si>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</si>
  <si>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</si>
  <si>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</si>
  <si>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</si>
  <si>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</si>
  <si>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</si>
  <si>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</si>
  <si>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</si>
  <si>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</si>
  <si>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</si>
  <si>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No Trial Versions</t>
  </si>
  <si>
    <t>Game must not use trial versions of software (especially Unity or other engines).</t>
  </si>
  <si>
    <t>Cheat Codes</t>
  </si>
  <si>
    <t>No Debug Info</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</si>
  <si>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</si>
  <si>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</si>
  <si>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</si>
  <si>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</si>
  <si>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</si>
  <si>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</si>
  <si>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</si>
  <si>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</si>
  <si>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Uninstaller Game Name</t>
  </si>
  <si>
    <t>INSTALLED FILES</t>
  </si>
  <si>
    <t>No Development or SVN Files Installed</t>
  </si>
  <si>
    <t>No Debug Builds/DLL's</t>
  </si>
  <si>
    <t>Game must not be built in debug mode or use the debug version of any DLLs.</t>
  </si>
  <si>
    <t>50 Megabyte Limit</t>
  </si>
  <si>
    <t>NETWORKING</t>
  </si>
  <si>
    <t>Functional Networking</t>
  </si>
  <si>
    <t>Disconnection</t>
  </si>
  <si>
    <t>LAN Play</t>
  </si>
  <si>
    <t>Game Search</t>
  </si>
  <si>
    <t>Network Bandwidth</t>
  </si>
  <si>
    <t>Automatic Detection</t>
  </si>
  <si>
    <t>Internet Play</t>
  </si>
  <si>
    <t>Matchmaking</t>
  </si>
  <si>
    <t>Working Controls</t>
  </si>
  <si>
    <t>Explained Controls</t>
  </si>
  <si>
    <t>Stable Controls</t>
  </si>
  <si>
    <t>Simple Controls</t>
  </si>
  <si>
    <t>Tuned Controls</t>
  </si>
  <si>
    <t>Taught Controls</t>
  </si>
  <si>
    <t>Elegant Controls</t>
  </si>
  <si>
    <t>Well-Taught Controls</t>
  </si>
  <si>
    <t>Clever Controls</t>
  </si>
  <si>
    <t>Decipherable Goals</t>
  </si>
  <si>
    <t>Explained Goals</t>
  </si>
  <si>
    <t>Taught Goals</t>
  </si>
  <si>
    <t>Well-Taught Goals</t>
  </si>
  <si>
    <t>Clever Goals</t>
  </si>
  <si>
    <t>Limited Progress</t>
  </si>
  <si>
    <t>Comprehensive Progress</t>
  </si>
  <si>
    <t>Clever Progress</t>
  </si>
  <si>
    <t>Technically Playable</t>
  </si>
  <si>
    <t>Appropriate Tempo</t>
  </si>
  <si>
    <t>Decent Melody</t>
  </si>
  <si>
    <t>Strong Harmonies</t>
  </si>
  <si>
    <t>Good Melody</t>
  </si>
  <si>
    <t>Elegant Harmonies</t>
  </si>
  <si>
    <t>Multiple Segments</t>
  </si>
  <si>
    <t>Decent Interludes</t>
  </si>
  <si>
    <t>Good Intro Segments</t>
  </si>
  <si>
    <t>Good Outro Segments</t>
  </si>
  <si>
    <t>Good Interludes</t>
  </si>
  <si>
    <t>Great Intro Segments</t>
  </si>
  <si>
    <t>Great Outro Segments</t>
  </si>
  <si>
    <t>Great Interludes</t>
  </si>
  <si>
    <t>Decent Engagement</t>
  </si>
  <si>
    <t>Flat Engagement Peaks</t>
  </si>
  <si>
    <t>Intermittent Engagement</t>
  </si>
  <si>
    <t>Noticeable Engagement Peaks</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</si>
  <si>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</si>
  <si>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</si>
  <si>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</si>
  <si>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</si>
  <si>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</si>
  <si>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</si>
  <si>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</si>
  <si>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</si>
  <si>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</si>
  <si>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</si>
  <si>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</si>
  <si>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</si>
  <si>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responsive and do not behave strangely.</t>
  </si>
  <si>
    <t>Controls (or interactive HUD) are not overly difficult or complicated for a normal player.</t>
  </si>
  <si>
    <t>Controls (or interactive HUD) are well-tuned and always respond perfectly.</t>
  </si>
  <si>
    <t>Controls (or interactive HUD) are elegant and transparent to the player, or just elegantly simple.</t>
  </si>
  <si>
    <t>Controls are non-standard or innovative, such as a Kinect, a touch interface, etc.</t>
  </si>
  <si>
    <t>Explicit goals are explained well enough (or are obvious enough) that they can be learned without too much effort.</t>
  </si>
  <si>
    <t>The player's progress is elegantly and clearly shown in all appropriate areas of the game.</t>
  </si>
  <si>
    <t>The player's progress is shown in particularly clever ways.</t>
  </si>
  <si>
    <t>Overall, the tempo of gameplay is not way too fast or way too slow.</t>
  </si>
  <si>
    <t>Overall, gameplay elements work so well in harmony with each other that they significantly enhance the experience of the game.</t>
  </si>
  <si>
    <t>All episodes have a good intro segment that teaches the player anything new they need for this episode, or just sets the tone for the episode (if nothing needs to be taught).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</si>
  <si>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</si>
  <si>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</si>
  <si>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</si>
  <si>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fairly well on at least one type of engagement at some point.</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</si>
  <si>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</si>
  <si>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</si>
  <si>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</si>
  <si>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</si>
  <si>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The game delivers its core types of engagement so well and consistently that it is mesmerizing and very difficult to stop playing.</t>
  </si>
  <si>
    <t>DESIGN REQUIREMENTS</t>
  </si>
  <si>
    <t>NARRATIVE REQUIREMENTS</t>
  </si>
  <si>
    <t>EDITING</t>
  </si>
  <si>
    <t>Some Editing</t>
  </si>
  <si>
    <t>Text has a dozen typos or fewer, and only one or two really obvious ones.</t>
  </si>
  <si>
    <t>Basic Editing</t>
  </si>
  <si>
    <t>Text has only one or two typos, and no really obvious ones.</t>
  </si>
  <si>
    <t>Localized Editing</t>
  </si>
  <si>
    <t>Text is localized into one or more other languages.</t>
  </si>
  <si>
    <t>THEME</t>
  </si>
  <si>
    <t>Acceptable Theme</t>
  </si>
  <si>
    <t>Theme/conceit is acceptable for a DigiPen game.</t>
  </si>
  <si>
    <t>Decent Theme</t>
  </si>
  <si>
    <t>Good Theme</t>
  </si>
  <si>
    <t>Theme is very strong and greatly enhances the game.</t>
  </si>
  <si>
    <t>Great Theme</t>
  </si>
  <si>
    <t>Unique Theme</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</si>
  <si>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</si>
  <si>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</si>
  <si>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</si>
  <si>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</si>
  <si>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</si>
  <si>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</si>
  <si>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</si>
  <si>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</si>
  <si>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</si>
  <si>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</si>
  <si>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</si>
  <si>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</si>
  <si>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</si>
  <si>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</si>
  <si>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</si>
  <si>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If the game has dialog, it is acceptable for a DigiPen game.</t>
  </si>
  <si>
    <t>If the game has dialog, it does not actively work against the experience of the game.</t>
  </si>
  <si>
    <t>Dialog is interesting or entertaining, and greatly enhances the game.</t>
  </si>
  <si>
    <t>Dialog fits the game perfectly and is highly memorable.</t>
  </si>
  <si>
    <t>Dialog has a good amount of variety that works well for the game.</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</si>
  <si>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</si>
  <si>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</si>
  <si>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</si>
  <si>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</si>
  <si>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</si>
  <si>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</si>
  <si>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</si>
  <si>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</si>
  <si>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Great Story</t>
  </si>
  <si>
    <t>Story is great and is integrated into the game seamlessly.</t>
  </si>
  <si>
    <t>Emotional Response</t>
  </si>
  <si>
    <t>Story evokes a strong, positive emotional response.</t>
  </si>
  <si>
    <t>Mirthful Response</t>
  </si>
  <si>
    <t>Story makes one of the instructors laugh out loud.</t>
  </si>
  <si>
    <t>Tearful Response</t>
  </si>
  <si>
    <t>Story makes one of the instructors cry.</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</si>
  <si>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</si>
  <si>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</si>
  <si>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</si>
  <si>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</si>
  <si>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</si>
  <si>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</si>
  <si>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</si>
  <si>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</si>
  <si>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</si>
  <si>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</si>
  <si>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</si>
  <si>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</si>
  <si>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</si>
  <si>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</si>
  <si>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</si>
  <si>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</si>
  <si>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Visual Consistency</t>
  </si>
  <si>
    <t>Visual elements are consistent with each other and do not clash.</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</si>
  <si>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</si>
  <si>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</si>
  <si>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</si>
  <si>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</si>
  <si>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</si>
  <si>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</si>
  <si>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</si>
  <si>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</si>
  <si>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</si>
  <si>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</si>
  <si>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</si>
  <si>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</si>
  <si>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</si>
  <si>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</si>
  <si>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</si>
  <si>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</si>
  <si>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</si>
  <si>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Interesting Transitions</t>
  </si>
  <si>
    <t>Sophisticated Transitions</t>
  </si>
  <si>
    <t>Working Camera</t>
  </si>
  <si>
    <t>Camera at least works to some degree and is not fundamentally broken or confusing.</t>
  </si>
  <si>
    <t>Decent Camera</t>
  </si>
  <si>
    <t>Camera works decently, even if the interpolation needs work or occlusion has some problems.</t>
  </si>
  <si>
    <t>Smooth Camera</t>
  </si>
  <si>
    <t>Cinematic Camera</t>
  </si>
  <si>
    <t>Epic Cinematic Moment</t>
  </si>
  <si>
    <t>VISUAL FEEDBACK</t>
  </si>
  <si>
    <t>Actions and Events Visual Feedback</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</si>
  <si>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</si>
  <si>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</si>
  <si>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</si>
  <si>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</si>
  <si>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</si>
  <si>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</si>
  <si>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</si>
  <si>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</si>
  <si>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</si>
  <si>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</si>
  <si>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</si>
  <si>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</si>
  <si>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</si>
  <si>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</si>
  <si>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</si>
  <si>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</si>
  <si>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</si>
  <si>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</si>
  <si>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</si>
  <si>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</si>
  <si>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</si>
  <si>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</si>
  <si>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</si>
  <si>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</si>
  <si>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</si>
  <si>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</si>
  <si>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</si>
  <si>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</si>
  <si>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</si>
  <si>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</si>
  <si>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</si>
  <si>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</si>
  <si>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</si>
  <si>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</si>
  <si>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</si>
  <si>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</si>
  <si>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</si>
  <si>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</si>
  <si>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</si>
  <si>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</si>
  <si>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</si>
  <si>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</si>
  <si>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</si>
  <si>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</si>
  <si>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</si>
  <si>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</si>
  <si>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</si>
  <si>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</si>
  <si>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</si>
  <si>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</si>
  <si>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</si>
  <si>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</si>
  <si>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AUDIO REQUIREMENTS</t>
  </si>
  <si>
    <t>You cannot use audio from sources external to DigPen; you must use the DigiPen audio libraries, create it yourself, or find a sound design student on the DigiPen Central sound design forums.</t>
  </si>
  <si>
    <t>SOUND EFFECTS</t>
  </si>
  <si>
    <t>Acceptable Sound Effects</t>
  </si>
  <si>
    <t>All sound effects are acceptable for a DigiPen game.</t>
  </si>
  <si>
    <t>Placeholder Sound Effects</t>
  </si>
  <si>
    <t>Appropriate Sound Effects</t>
  </si>
  <si>
    <t>Sound effects are appropriate for the theme/style of the game.</t>
  </si>
  <si>
    <t>Decent Quality Sound Effects</t>
  </si>
  <si>
    <t>Sound effects are of decent quality.</t>
  </si>
  <si>
    <t>Decent Recorded Dialog</t>
  </si>
  <si>
    <t>Menu Sound Effects</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</si>
  <si>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</si>
  <si>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</si>
  <si>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</si>
  <si>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</si>
  <si>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</si>
  <si>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</si>
  <si>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</si>
  <si>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</si>
  <si>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</si>
  <si>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</si>
  <si>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Innovative Sound Effects</t>
  </si>
  <si>
    <t>Sound effects are mostly custom made/modified and innovative—of a style or used in a way that has not been done before. (Must have dozens of sound effects to get this.)</t>
  </si>
  <si>
    <t>AUDIO FEEDBACK</t>
  </si>
  <si>
    <t>Basic Audio Feedback</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</si>
  <si>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</si>
  <si>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</si>
  <si>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</si>
  <si>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</si>
  <si>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Extensive Audio Feedback</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</si>
  <si>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</si>
  <si>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</si>
  <si>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</si>
  <si>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</si>
  <si>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</si>
  <si>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</si>
  <si>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BASE GRADE</t>
  </si>
  <si>
    <t>Weight</t>
  </si>
  <si>
    <t>Design Requirements</t>
  </si>
  <si>
    <t>Narrative Requirements</t>
  </si>
  <si>
    <t>Audio Requirements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</si>
  <si>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</si>
  <si>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</si>
  <si>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</si>
  <si>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</si>
  <si>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</si>
  <si>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</si>
  <si>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</si>
  <si>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</si>
  <si>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</si>
  <si>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</si>
  <si>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</si>
  <si>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t>Autoplay</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</si>
  <si>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</si>
  <si>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</si>
  <si>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</si>
  <si>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</si>
  <si>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</si>
  <si>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</si>
  <si>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RECORDED DIALOG</t>
  </si>
  <si>
    <t>All recorded dialog is acceptable for a DigiPen game.</t>
  </si>
  <si>
    <t>Recorded dialog is just placeholder in quality.</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</si>
  <si>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</si>
  <si>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</si>
  <si>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</si>
  <si>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(just as written, not as recorded or acted)</t>
    </r>
  </si>
  <si>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</si>
  <si>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</si>
  <si>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</si>
  <si>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</si>
  <si>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</si>
  <si>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</si>
  <si>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</si>
  <si>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</si>
  <si>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</si>
  <si>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</si>
  <si>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</si>
  <si>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</si>
  <si>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</si>
  <si>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</si>
  <si>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</si>
  <si>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</si>
  <si>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</si>
  <si>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</si>
  <si>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</si>
  <si>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Episode to Episode Progress</t>
  </si>
  <si>
    <t>Segment to Segment Progress</t>
  </si>
  <si>
    <t>Moment to Moment Progress</t>
  </si>
  <si>
    <t>The player's explicit and/or implicit goals are at least possible to figure out eventually.</t>
  </si>
  <si>
    <t>The player's explicit and/or implicit goals are conveyed in a particularly clever or interesting way.</t>
  </si>
  <si>
    <t>The player's explicit and/or implicit goals are of a nature not usually seen at DigiPen.</t>
  </si>
  <si>
    <t>Game must display the official DigiPen copyright on the game’s credits screen (at the top or beginning of the credits--do not put this at the end of a scrolling credits sequence) or on the pause menu itself. This notice is found on DigiPen Central at distance.digipen.edu.</t>
  </si>
  <si>
    <t>Game must display any copyrights required by any libraries the game uses (FMOD, for example). These copyrights (if any) must be on the game’s credits screen (at the top or beginning of the credits--do not put this at the end of a scrolling credits sequence) or on the pause menu itself.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</si>
  <si>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Grade Clamping</t>
  </si>
  <si>
    <t>Requirement waived by instructor</t>
  </si>
  <si>
    <t>Exceptional</t>
  </si>
  <si>
    <t>INSTALLER</t>
  </si>
  <si>
    <t>Make sure you have all of the required files listed below.</t>
  </si>
  <si>
    <t>Student Comments</t>
  </si>
  <si>
    <t>Instructor Feedback</t>
  </si>
  <si>
    <t>Make sure you read all of the details for each requirement. There are a lot of small details that must be met in order to pass these requirements.</t>
  </si>
  <si>
    <t>Include the game’s name, its genre (Action, Adventure, FPS, Puzzle, Racing, Rhythm, RTS, Shooter, Simulation, Sports, Strategy), a single paragraph description, and a list of the team members and their primary roles. Do not include gameplay instructions, controls, etc. This summary needs to be a minimum of 50 words long.</t>
  </si>
  <si>
    <t>Sample Summary File:</t>
  </si>
  <si>
    <t>Everything Burns (Action, FPS, Simulation)</t>
  </si>
  <si>
    <t>Everything Burns is a first-person shooter that bridges the gap between action and simulation. You play as hard-nosed detective Hank Hammer in 1940s Chicago who discovers he is a powerful pyrokinetic. After mobsters kidnap his sister, threaten to kill the mayor, and start a black-market puppy-selling ring, Hank literally burns a path through the city to get to the mob boss. Hank has powers his opponents can’t handle, but be careful and always remember: everything burns!</t>
  </si>
  <si>
    <t>Andy Analog – Design Lead, AI Logic</t>
  </si>
  <si>
    <t>Bill Binary – Producer, Networking</t>
  </si>
  <si>
    <t>Carol Coder – Technical Lead, Graphics</t>
  </si>
  <si>
    <t>Dan Digital – Art Director, Physics</t>
  </si>
  <si>
    <t>Evan Easel – Lead Artist</t>
  </si>
  <si>
    <t>Fred Focus – Concept Art</t>
  </si>
  <si>
    <t>Grace Graphics – Animator</t>
  </si>
  <si>
    <t>Hank Harmonic – Music</t>
  </si>
  <si>
    <t>An .mp4 video file using H.264 encoding that has the raw footage that you used to make the video above from. This still needs to be compressed, but it can be a lot larger than the video above (but still try to keep it under 10 minutes in length, unless it is not very high resolution). Don't worry about editing this video (except perhaps for length), as it will be used to grab bits for DigiPen demo montages and such.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</si>
  <si>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t>A screenshot of the title screen (which might double as the main menu). This image can be no smaller than 800x600 and no larger than 1024x768. This file must be 100K in size or less.</t>
  </si>
  <si>
    <t>Three screenshots that capture visually interesting moments of gameplay. These images can be no smaller than 800x600 and no larger than 1024x768. These files must be 100K in size or less.</t>
  </si>
  <si>
    <t>A screenshot that displays some cool-looking debug info or other behind-the-scenes technology. Turning on collision volumes and velocity vectors often works well for this. This image can be no smaller than 800x600 and no larger than 1024x768. This file must be 100K in size or less.</t>
  </si>
  <si>
    <t>A screenshot of the title screen (which might double as the main menu). This image should be as high resolution and as high quality as possible. Don't worry about file size for this one.</t>
  </si>
  <si>
    <t xml:space="preserve">A screenshot that displays some cool-looking debug info or other behind-the-scenes technology. Turning on collision volumes and velocity vectors often works well for this. This image should be as high resolution and as high quality as possible. Don't worry about file size for this one. </t>
  </si>
  <si>
    <r>
      <rPr>
        <b/>
        <sz val="10"/>
        <color rgb="FF000000"/>
        <rFont val="Calibri"/>
        <scheme val="minor"/>
      </rPr>
      <t>gamename</t>
    </r>
    <r>
      <rPr>
        <sz val="10"/>
        <color rgb="FF000000"/>
        <rFont val="Calibri"/>
        <scheme val="minor"/>
      </rPr>
      <t xml:space="preserve">_1.jpg </t>
    </r>
    <r>
      <rPr>
        <b/>
        <sz val="10"/>
        <color rgb="FF000000"/>
        <rFont val="Calibri"/>
        <scheme val="minor"/>
      </rPr>
      <t>gamename</t>
    </r>
    <r>
      <rPr>
        <sz val="10"/>
        <color rgb="FF000000"/>
        <rFont val="Calibri"/>
        <scheme val="minor"/>
      </rPr>
      <t xml:space="preserve">_2.jpg </t>
    </r>
    <r>
      <rPr>
        <b/>
        <sz val="10"/>
        <color rgb="FF000000"/>
        <rFont val="Calibri"/>
        <scheme val="minor"/>
      </rPr>
      <t>gamename</t>
    </r>
    <r>
      <rPr>
        <sz val="10"/>
        <color rgb="FF000000"/>
        <rFont val="Calibri"/>
        <scheme val="minor"/>
      </rPr>
      <t>_3.jpg</t>
    </r>
  </si>
  <si>
    <r>
      <rPr>
        <b/>
        <sz val="10"/>
        <color rgb="FF000000"/>
        <rFont val="Calibri"/>
        <scheme val="minor"/>
      </rPr>
      <t>gamename</t>
    </r>
    <r>
      <rPr>
        <sz val="10"/>
        <color rgb="FF000000"/>
        <rFont val="Calibri"/>
        <scheme val="minor"/>
      </rPr>
      <t xml:space="preserve">_1_hires.jpg </t>
    </r>
    <r>
      <rPr>
        <b/>
        <sz val="10"/>
        <color rgb="FF000000"/>
        <rFont val="Calibri"/>
        <scheme val="minor"/>
      </rPr>
      <t>gamename</t>
    </r>
    <r>
      <rPr>
        <sz val="10"/>
        <color rgb="FF000000"/>
        <rFont val="Calibri"/>
        <scheme val="minor"/>
      </rPr>
      <t xml:space="preserve">_2_hires.jpg </t>
    </r>
    <r>
      <rPr>
        <b/>
        <sz val="10"/>
        <color rgb="FF000000"/>
        <rFont val="Calibri"/>
        <scheme val="minor"/>
      </rPr>
      <t>gamename</t>
    </r>
    <r>
      <rPr>
        <sz val="10"/>
        <color rgb="FF000000"/>
        <rFont val="Calibri"/>
        <scheme val="minor"/>
      </rPr>
      <t>_3_hires.jpg</t>
    </r>
  </si>
  <si>
    <t>Three screenshots that capture visually interesting moments of gameplay. These images should be as high resolution and as high quality as possible. Don't worry about file size for these.</t>
  </si>
  <si>
    <r>
      <t>gamename</t>
    </r>
    <r>
      <rPr>
        <sz val="10"/>
        <color rgb="FF000000"/>
        <rFont val="Calibri"/>
        <scheme val="minor"/>
      </rPr>
      <t>_tech_hires.jpg</t>
    </r>
  </si>
  <si>
    <r>
      <t>gamename</t>
    </r>
    <r>
      <rPr>
        <sz val="10"/>
        <color rgb="FF000000"/>
        <rFont val="Calibri"/>
        <scheme val="minor"/>
      </rPr>
      <t>_title_hires.jpg</t>
    </r>
  </si>
  <si>
    <r>
      <t>gamename</t>
    </r>
    <r>
      <rPr>
        <sz val="10"/>
        <color rgb="FF000000"/>
        <rFont val="Calibri"/>
        <scheme val="minor"/>
      </rPr>
      <t>_tech.jpg</t>
    </r>
  </si>
  <si>
    <r>
      <t>gamename</t>
    </r>
    <r>
      <rPr>
        <sz val="10"/>
        <color rgb="FF000000"/>
        <rFont val="Calibri"/>
        <scheme val="minor"/>
      </rPr>
      <t>_title.jpg</t>
    </r>
  </si>
  <si>
    <r>
      <t>gamename</t>
    </r>
    <r>
      <rPr>
        <sz val="10"/>
        <color rgb="FF000000"/>
        <rFont val="Calibri"/>
        <scheme val="minor"/>
      </rPr>
      <t>_video_raw.mp4</t>
    </r>
  </si>
  <si>
    <r>
      <t>gamename</t>
    </r>
    <r>
      <rPr>
        <sz val="10"/>
        <color rgb="FF000000"/>
        <rFont val="Calibri"/>
        <scheme val="minor"/>
      </rPr>
      <t>_video.mp4</t>
    </r>
  </si>
  <si>
    <r>
      <t>gamename</t>
    </r>
    <r>
      <rPr>
        <sz val="10"/>
        <color rgb="FF000000"/>
        <rFont val="Calibri"/>
        <scheme val="minor"/>
      </rPr>
      <t>_summary.txt</t>
    </r>
  </si>
  <si>
    <t>Launch Text</t>
  </si>
  <si>
    <t>Credits Screen</t>
  </si>
  <si>
    <t>Game must have a credits screen accessible from the pause menu and labeled "Credits" (do not change the wording of this option). You can have dynamic in-engine credits if you wish, but these must not require any skill at all (not even a little) to be able to see the required parts of the credits (and still must be accessible from the pause menu). Your credits can automatically begin at the end of the game as well, but that does not fulfill this requirement.</t>
  </si>
  <si>
    <t>Credits Text</t>
  </si>
  <si>
    <t>The credits screen for the game must list all students currently or previously on the team. Students who have not been on the team for an entire semester can be listed under “special thanks” if you wish, but must otherwise be listed as regular team members (although you can list what each team member did, if you wish). Someone who was on your team for only a single milestone or less does not have to be listed. Your game class instructors must be listed as “instructor”, or “game instructor”, or “team instructor”, or “tech instructor” as appropriate (list instructors from each semester of your game class if they are different). Claude Comair must be listed as “president”. Both the instructors and president must be listed at the top of the credits (so it is easy to check them). You can add additional people as you wish, put funny stuff in your credits, add nicknames for people (although you must get permission from that person), etc. as long as there is no profanity or derogatory statements.</t>
  </si>
  <si>
    <t>Options Menu</t>
  </si>
  <si>
    <t>STARTUP</t>
  </si>
  <si>
    <t>Window Title</t>
  </si>
  <si>
    <t>DigiPen Logo</t>
  </si>
  <si>
    <t>Game must display the official DigiPen logo all by itself as the first screen upon launching. It must be displayed unaltered for at least 2 seconds, after which you can move on or start modifying the logo in an artistic way. This logo is found on DigiPen Central at distance.digipen.edu. You are allowed to put a loading screen first, if necessary, and this screen should still be bypassed even if the 2 seconds has not passed (see below).</t>
  </si>
  <si>
    <t>Intro Screen Bypass</t>
  </si>
  <si>
    <t>TRANSITIONS</t>
  </si>
  <si>
    <t>Slow Transitions</t>
  </si>
  <si>
    <t>Game must not visibly freeze for more 3 seconds when loading, transitioning, or at any other time without a loading screen or message being shown.</t>
  </si>
  <si>
    <t>Animated Transitions</t>
  </si>
  <si>
    <t>Fast Transitions</t>
  </si>
  <si>
    <t xml:space="preserve">Game must not visibly freeze for more than a second when loading, transitioning, or at any other time without a loading screen or message being shown. </t>
  </si>
  <si>
    <t>Loading Speed</t>
  </si>
  <si>
    <t>Any loading screen can not be longer than 20 seconds.</t>
  </si>
  <si>
    <t>Slick Transitions</t>
  </si>
  <si>
    <t>Gamepad/Peripheral UI</t>
  </si>
  <si>
    <t>If the game supports and is intended to be played using a gamepad or special peripheral (see above), then all UI that refers to buttons, keys, triggers, sticks, etc. must only refer to the gamepad/peripheral. For example, it cannot saying that jumping is either the spacebar or the A button—it has to just refer to the A button. If the controller is not actually plugged in, then the UI must refer to keyboard/mouse information instead. This must be done in both the How To Play screen and in any in-game UI or hints.</t>
  </si>
  <si>
    <t>Letterboxing</t>
  </si>
  <si>
    <t>Resolution Switching</t>
  </si>
  <si>
    <t>Widescreen Support</t>
  </si>
  <si>
    <t>Multi-Monitor Support</t>
  </si>
  <si>
    <t>Low-End Basic Performance</t>
  </si>
  <si>
    <t>Low-End High Performance</t>
  </si>
  <si>
    <t>The game name on the uninstaller window (not the necessarily the name of the uninstall file) must be the correct name of the game.</t>
  </si>
  <si>
    <t>CONFIGURATION</t>
  </si>
  <si>
    <t>Window 7 Support</t>
  </si>
  <si>
    <t>Extended Windows OS Support</t>
  </si>
  <si>
    <t>Non-Windows OS Support</t>
  </si>
  <si>
    <t>Gameplay Recording and Playback</t>
  </si>
  <si>
    <t>Remote Tracking</t>
  </si>
  <si>
    <t>Good Editing</t>
  </si>
  <si>
    <t>Text has no typos and has decent grammar and structure.</t>
  </si>
  <si>
    <t>Interesting Camera Transitions</t>
  </si>
  <si>
    <t>PROJECT GRADE</t>
  </si>
  <si>
    <t>Note that you do not have to have elaborate art in your game to fulfill the required, basic, and intermediate visual requirements. A clean, abstract look that relies heavily on special effects for visual interest can work very well for many games.</t>
  </si>
  <si>
    <t>TESTING AND TRACKING</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</si>
  <si>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</si>
  <si>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</si>
  <si>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</si>
  <si>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There are five or more segments of gameplay (which can include intros and outros) in each episode.</t>
  </si>
  <si>
    <t>Working Episodes</t>
  </si>
  <si>
    <t>ANIMATIONS &amp; VFX</t>
  </si>
  <si>
    <t>Simple Animations &amp; VFX</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</si>
  <si>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</si>
  <si>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</si>
  <si>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</si>
  <si>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</si>
  <si>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</si>
  <si>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</si>
  <si>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</si>
  <si>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Varied Animations &amp; VFX</t>
  </si>
  <si>
    <t>Professional Animations &amp; VFX</t>
  </si>
  <si>
    <t>Animations and/or VFX are of professional quality with no glitches.</t>
  </si>
  <si>
    <t>Epic Animations &amp; VFX</t>
  </si>
  <si>
    <t>Emotional Animations &amp; VFX</t>
  </si>
  <si>
    <t>One or more animations and/or VFX are epic and extremely memorable.</t>
  </si>
  <si>
    <t>One or more animations and/or VFX provoke a strong, positive emotional response.</t>
  </si>
  <si>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“GAM250 </t>
    </r>
    <r>
      <rPr>
        <b/>
        <sz val="10"/>
        <color theme="1"/>
        <rFont val="Calibri"/>
        <scheme val="minor"/>
      </rPr>
      <t>gamename</t>
    </r>
    <r>
      <rPr>
        <sz val="10"/>
        <color theme="1"/>
        <rFont val="Calibri"/>
        <scheme val="minor"/>
      </rPr>
      <t xml:space="preserve"> Submitted” (or GAM350, GAM450, etc.). </t>
    </r>
    <r>
      <rPr>
        <b/>
        <i/>
        <sz val="10"/>
        <color theme="1"/>
        <rFont val="Calibri"/>
        <scheme val="minor"/>
      </rPr>
      <t>This email must be CCed to all other members of your team.</t>
    </r>
  </si>
  <si>
    <t>An .mp4 video file using H.264 encoding that captures 60 to 90 seconds of the most visually interesting action in your game (not menus, tutorials, credits, etc.). Do not use copyrighted music in your video that DigiPen does not have the rights to use. Also, do not make a video with a watermark overlaid on the video. This video must display the DigiPen logo at the very beginning for at least a second or so.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</si>
  <si>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r>
      <t>class</t>
    </r>
    <r>
      <rPr>
        <sz val="10"/>
        <color rgb="FF000000"/>
        <rFont val="Calibri"/>
        <scheme val="minor"/>
      </rPr>
      <t>_</t>
    </r>
    <r>
      <rPr>
        <b/>
        <sz val="10"/>
        <color rgb="FF000000"/>
        <rFont val="Calibri"/>
        <scheme val="minor"/>
      </rPr>
      <t>gamename</t>
    </r>
    <r>
      <rPr>
        <sz val="10"/>
        <color rgb="FF000000"/>
        <rFont val="Calibri"/>
        <scheme val="minor"/>
      </rPr>
      <t>_rubric.xlsx</t>
    </r>
  </si>
  <si>
    <t>The source folder cannot have any build artifacts or SVN/HG control files in it. Make sure you do not put any .obj files, .pch files, or other build artifacts in this folder. The easy way to do this is to use the SVN export command to get a clean folder of your entire source tree without any extraneous files.</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</si>
  <si>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</si>
  <si>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Cutscene/Blocking Dialog Bypass</t>
  </si>
  <si>
    <t>Example</t>
  </si>
  <si>
    <t>Game Launch Delay</t>
  </si>
  <si>
    <t>Clean Game Launch</t>
  </si>
  <si>
    <t>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t>
  </si>
  <si>
    <t>Limited Depth</t>
  </si>
  <si>
    <t>Moderate Depth</t>
  </si>
  <si>
    <t>Mechanical Depth</t>
  </si>
  <si>
    <t>Component Depth</t>
  </si>
  <si>
    <t>Spatial Depth</t>
  </si>
  <si>
    <t>Sustained Depth</t>
  </si>
  <si>
    <t>There is some depth/variety to the gameplay, but it is fairly limited.</t>
  </si>
  <si>
    <t>There is a moderate amount of depth/variety to the gameplay, but nothing more.</t>
  </si>
  <si>
    <t>The depth/variety of the gameplay is sustained for almost the entire length of the game.</t>
  </si>
  <si>
    <t>Rich Mechanics</t>
  </si>
  <si>
    <t>Rich Components</t>
  </si>
  <si>
    <t>Rich Space</t>
  </si>
  <si>
    <t>The mechanics (actions, abilities, events, systems, etc.) are rich with possiblity and have lots of depth, variety, or replayability.</t>
  </si>
  <si>
    <t>The components (enemies, allies, hazards, items, etc.) are rich with possiblity and have lots of depth, variety, or replayability.</t>
  </si>
  <si>
    <t>The spatial layout of the game is rich with possiblity and has lots of depth, variety, or replayability.</t>
  </si>
  <si>
    <t>Innovative Mechanics</t>
  </si>
  <si>
    <t>Innovative Components</t>
  </si>
  <si>
    <t>Innovative Space</t>
  </si>
  <si>
    <t>The mechanics (actions, abilities, events, systems, etc.) are new or innovative.</t>
  </si>
  <si>
    <t>The components (enemies, allies, hazards, items, etc.) are new or innovative.</t>
  </si>
  <si>
    <t>The spatial layout of the game is rich done in a new or innovative way.</t>
  </si>
  <si>
    <t>Unnecessary Complexity</t>
  </si>
  <si>
    <t>DEPTH vs. COMPLEXITY</t>
  </si>
  <si>
    <t>Balanced Complexity</t>
  </si>
  <si>
    <t>While not being too complex to play at all, the game still has a lot of unnecessary complexity for the depth it achieves.</t>
  </si>
  <si>
    <t>The complexity of the gameplay is properly balanced with the depth gained from that complexity (i.e., any complexity was worth it).</t>
  </si>
  <si>
    <t>Unfolding Complexity</t>
  </si>
  <si>
    <t>The complexity of the gameplay is introduced over time and never too quickly.</t>
  </si>
  <si>
    <t>Elegant Gameplay</t>
  </si>
  <si>
    <t>The depth of the gameplay is substaintially higher than the complexity.</t>
  </si>
  <si>
    <t>Highly Elegant Gameplay</t>
  </si>
  <si>
    <t>The depth of the gameplay is vastly higher than the complexity.</t>
  </si>
  <si>
    <t>Ultra Simple Gameplay</t>
  </si>
  <si>
    <t>The gameplay is incredibly simple (and can be grasped instantly), but has tons of depth.</t>
  </si>
  <si>
    <t>The mechanics (actions, abilities, events, systems, etc.) have significant depth, variety, or replayability.</t>
  </si>
  <si>
    <t>The components (enemies, allies, hazards, items, etc.) have significant depth, variety, or replayability.</t>
  </si>
  <si>
    <t>The spatial layout of the game has significant depth, variety, or replayability.</t>
  </si>
  <si>
    <t>GOALS and PROGRESS</t>
  </si>
  <si>
    <t>The player's progress is shown in a limited way, but is either not very clear or doesn't create anticipation for the player.</t>
  </si>
  <si>
    <t>The player's progress inside each segment of gameplay, from moment to moment, is clear and creates some anticipation towards their goals.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</si>
  <si>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overall progress of the player inside each episode, from segment to segment, is clear and creates some anticipation towards their goals.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t>
  </si>
  <si>
    <t>The overall progress of the player from episode to episode to episode is clear and creates some anticipation towards their goals.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This does not apply to single-episode games, unless that episode is part of a larger match or something similar.</t>
  </si>
  <si>
    <t>Micro Goals</t>
  </si>
  <si>
    <t>The player's micro goals (moment to moment) are usually clear.</t>
  </si>
  <si>
    <t>The player's macro goals (segment to segment and episode to episode) are usually clear.</t>
  </si>
  <si>
    <t>Macro Goals</t>
  </si>
  <si>
    <t>Interlocked Goals</t>
  </si>
  <si>
    <t>Macro goals are interlocked with each other in an effective way, so that the player always has a macro goal to pursue, which pulls the player through the game subconsciously.</t>
  </si>
  <si>
    <t>Good Tension</t>
  </si>
  <si>
    <t>The player's goals, combined with how progress towards those goals is shown, creates an effective building and release of tension as those goals are pursued and obtained.</t>
  </si>
  <si>
    <t>Great Tension</t>
  </si>
  <si>
    <t>The player's goals, combined with how progress towards those goals is shown, creates a very compelling building and release of tension that drives the whole game.</t>
  </si>
  <si>
    <t>Perfect Tension</t>
  </si>
  <si>
    <t>The building and release of tension in the game is perfectly crafted in a masterful fashion.</t>
  </si>
  <si>
    <t>Uncommon Mechanics</t>
  </si>
  <si>
    <t>Uncommon Components</t>
  </si>
  <si>
    <t>Uncommon Space</t>
  </si>
  <si>
    <t>The components are not commonly seen in DigiPen games.</t>
  </si>
  <si>
    <t>The mechanics are not commonly seen in DigiPen games.</t>
  </si>
  <si>
    <t>The spatial layout of the game is not commonly seen in DigiPen games.</t>
  </si>
  <si>
    <t>Unusual Goals</t>
  </si>
  <si>
    <t>MICRO COMPOSITION</t>
  </si>
  <si>
    <t>Decent Rhythm</t>
  </si>
  <si>
    <t>Monotone Rythym</t>
  </si>
  <si>
    <t>Overall, the rythym of gameplay is at least not jarring or random.</t>
  </si>
  <si>
    <t>Overall, the rhythm of gameplay is decent with at least somewhat interesting patterns.</t>
  </si>
  <si>
    <t>Decent Harmony</t>
  </si>
  <si>
    <t>Overall, gameplay elements work decently together and do not interfere with each other.</t>
  </si>
  <si>
    <t>Overall, the mechanics, components, and space often combine in a variety of ways to create interesting repeated patterns of action.</t>
  </si>
  <si>
    <t>Overall, the mechanics, components, and space almost always combine in a variety of ways to create interesting repeated patterns of action that feel good just by themselves.</t>
  </si>
  <si>
    <t>Overall, the mechanics, components, and space always combine in a variety of ways to create interesting repeated patterns of action that are deeply immersive.</t>
  </si>
  <si>
    <t>Immersive Melody</t>
  </si>
  <si>
    <t>Overall, gameplay elements work together elegantly and seamlessly, creating an experience that is much greater than the sum of their parts.</t>
  </si>
  <si>
    <t>MACRO COMPOSITION</t>
  </si>
  <si>
    <t>No episode is broken or incomplete, or is so problematic that it feels that way, even if it technically isn't.</t>
  </si>
  <si>
    <t>No interludes between episodes are are so strange, jarring, or boring that they hurt the experience of the game. For single-episode games, this includes interludes between replays.</t>
  </si>
  <si>
    <t>All episodes have a good outro segment that wraps up the episode nicely, even if it's very short.</t>
  </si>
  <si>
    <t>Clever Sequencing</t>
  </si>
  <si>
    <t>The sequence of segments/episodes in the game is particularly clever or interesting. Requires at least three episodes, and usually more.</t>
  </si>
  <si>
    <t>No episode goes for significant stretches without at least modestly delivering on one of the game's core types of engagement. Improve or cut any episode for which this is not true.</t>
  </si>
  <si>
    <t>Every episode's finale is a noticeable peak of one of the game's core types of engagement. Improve or cut any episode for which this is not true.</t>
  </si>
  <si>
    <t>High Engagement Peak</t>
  </si>
  <si>
    <t>Continuous Engagement</t>
  </si>
  <si>
    <t>The game never has a even a single segment (other than interludes) that does not deliver fairly well on one of the game's core types of engagement.</t>
  </si>
  <si>
    <t>Multiple Engagement Types</t>
  </si>
  <si>
    <t>The game delivers strongly on at least three different types of engagement (list them).</t>
  </si>
  <si>
    <t>The game blends at least three different types of engagement (list them) together so well that they are resonant (i.e., are more than the sum of their parts).</t>
  </si>
  <si>
    <t>ENGAGEMENT</t>
  </si>
  <si>
    <r>
      <t xml:space="preserve">For more details about the terminology used in this section (segment, episode, engagement, etc.), make sure you read all of the engagement theory articles at the </t>
    </r>
    <r>
      <rPr>
        <sz val="14"/>
        <color rgb="FF0000FF"/>
        <rFont val="Calibri"/>
        <scheme val="minor"/>
      </rPr>
      <t>www.zenrhino.org/theory</t>
    </r>
    <r>
      <rPr>
        <sz val="14"/>
        <color rgb="FF000000"/>
        <rFont val="Calibri"/>
        <scheme val="minor"/>
      </rPr>
      <t xml:space="preserve"> website. In particular, “level” does not always equal “episode”--make sure you know what constitutes and actual episode for your game.</t>
    </r>
  </si>
  <si>
    <t>DESIGN</t>
  </si>
  <si>
    <t>Camera always rotates and zooms in/out smoothly.</t>
  </si>
  <si>
    <t>Tuned Camera</t>
  </si>
  <si>
    <t>Camera is well-tuned, moves dynamically based on player position/facing/velocity, handles occlusion well, and nevers gets into a problematic state.</t>
  </si>
  <si>
    <t>Camera movement used for highly polished level transitions, respawns, etc.</t>
  </si>
  <si>
    <t>Controls (or interactive HUD) are particularly clever or cool, including just being simple in a clever way (a one-button game, for example).</t>
  </si>
  <si>
    <t>Camera is used in a compelling cinematic manner at one or more points in the game.</t>
  </si>
  <si>
    <t>Uncommon Controls</t>
  </si>
  <si>
    <t>Has one or more epic cinematic moments just using the camera and spatial layout of the world.</t>
  </si>
  <si>
    <t>LEARNING CURVE</t>
  </si>
  <si>
    <t>Controls/HUD are at least explained on the How to Play screen and are not incorrect.</t>
  </si>
  <si>
    <t>The game is too difficult (in easy mode), but can still be played by a skilled player.</t>
  </si>
  <si>
    <t>Explicit goals are taught decently, not just explained, in the game itself, either in a separate tutorial episode (not ideal), or integrated into the regular episodes (ideally). Also counts if the goals are so intuitive they do not need to be taught, but check with an instructor about this.</t>
  </si>
  <si>
    <t>Appropriate Difficulty</t>
  </si>
  <si>
    <t>The game's difficulty (in easy mode) is not increased so quickly that it hurts the experience of the average player.</t>
  </si>
  <si>
    <t>Controls/HUD are taught decently, not just explained, in the game itself, either in a separate tutorial episode (not ideal), or integrated into the regular episodes (ideally). Also counts if the controls are so intuitive they do not need to be taught, but check with an instructor about this.</t>
  </si>
  <si>
    <t>Controls/HUD are taught well and the teaching is integrated into the regular episodes in an elegant way (such as a dynamic teaching system that tracks what the player does).</t>
  </si>
  <si>
    <t>Explicit goals are taught well and the teaching is integrated into the regular episodes in an elegant way (such as a dynamic teaching system that tracks what the player does).</t>
  </si>
  <si>
    <t>Dynamic Difficulty</t>
  </si>
  <si>
    <t>The game's difficulty can either be chosen by the player's actions in the game (not just by selecting a difficulty setting) or increases dynamically based on what the player does.</t>
  </si>
  <si>
    <t>Well-Crafted Difficulty</t>
  </si>
  <si>
    <t>The game's difficulty increases in a well-crafted manner that enhances the experience of the average player.</t>
  </si>
  <si>
    <t>CONTROLS &amp; CAMERA</t>
  </si>
  <si>
    <t>NARRATIVE</t>
  </si>
  <si>
    <t>AUDIO</t>
  </si>
  <si>
    <t>ART</t>
  </si>
  <si>
    <t>TECH</t>
  </si>
  <si>
    <t>Once a nominal total grade goes above a 95%, it gets harder to increase the actual final grade, as shown on the right. This calculation is done automatically in the total grades below.</t>
  </si>
  <si>
    <t>PROGRAMMER GRADE</t>
  </si>
  <si>
    <t>Art Requirements</t>
  </si>
  <si>
    <t>ARTIST GRADE</t>
  </si>
  <si>
    <t>Artist non-art bonuses cannot be higher than their art bonuses.</t>
  </si>
  <si>
    <t>SOUND DESIGNER GRADE</t>
  </si>
  <si>
    <t>Sound designer non-audio bonuses cannot be higher than their audio bonuses.</t>
  </si>
  <si>
    <t>MILESTONE</t>
  </si>
  <si>
    <t>Beta</t>
  </si>
  <si>
    <t>GAME DESIGNER GRADE</t>
  </si>
  <si>
    <t>Number of Fields Missing on Game Data Tab</t>
  </si>
  <si>
    <t>Submission Modifiers</t>
  </si>
  <si>
    <t>Number of days turned in early (+3% max)</t>
  </si>
  <si>
    <t>If you turn your project in early, you get a +1% bonus per day early, with a maximum of a +3% bonus.</t>
  </si>
  <si>
    <t>Adj.</t>
  </si>
  <si>
    <t>Total Submission Modifiers:</t>
  </si>
  <si>
    <t>Game designer non-design bonuses cannot be higher than their design bonuses.</t>
  </si>
  <si>
    <t>Tech Requirements</t>
  </si>
  <si>
    <t>Modifiers</t>
  </si>
  <si>
    <t>The base grade is modified by the scores from the other tabs to get the total grade.</t>
  </si>
  <si>
    <t>Set the instructor column drop-down</t>
  </si>
  <si>
    <t xml:space="preserve"> for anything that is pre-graded.</t>
  </si>
  <si>
    <t>Has a matchmaking service for internet play.</t>
  </si>
  <si>
    <t>Automatically detects other games to join on the LAN. If this requirement is met, the Game Search requirement is not needed.</t>
  </si>
  <si>
    <t>Network bandwidth is always 256 Kbps or less.</t>
  </si>
  <si>
    <t>Provides a search screen for LAN games and does not require the user to enter an IP address to find games on the LAN.</t>
  </si>
  <si>
    <t>Reliably playable on the LAN.</t>
  </si>
  <si>
    <t>Reliably playable over the internet, not just on a LAN. If your game has this capability, you must describe (in detail) the testing you have done to confirm this in the comments.</t>
  </si>
  <si>
    <t>Handles connection loss with a clean visible message, then returns to the game search menu.</t>
  </si>
  <si>
    <t>Game can at least be played once without disconnecting, de-syncing, etc.</t>
  </si>
  <si>
    <t>Installs and runs properly on one or more non-Windows platforms. If you think you meet this requirement you must describe the testing you have done to confirm this in the comments.</t>
  </si>
  <si>
    <t>Installs and runs properly on Windows Vista, 7, 8, and 10. If you think you meet this requirement, you must describe the testing you have done to confirm this in the comments.</t>
  </si>
  <si>
    <t>Installs and runs properly on the various test machines provided (assuming they are provided).</t>
  </si>
  <si>
    <t>Installs and runs properly on Windows 7.</t>
  </si>
  <si>
    <r>
      <t xml:space="preserve">The file size of the game’s installer is 50 megabytes or less, although the total size of all installed files can be larger. If it is larger than this, you must talk to the instructors to get a waiver,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</si>
  <si>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has a mode that automatically plays itself (even if it cheats massively to do so), either as an attract mode or just to test the game itself. Put how to activate this in the comments.</t>
  </si>
  <si>
    <t>Game must not display any debug text or other debug info (including a separate debug command windows or anything similar) by default. It’s okay to have something on the options screen that turns on debugging features.</t>
  </si>
  <si>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 (an “I win” code, an “I lose” code, a “goto the end” code, etc.).</t>
  </si>
  <si>
    <t>Runs On Test Machines</t>
  </si>
  <si>
    <t>Must maintain a framerate of at least 30 FPS on a low-end machine (any machine with an integrated video card counts). If you think you meet this requirement, you must explain in detail the testing you have done in the comments.</t>
  </si>
  <si>
    <t>Must maintain a framerate at which the game is at least reasonably playable on a low-end machine (any machine with an integrated video card counts). If you think you meet this requirement, you must explain in detail the testing you have done in the comments.</t>
  </si>
  <si>
    <t>Must maintain a framerate of at least 30 FPS on the normal lab machines.</t>
  </si>
  <si>
    <t>Must maintain a framerate that is at least reasonably playable on the normal lab machines.</t>
  </si>
  <si>
    <t>Supports being played on any given monitor when run on a computer with multiple monitors. To pass this requirement, the other monitors must function perfectly and you must describe in detail the testing you have done to confirm this in the comments.</t>
  </si>
  <si>
    <t>By default, the game runs with an aspect ratio that matches the aspect ratio that the desktop is currently set to (this is not necessarily the recommended screen resolution). To pass this requirement the game must support at least the 4:3, 5:4, 16:9, and 16:10 aspect ratios. Note that you only have to match the aspect ratio, not the actual resolution.</t>
  </si>
  <si>
    <t>Supports switching on the fly between at least three different resolutions (in both fullscreen and windowed modes), even if letter-boxing is needed to support those resolutions. Supporting switching between all resolutions appropriate for the game / aspect ratio is good, but not required. Note that switching from fullscreen to windowed and then back does not count for this requirement, nor does just switching resolutions while in windowed mode and not while in full screen mode. Game must also handle switching the desktop resolution while playing the game properly. To pass this requirement the ability to switch resolutions must be located in the Options Menu, or you must have a launcher that allows you to select the resolution (like Unity or the Zero Engine). You do not have to do both.</t>
  </si>
  <si>
    <t>If the game is not able to be rendered directly in a particular resolution, then it must use vertical or horizontal letterboxing to work (but never both at the same time). The game must not stretch or squash pixels to support a given resolution. A given resolution will not be considered supported if it does not meet these requirements, and this requirement itself is failed if the game is ever squashed or stretched (or uses both vertical and horizontal letterboxing at the same time) at any resolution.</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</si>
  <si>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requirement.</t>
  </si>
  <si>
    <t>If the game ever sets the full-screen resolution of the game to something other than the desktop resolution, it must restore the desktop resolution back to what it was when exiting, minimizing, going to windowed mode, ALT-TABing, etc. This is not required if the resolution was selected by the player through a launcher window.</t>
  </si>
  <si>
    <t>ALT-TAB or Minimized Audio</t>
  </si>
  <si>
    <t>Audio must be turned off when ALT-TAB is used to go to a different program or when the game is minimized for any reason, and must be restored when you return to the game.</t>
  </si>
  <si>
    <t>Gameplay must be paused whenever the game is minimized for any reason. When un-minimized, the game can either be unpaused (if the pause menu was not active) or be restored with the pause menu activated (even if it wasn't before). The mouse must be released (if it was captured) when the game is minimized for any reason (including CTRL-ALT-DEL).</t>
  </si>
  <si>
    <t>Mouse and keyboard Input must not become confused when ALT-TAB is used to go to a different program, and must also work properly (along with any controllers) when you return.</t>
  </si>
  <si>
    <t>Game must smoothly handle ALT-TAB. Note that merely switching back to windowed mode when using ALT-TAB is not acceptable. This requirement is also failed if the machine is not responsive for more than three seconds after hitting ALT-TAB or if game displays in the background at any point without the user specifically selecting the game to be displayed.</t>
  </si>
  <si>
    <t>Game must support the recommended resolution of the lab machine (or machines) listed in comments. If no exact machine is listed, then it will be tested on a random lab machine.</t>
  </si>
  <si>
    <t xml:space="preserve">Game never soft=locked, crashed, or destabilize the operating system. </t>
  </si>
  <si>
    <t>Game crashed or soft-locked only once.</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</si>
  <si>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requirement is not met.</t>
  </si>
  <si>
    <t>Game must support keyboard and/or mouse-based gameplay, even if it is primarily designed to be played with a controller or special peripheral. All menus must work with keyboard or mouse input as well, and this must not be disabled, even if a peripheral is active. Note that the game does not have to be fun or even very playable with the mouse and keyboard if it is meant to be played with a gamepad or special peripheral—we just need to be able to do some basic technical checks of the menus, level loading, etc.</t>
  </si>
  <si>
    <t>If the game supports and is intended to be played using a gamepad you must be able to navigate all menus with the gamepad. The dpad and both analog sticks must work for navigation to met this requirement.</t>
  </si>
  <si>
    <t>It must be possible to easily test all the tech requirements (in particular the pause menu) even if there are not enough players or not enough controllers to play the game normally.</t>
  </si>
  <si>
    <t>Tech Testing</t>
  </si>
  <si>
    <t>All transitions appear seamless or non-existent, with no visible pauses or delays of more than a few frames. There can still be loading screens, as long as they are animated and interesting (not just a loading bar or simple text), such as a smoothly animated character, funny text, etc.</t>
  </si>
  <si>
    <t>Game must not visibly freeze for more than a second when loading, transitioning, or at any other time without an animated loading screen or animated message being shown. (Unless the total transition time is less than 5 seconds.)</t>
  </si>
  <si>
    <t>Any cutscenes or blocking dialog must be able to be bypassed with a single mouse-click (left and right), key-press (enter, spacebar, and escape), AND button-press (start and A, if gamepads are supported). (You do not have to skip with a mouse click if the game does not use the mouse and the cursor is invisible.) This single piece of input must bypass the cutscene/dialog. If this is not possible because the cutscene/dialog is covering the game’s loading of a level, then the game must display "Loading" somewhere on the screen in response to any input (unless, of course, "Loading" is displayed on the screen already).</t>
  </si>
  <si>
    <t xml:space="preserve">Intro screens must be able to be bypassed with a single mouse-click (left and right), key-press (enter, spacebar, and escape), AND button-press (start and A, if gamepads are supported). (You do not have to skip with a mouse click if the game does not use the mouse and the cursor is invisible.) This single piece of input must bypass all remaining intro screens (do not require an additional click/press for each intro screen). If this is not possible because the intro screens are covering the game’s loading, then the game must display "Loading" somewhere on the screen in response to any input (unless, of course, "Loading" is displayed on the screen already). Note that if a player attempts to bypass the intro screens, it is fine to skip the DigiPen logo as well (see above)--you do not have to wait for 2 seconds first. </t>
  </si>
  <si>
    <t>The window title must be set to the name of the game (not "Framework", "GAM200 Project", "CS230 Project", etc.).</t>
  </si>
  <si>
    <t>The game must start displaying a non blank window within 3 seconds on launch. Then other transition requirements apply. This can be a special loading window.</t>
  </si>
  <si>
    <t>Game must not show a windowed version or console window before launching in fullscreen, and must not show a console window before launching in windowed mode. This cannot be done even briefly (not even a fraction of a second). The one exception is the brief flicker that cannot be avoided when using things such as OpenGL. Even then, it can only be done very briefly and cannot show window edges or title bars.</t>
  </si>
  <si>
    <t>When returning from any sub-menu, the game must come back to the place the sub-menu was accessed from. For example, if you access the How to Play screen from the Pause Menu, you must return to the Pause Menu when done, not the Main Menu (if you have one).</t>
  </si>
  <si>
    <t>Game must confirm any destructive action, such as quitting the game (always), returning to the main menu (if this is destructive), overwriting save files, etc. It must also not become minimized when this happens. If the game is currently minimized and someone attempts to close it, the game must be unminimized first and then the confirmation choice must be given. The default choice must be no/cancel/etc. if there is a default choice.</t>
  </si>
  <si>
    <t>Game must have a screen that allows the user to toggle full screen, mute music only, and mute all audio. This screen must be accessible from the pause menu and must labeled "Options" (do not change the wording of this item).</t>
  </si>
  <si>
    <r>
      <t xml:space="preserve">Game must have a screen that describes the basic controls and instructions for the game, even it does so poorly or even incorrectly.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 game tutorials, instructions, etc. are good things but do not fulfill this requirement.</t>
    </r>
  </si>
  <si>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requirement, not this one.</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</si>
  <si>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into the game after displaying logos and such. Only the Pause Menu is required.</t>
    </r>
  </si>
  <si>
    <t>All menus actually work, even if they have other problems. Note that just having keyboard shortcuts, even if they look like buttons, does not meet this requirement. In addition, windows dialog boxes can never count as menus/confirmations—the use of windows dialog boxes for anything other than error reporting will automatically fail this requirement.</t>
  </si>
  <si>
    <t>On the final installation screen, the user must be given the option to automatically launch the game. While an option to display a readme file is allowed for this screen, it is not required.</t>
  </si>
  <si>
    <t>Desktop shortcuts, start menu shortcuts, the taskbar/app, and the installer .exe itself have a custom icon appropriate for the game.</t>
  </si>
  <si>
    <t>Game must by default add a shortcut to the start menu in “Programs\DigiPen\[GameName]”. This can either be automatic or the user can be given the option not to add this shortcut. This shortcut must also function properly, of course—make sure you test it.</t>
  </si>
  <si>
    <r>
      <t xml:space="preserve">Game must have the text label on the final screen of the installer set to the name of the game (i.e., Launch </t>
    </r>
    <r>
      <rPr>
        <b/>
        <sz val="10"/>
        <color rgb="FF000000"/>
        <rFont val="Calibri"/>
        <scheme val="minor"/>
      </rPr>
      <t>gamename</t>
    </r>
    <r>
      <rPr>
        <sz val="10"/>
        <color rgb="FF000000"/>
        <rFont val="Calibri"/>
        <scheme val="minor"/>
      </rPr>
      <t>, not "Launch Framework", "Launch GAM200 Project", "Launch CS230 Project", etc.).</t>
    </r>
  </si>
  <si>
    <t>Game must by default add a shortcut to the desktop (with the same name as the game), but must allow the user to not create this shortcut if they wish. This shortcut must also function properly, of course—make sure you set the starting directory and test it.</t>
  </si>
  <si>
    <t>Game must have a default install location of “[Program Files]\DigiPen\[GameName]”, but must allow the user to change the location if they wish.</t>
  </si>
  <si>
    <t>The computer must not reboot or request a reboot during or after the installation process.</t>
  </si>
  <si>
    <t>Installer must be a registered version that does not have an "Unregistered Version" pop-up.</t>
  </si>
  <si>
    <t>Game must display the current version of the DigiPen EULA (found on DigiPenCentral at distance.digipen.edu), with a confirmation button, at the beginning of the installation process.</t>
  </si>
  <si>
    <t>Game installs and runs on the machines in Edison/Tesla, using a real installer (Inno, InstallShield, etc.--not just a zip file or anything similar). It only has to run on a single lab machine to meet this requirement, but you need to list specific machines (including machine ID, room, and row number) in the comments that you know it runs on. If you do not list any, it will be assumed to work on any machine (and the machines do have subtle differences).</t>
  </si>
  <si>
    <t>Programmer non-technical bonuses are halved, but they have no maximum.</t>
  </si>
  <si>
    <t>Lots of placeholders, but not too sloppy and not a lot of problems with glitches, artifacts, etc.</t>
  </si>
  <si>
    <t>Art is consistent with the theme of the game, even if the theme is just abstract.</t>
  </si>
  <si>
    <t>Well-Themed Art</t>
  </si>
  <si>
    <t>Game has at least six or more animations and/or VFX, even if they are simple or limited. Menu and HUD animations/VFX do not count.</t>
  </si>
  <si>
    <t>Animations and/or VFX are of decent quality, without any major glitches or oddities.</t>
  </si>
  <si>
    <t>Game uses animation and/or VFX to create interesting transitions between levels, during respawns, etc.</t>
  </si>
  <si>
    <t>Animations and/or VFX have a good amount of interesting variety, with at least dozens of individual animations/VFX. Menu and HUD animations/VFX do not count.</t>
  </si>
  <si>
    <t>Game uses animation and/or VFX to create slick and sophisticated transitions between levels, during respawns, etc.</t>
  </si>
  <si>
    <t>All major game events and actions have appropriate visual feedback (at least one piece of visual feedback for every action the player can take and for every event that the player must react to). This requirement is not complete if the player cannot tell that an important event or action happened due to lack of visual feedback. This does not include victory or defeat, which are handled separately.</t>
  </si>
  <si>
    <t>Mouse cursor is animated with custom art that fits the game well. This requirement can be completed with just a mouse cursor for the menus if there is no mouse cursor during gameplay.</t>
  </si>
  <si>
    <t>Has some sound effects, but they are placeholder in quality or appropriateness for the game.</t>
  </si>
  <si>
    <t>All menus play an appropriate sound when an element is selected (or has the mouse over it).</t>
  </si>
  <si>
    <t>Recorded dialog has one or more moments that evoke real emotion in the player.</t>
  </si>
  <si>
    <t>Good Intro and Ending</t>
  </si>
  <si>
    <t>Story has a good, interesting intro and ending.</t>
  </si>
  <si>
    <t>Great Intro and Ending</t>
  </si>
  <si>
    <t>Story has a great, memorable intro and ending</t>
  </si>
  <si>
    <t>BACKGROUND AUDIO</t>
  </si>
  <si>
    <t>Acceptable Background Audio</t>
  </si>
  <si>
    <t>Placeholder Background Audio</t>
  </si>
  <si>
    <t>Appropriate Background Audio</t>
  </si>
  <si>
    <t>All background audio/music is acceptable for a DigiPen game.</t>
  </si>
  <si>
    <t>Has background audio/music, but it is placeholder in quality or appropriateness for the game.</t>
  </si>
  <si>
    <t>Background audio/music is appropriate for the theme/style of the game.</t>
  </si>
  <si>
    <t>Background audio/music matches the game really well.</t>
  </si>
  <si>
    <t>Background audio/music changes dynamically based on the situation in the game (not just because the player entered a new region or level).</t>
  </si>
  <si>
    <t>Background audio/music is custom made by students at DigiPen.</t>
  </si>
  <si>
    <t>Background audio/music is emotionally resonant, not just high quality.</t>
  </si>
  <si>
    <t>Decent Quality Background Audio</t>
  </si>
  <si>
    <t>Well-Matched Background Audio</t>
  </si>
  <si>
    <t>High Quality Background Audio</t>
  </si>
  <si>
    <t>Varied Background Audio</t>
  </si>
  <si>
    <t>Dynamic Background Audio</t>
  </si>
  <si>
    <t>Custom Background Audio</t>
  </si>
  <si>
    <t>Extensive Background Audio</t>
  </si>
  <si>
    <t>Professional Background Audio</t>
  </si>
  <si>
    <t>Emotional Background Audio</t>
  </si>
  <si>
    <t>Background audio/music has a good variety of styles or tracks in a way that works well for the game (this will usually require at least 3-5 styles/tracks).</t>
  </si>
  <si>
    <t>Background audio/music has tons of variety in a way that works well for the game (a dozen or more styles/tracks).</t>
  </si>
  <si>
    <t>Background audio/music is of high quality, and sounds good when actually played back.</t>
  </si>
  <si>
    <t>Background audio/music is custom made and professional quality, and sounds great when actually played back.</t>
  </si>
  <si>
    <t>Background audio/music is of decent quality, and sounds okay when actually played back.</t>
  </si>
  <si>
    <t>Uncommon Background Audio</t>
  </si>
  <si>
    <t>Background audio/music is custom made in an uncommon or unusual style.</t>
  </si>
  <si>
    <t>Audible Background Audio</t>
  </si>
  <si>
    <t>Background audio/music is audible at the default volume settings.</t>
  </si>
  <si>
    <t>Background Audio Volume</t>
  </si>
  <si>
    <t>Background audio/music is set at a good default volume that does not overwhelm or otherwise cause problems for the sound effects and dialog. This usually means it is significantly quieter.</t>
  </si>
  <si>
    <t>Audible Sound Effects</t>
  </si>
  <si>
    <t>Sound effects are audible at the default volume settings.</t>
  </si>
  <si>
    <t>Sound Effects Volume</t>
  </si>
  <si>
    <t>Sound effects are set at a good default volume that makes them clearly audible over the background audio/music. This usually means they are significantly louder.</t>
  </si>
  <si>
    <t>Has lots of bits of audio feedback for minor events and actions. Dozens of pieces of feedback are needed for this.</t>
  </si>
  <si>
    <t>Polished Audio Feedback</t>
  </si>
  <si>
    <t>Overall audio feedback for actions and events is highly polished. Dozens of pireces of feedack are needed for this.</t>
  </si>
  <si>
    <t>Recorded dialog is audible at the default volume settings.</t>
  </si>
  <si>
    <t>Recorded dialog quality is not so poor that it detracts from the experience of the game.</t>
  </si>
  <si>
    <t>Acceptable Recorded Dialog</t>
  </si>
  <si>
    <t>Placeholder Recorded Dialog</t>
  </si>
  <si>
    <t>Audible Recorded Dialog</t>
  </si>
  <si>
    <t>Recorded Dialog Volume</t>
  </si>
  <si>
    <t>Emotional Recorded Dialog</t>
  </si>
  <si>
    <r>
      <t xml:space="preserve">Details </t>
    </r>
    <r>
      <rPr>
        <b/>
        <i/>
        <sz val="10"/>
        <color rgb="FFFFFFFF"/>
        <rFont val="Calibri"/>
        <scheme val="minor"/>
      </rPr>
      <t>(this category can include short bits of voice or music when used as sound effects)</t>
    </r>
  </si>
  <si>
    <r>
      <t>Details</t>
    </r>
    <r>
      <rPr>
        <sz val="10"/>
        <color theme="0"/>
        <rFont val="Calibri"/>
        <scheme val="minor"/>
      </rPr>
      <t xml:space="preserve"> </t>
    </r>
    <r>
      <rPr>
        <i/>
        <sz val="10"/>
        <color theme="0"/>
        <rFont val="Calibri"/>
        <scheme val="minor"/>
      </rPr>
      <t>(this entire section is Not Applicable if your game has no recorded dialog)</t>
    </r>
  </si>
  <si>
    <t>All major game events and actions have appropriate audio feedback (at least one piece of audio feedback for every major action the player can take and for every event that the player must react to). This does not include victory or defeat, which are handled separately.</t>
  </si>
  <si>
    <t>Recorded dialog is set at a good default volume that makes it clearly audible over the background audio/music and sound effects. This usually means it is significantly louder.</t>
  </si>
  <si>
    <t>No Overlapped Dialog</t>
  </si>
  <si>
    <t>No recorded dialog is played overlapped (inappropriately) with another piece of dialog.</t>
  </si>
  <si>
    <t>Consistent Dialog</t>
  </si>
  <si>
    <t>Recorded dialog bits are not inconsistent with each other in volume, tone, voice, etc.</t>
  </si>
  <si>
    <t>High Quality Recorded Dialog</t>
  </si>
  <si>
    <t>Well-Matched Recorded Dialog</t>
  </si>
  <si>
    <t>Appropriate Recorded Dialog</t>
  </si>
  <si>
    <t>Recorded dialog is appropriate for the theme/style of the game.</t>
  </si>
  <si>
    <t>Recorded dialog matches the game really well. (Must have dozens of dialog bits to get this.)</t>
  </si>
  <si>
    <t>Recorded dialog is of high quality throughout. (Must have dozens of dialog bits to get this.)</t>
  </si>
  <si>
    <t>Integral Recorded Dialog</t>
  </si>
  <si>
    <t>Recorded dialog is an integral part of the game and greatly enhances the overall experience. (Must have dozens of dialog bits to get this.)</t>
  </si>
  <si>
    <t>Professional Recorded Dialog</t>
  </si>
  <si>
    <t>Recorded dialog is professional quality throughout. (Must have dozens of dialog bits to get this.)</t>
  </si>
  <si>
    <t>Theme/conceit does not actively work against the experience of the game.</t>
  </si>
  <si>
    <r>
      <t>Details</t>
    </r>
    <r>
      <rPr>
        <i/>
        <sz val="10"/>
        <color rgb="FFFFFFFF"/>
        <rFont val="Calibri"/>
        <scheme val="minor"/>
      </rPr>
      <t xml:space="preserve"> (this entire section is Not Applicable is the game just has an abstract theme)</t>
    </r>
  </si>
  <si>
    <r>
      <t>Details</t>
    </r>
    <r>
      <rPr>
        <i/>
        <sz val="10"/>
        <color rgb="FFFFFFFF"/>
        <rFont val="Calibri"/>
        <scheme val="minor"/>
      </rPr>
      <t xml:space="preserve"> (in a narrative sense, not in a gameplay sense)</t>
    </r>
  </si>
  <si>
    <t>Theme is amazing and/or memorable, and well integrated into all aspects of the game.</t>
  </si>
  <si>
    <t>Theme is unique and unlike any other game, and well integrated into all aspects of the game.</t>
  </si>
  <si>
    <t>NARRATIVE SETTING</t>
  </si>
  <si>
    <t>Acceptable Narrative Setting</t>
  </si>
  <si>
    <t>Decent Narrative Setting</t>
  </si>
  <si>
    <t>Good Narrative Setting</t>
  </si>
  <si>
    <t>Great Narrative Setting</t>
  </si>
  <si>
    <t>Explorable Narrative Setting</t>
  </si>
  <si>
    <t>Deep Narrative Setting</t>
  </si>
  <si>
    <t>If the game has a narrative setting, it is acceptable for a DigiPen game.</t>
  </si>
  <si>
    <t>If the game has a narrative setting, it does not actively work against the experience of the game.</t>
  </si>
  <si>
    <t>Narrative setting is evocative, interesting, and greatly enhances the game.</t>
  </si>
  <si>
    <t>Narrative setting fits the game perfectly and is highly memorable.</t>
  </si>
  <si>
    <t>Narrative setting is interesting to explore and has bits of interesting background to discover.</t>
  </si>
  <si>
    <t>Narrative setting is deep, rich, and very interesting.</t>
  </si>
  <si>
    <t>WRITTEN DIALOG</t>
  </si>
  <si>
    <t>Acceptable Written Dialog</t>
  </si>
  <si>
    <t>Decent Written Dialog</t>
  </si>
  <si>
    <t>Good Written Dialog</t>
  </si>
  <si>
    <t>Great Written Dialog</t>
  </si>
  <si>
    <t>Varied Written Dialog</t>
  </si>
  <si>
    <t>Extensive Written Dialog</t>
  </si>
  <si>
    <t>All games at least have to have good editing, but the theme, setting, characters, dialog, and story sections are optional (just put “Not Applicable” if your game does not have these).</t>
  </si>
  <si>
    <r>
      <t>gamename</t>
    </r>
    <r>
      <rPr>
        <sz val="10"/>
        <color rgb="FF000000"/>
        <rFont val="Calibri"/>
        <scheme val="minor"/>
      </rPr>
      <t>_art.zip</t>
    </r>
  </si>
  <si>
    <t>\characters</t>
  </si>
  <si>
    <t>All the character model files (.mb, .ma, .max) used for the game, also containing character textures. No FBX files here (those go in the source.zip above).</t>
  </si>
  <si>
    <t>\animations</t>
  </si>
  <si>
    <t>All the character animation files (.mb, .ma, .max) used for the game. No FBX files here (those go in the source.zip above).</t>
  </si>
  <si>
    <t>\environment</t>
  </si>
  <si>
    <t>All the environment files, including props (.mb, .ma, .max), also containing environment textures. No FBX files here (those go in the source.zip above).</t>
  </si>
  <si>
    <t>\VFX</t>
  </si>
  <si>
    <t>All the VFX files (any format).</t>
  </si>
  <si>
    <t>\menu_hud</t>
  </si>
  <si>
    <t>All the menu and hud art files (any format).</t>
  </si>
  <si>
    <t>\concept</t>
  </si>
  <si>
    <t>All final concept art done for the game, including character turnarounds, look and feel, concept illustrations, etc. (any format).</t>
  </si>
  <si>
    <t>\turnaround</t>
  </si>
  <si>
    <t>All character turnarounds rendered as movie files.</t>
  </si>
  <si>
    <t>\styleguide</t>
  </si>
  <si>
    <t>Contains the most updated version of the style guide for the project.</t>
  </si>
  <si>
    <t>A zipped file that contains a full archive of all the art for the game. This must be a .zip file, not a rar or any other type of compressed file. It must include everything listed below in the appropriate subfolders. If you do not have a full art team, then only use the subfolders that are appropriate for the art your game actually has.</t>
  </si>
  <si>
    <r>
      <t xml:space="preserve">A zipped file that contains all code, art, sound, and other assets (for both the game and any tools) that would be necessary to rebuild your game from scratch.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</si>
  <si>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r>
      <t>gamename</t>
    </r>
    <r>
      <rPr>
        <sz val="10"/>
        <color rgb="FF000000"/>
        <rFont val="Calibri"/>
        <scheme val="minor"/>
      </rPr>
      <t>_audio.zip</t>
    </r>
  </si>
  <si>
    <t>A zipped file that contains a full archive of all the audio for the game. This must be a .zip file, not a rar or any other type of compressed file. It must include everything listed below in the appropriate subfolders.</t>
  </si>
  <si>
    <t>\music</t>
  </si>
  <si>
    <t>\SFX</t>
  </si>
  <si>
    <t>\dialog</t>
  </si>
  <si>
    <r>
      <t>gamename</t>
    </r>
    <r>
      <rPr>
        <sz val="10"/>
        <color rgb="FF000000"/>
        <rFont val="Calibri"/>
        <scheme val="minor"/>
      </rPr>
      <t>_documents.zip</t>
    </r>
  </si>
  <si>
    <t>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t>
  </si>
  <si>
    <t>All the music files for the game (not just sound bank files or compressed files, which go in the source.zip above).</t>
  </si>
  <si>
    <t>All the sound effect files for the game (not just sound bank files or compressed files, which go in the source.zip above).</t>
  </si>
  <si>
    <t>All the recorded dialog files for the game (not just sound bank files or compressed files, which go in the source.zip above).</t>
  </si>
  <si>
    <t>\artbook</t>
  </si>
  <si>
    <t>All files needed to print an art book for the project (see Game Central for the details on these files).</t>
  </si>
  <si>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t>
    </r>
    <r>
      <rPr>
        <b/>
        <sz val="10"/>
        <color rgb="FF000000"/>
        <rFont val="Calibri"/>
        <scheme val="minor"/>
      </rPr>
      <t xml:space="preserve"> </t>
    </r>
    <r>
      <rPr>
        <sz val="10"/>
        <color rgb="FF000000"/>
        <rFont val="Calibri"/>
        <scheme val="minor"/>
      </rPr>
      <t>Your submission must be in a folder named "GAM250_gamename" (or "GAM350_gamename", "GAM450_gamename", etc.). Do not put the section letter in the folder name and do not zip up or compress the folder (only the subfolders are zipped).</t>
    </r>
  </si>
  <si>
    <r>
      <t xml:space="preserve">This file must be named properly (put your class at the beginning, i.e., GAM200, GAM250, GAM300, GAM350, etc.) and have the game data tab filled out, along with the “student” columns on all the requirements tabs (do not leave any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</si>
  <si>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Notes about cheat codes, controls, bugs, known crashes, etc. must be put in the comments field for the appropriate requirement.</t>
  </si>
  <si>
    <r>
      <t xml:space="preserve">If you believe your game should get a waiver from any of the requirements in this rubric, you must talk to the instructors first. </t>
    </r>
    <r>
      <rPr>
        <i/>
        <sz val="10"/>
        <color rgb="FFFF0000"/>
        <rFont val="Calibri (Body)"/>
      </rPr>
      <t>You must get a waiver BEFORE you submit your game, not after.</t>
    </r>
  </si>
  <si>
    <t>Pull tab</t>
  </si>
  <si>
    <t>GAM 352</t>
  </si>
  <si>
    <t>BSGD</t>
  </si>
  <si>
    <t>Ian Aemmer</t>
  </si>
  <si>
    <t>BAGD</t>
  </si>
  <si>
    <t>(full)</t>
  </si>
  <si>
    <t>Steven Gallwas</t>
  </si>
  <si>
    <t>Joshua Biggs</t>
  </si>
  <si>
    <t>Troy k b De Magro</t>
  </si>
  <si>
    <t>Michael Van Zant</t>
  </si>
  <si>
    <t>GAM 255</t>
  </si>
  <si>
    <t>Jerry Nacier</t>
  </si>
  <si>
    <t>Carsten Ronshaugen</t>
  </si>
  <si>
    <t>Eric Bergman</t>
  </si>
  <si>
    <t>BAMSD</t>
  </si>
  <si>
    <t>NONE</t>
  </si>
  <si>
    <t>i.aemmer@digipen.edu</t>
  </si>
  <si>
    <t>Paper Cut</t>
  </si>
  <si>
    <t>Gamepad</t>
  </si>
  <si>
    <t>Single Player</t>
  </si>
  <si>
    <t>The Paper Mill</t>
  </si>
  <si>
    <t>Discovery</t>
  </si>
  <si>
    <t>Unity</t>
  </si>
  <si>
    <t>3D Graphics and 3D Gameplay</t>
  </si>
  <si>
    <t xml:space="preserve">Spin/Hover animation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</si>
</sst>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32">
    <font>
      <sz val="12"/>
      <color theme="1"/>
      <name val="Calibri"/>
      <family val="2"/>
      <scheme val="minor"/>
    </font>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i/>
      <sz val="10"/>
      <color theme="1"/>
      <name val="Calibri"/>
      <scheme val="minor"/>
    </font>
    <font>
      <b/>
      <i/>
      <sz val="10"/>
      <color rgb="FF000000"/>
      <name val="Calibri"/>
      <scheme val="minor"/>
    </font>
    <font>
      <b/>
      <i/>
      <sz val="10"/>
      <color rgb="FFFF0000"/>
      <name val="Calibri"/>
      <scheme val="minor"/>
    </font>
    <font>
      <i/>
      <sz val="10"/>
      <color rgb="FFFFFFFF"/>
      <name val="Calibri"/>
      <scheme val="minor"/>
    </font>
    <font>
      <b/>
      <sz val="24"/>
      <color rgb="FFFFFFFF"/>
      <name val="Calibri"/>
      <scheme val="minor"/>
    </font>
    <font>
      <sz val="14"/>
      <color rgb="FF000000"/>
      <name val="Calibri"/>
      <scheme val="minor"/>
    </font>
    <font>
      <sz val="14"/>
      <color rgb="FF0000FF"/>
      <name val="Calibri"/>
      <scheme val="minor"/>
    </font>
    <font>
      <b/>
      <sz val="18"/>
      <color theme="0"/>
      <name val="Calibri"/>
      <scheme val="minor"/>
    </font>
    <font>
      <b/>
      <sz val="18"/>
      <color theme="1"/>
      <name val="Calibri"/>
      <scheme val="minor"/>
    </font>
    <font>
      <b/>
      <sz val="12"/>
      <color theme="1"/>
      <name val="Calibri"/>
      <family val="2"/>
      <scheme val="minor"/>
    </font>
    <font>
      <i/>
      <sz val="10"/>
      <color theme="1"/>
      <name val="Calibri"/>
      <scheme val="minor"/>
    </font>
    <font>
      <b/>
      <sz val="16"/>
      <color theme="1"/>
      <name val="Calibri"/>
      <scheme val="minor"/>
    </font>
    <font>
      <b/>
      <sz val="16"/>
      <color rgb="FFFFFFFF"/>
      <name val="Calibri"/>
      <scheme val="minor"/>
    </font>
    <font>
      <b/>
      <sz val="16"/>
      <color rgb="FF000000"/>
      <name val="Calibri"/>
      <scheme val="minor"/>
    </font>
    <font>
      <sz val="10"/>
      <name val="Calibri"/>
      <scheme val="minor"/>
    </font>
    <font>
      <b/>
      <i/>
      <sz val="10"/>
      <color rgb="FFFFFFFF"/>
      <name val="Calibri"/>
      <scheme val="minor"/>
    </font>
    <font>
      <sz val="10"/>
      <color theme="0"/>
      <name val="Calibri"/>
      <scheme val="minor"/>
    </font>
    <font>
      <i/>
      <sz val="10"/>
      <color theme="0"/>
      <name val="Calibri"/>
      <scheme val="minor"/>
    </font>
    <font>
      <i/>
      <sz val="10"/>
      <color rgb="FFFF0000"/>
      <name val="Calibri (Body)"/>
    </font>
  </fonts>
  <fills count="16">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
      <patternFill patternType="solid">
        <fgColor rgb="FFE6DB3E"/>
        <bgColor rgb="FF000000"/>
      </patternFill>
    </fill>
  </fills>
  <borders count="51">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style="medium">
        <color auto="1"/>
      </right>
      <top style="medium">
        <color auto="1"/>
      </top>
      <bottom style="medium">
        <color rgb="FF000000"/>
      </bottom>
      <diagonal/>
    </border>
    <border>
      <left style="medium">
        <color rgb="FF000000"/>
      </left>
      <right/>
      <top style="medium">
        <color rgb="FF000000"/>
      </top>
      <bottom style="thin">
        <color auto="1"/>
      </bottom>
      <diagonal/>
    </border>
    <border>
      <left/>
      <right/>
      <top style="medium">
        <color rgb="FF000000"/>
      </top>
      <bottom style="thin">
        <color auto="1"/>
      </bottom>
      <diagonal/>
    </border>
    <border>
      <left/>
      <right style="medium">
        <color rgb="FF000000"/>
      </right>
      <top style="medium">
        <color rgb="FF000000"/>
      </top>
      <bottom style="thin">
        <color auto="1"/>
      </bottom>
      <diagonal/>
    </border>
    <border>
      <left style="medium">
        <color auto="1"/>
      </left>
      <right style="medium">
        <color auto="1"/>
      </right>
      <top style="medium">
        <color rgb="FF000000"/>
      </top>
      <bottom style="thin">
        <color auto="1"/>
      </bottom>
      <diagonal/>
    </border>
    <border>
      <left style="medium">
        <color rgb="FF000000"/>
      </left>
      <right/>
      <top style="thin">
        <color auto="1"/>
      </top>
      <bottom style="thin">
        <color auto="1"/>
      </bottom>
      <diagonal/>
    </border>
    <border>
      <left/>
      <right/>
      <top style="thin">
        <color auto="1"/>
      </top>
      <bottom style="thin">
        <color auto="1"/>
      </bottom>
      <diagonal/>
    </border>
    <border>
      <left/>
      <right style="medium">
        <color rgb="FF000000"/>
      </right>
      <top style="thin">
        <color auto="1"/>
      </top>
      <bottom style="thin">
        <color auto="1"/>
      </bottom>
      <diagonal/>
    </border>
    <border>
      <left style="medium">
        <color auto="1"/>
      </left>
      <right style="medium">
        <color auto="1"/>
      </right>
      <top style="thin">
        <color auto="1"/>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rgb="FF000000"/>
      </left>
      <right/>
      <top/>
      <bottom style="thin">
        <color auto="1"/>
      </bottom>
      <diagonal/>
    </border>
    <border>
      <left/>
      <right/>
      <top/>
      <bottom style="thin">
        <color auto="1"/>
      </bottom>
      <diagonal/>
    </border>
    <border>
      <left/>
      <right style="medium">
        <color rgb="FF000000"/>
      </right>
      <top/>
      <bottom style="thin">
        <color auto="1"/>
      </bottom>
      <diagonal/>
    </border>
    <border>
      <left style="medium">
        <color auto="1"/>
      </left>
      <right style="medium">
        <color auto="1"/>
      </right>
      <top/>
      <bottom style="thin">
        <color auto="1"/>
      </bottom>
      <diagonal/>
    </border>
  </borders>
  <cellStyleXfs count="65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cellStyleXfs>
  <cellXfs count="272">
    <xf numFmtId="0" fontId="0" fillId="0" borderId="0" xfId="0"/>
    <xf numFmtId="0" fontId="4" fillId="2" borderId="2" xfId="0" applyFont="1" applyFill="1" applyBorder="1" applyAlignment="1">
      <alignment horizontal="center" vertical="top" wrapText="1"/>
    </xf>
    <xf numFmtId="0" fontId="6" fillId="3" borderId="0" xfId="0" applyFont="1" applyFill="1" applyAlignment="1">
      <alignment horizontal="lef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wrapText="1"/>
    </xf>
    <xf numFmtId="0" fontId="6" fillId="3" borderId="0" xfId="0" applyFont="1" applyFill="1" applyAlignment="1">
      <alignment horizontal="center" vertical="top" wrapText="1"/>
    </xf>
    <xf numFmtId="0" fontId="4" fillId="2" borderId="4" xfId="0" applyFont="1" applyFill="1" applyBorder="1" applyAlignment="1">
      <alignment horizontal="center" vertical="top" wrapText="1"/>
    </xf>
    <xf numFmtId="0" fontId="0" fillId="4" borderId="0" xfId="0" applyFill="1"/>
    <xf numFmtId="0" fontId="6" fillId="4" borderId="0" xfId="0" applyFont="1" applyFill="1" applyAlignment="1">
      <alignment horizontal="center" vertical="top" wrapText="1"/>
    </xf>
    <xf numFmtId="0" fontId="0" fillId="4" borderId="0" xfId="0" applyFill="1" applyAlignment="1">
      <alignment vertical="center"/>
    </xf>
    <xf numFmtId="0" fontId="5"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5"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3" borderId="1" xfId="0" applyFont="1" applyFill="1" applyBorder="1" applyAlignment="1">
      <alignment horizontal="center" vertical="top" wrapText="1"/>
    </xf>
    <xf numFmtId="0" fontId="6" fillId="5" borderId="1" xfId="0" applyFont="1" applyFill="1" applyBorder="1" applyAlignment="1">
      <alignment horizontal="left" vertical="top" wrapText="1"/>
    </xf>
    <xf numFmtId="0" fontId="6" fillId="6" borderId="1" xfId="0" applyFont="1" applyFill="1" applyBorder="1" applyAlignment="1">
      <alignment horizontal="left" vertical="top" wrapText="1"/>
    </xf>
    <xf numFmtId="0" fontId="6" fillId="7" borderId="1" xfId="0" applyFont="1" applyFill="1" applyBorder="1" applyAlignment="1">
      <alignment horizontal="left" vertical="top" wrapText="1"/>
    </xf>
    <xf numFmtId="0" fontId="6" fillId="8"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6"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4" borderId="0" xfId="0" applyFont="1" applyFill="1" applyAlignment="1">
      <alignment horizontal="right" vertical="top" wrapText="1"/>
    </xf>
    <xf numFmtId="10" fontId="6" fillId="3" borderId="0" xfId="0" applyNumberFormat="1" applyFont="1" applyFill="1" applyBorder="1" applyAlignment="1">
      <alignment horizontal="center" vertical="top" wrapText="1"/>
    </xf>
    <xf numFmtId="9" fontId="6" fillId="3" borderId="16" xfId="0" quotePrefix="1" applyNumberFormat="1" applyFont="1" applyFill="1" applyBorder="1" applyAlignment="1">
      <alignment horizontal="left" vertical="center" wrapText="1"/>
    </xf>
    <xf numFmtId="0" fontId="6" fillId="3" borderId="18" xfId="0" quotePrefix="1" applyFont="1" applyFill="1" applyBorder="1" applyAlignment="1">
      <alignment horizontal="left" vertical="center" wrapText="1"/>
    </xf>
    <xf numFmtId="0" fontId="6" fillId="3" borderId="17" xfId="0" quotePrefix="1" applyFont="1" applyFill="1" applyBorder="1" applyAlignment="1">
      <alignment horizontal="left" vertical="center" wrapText="1"/>
    </xf>
    <xf numFmtId="0" fontId="5" fillId="11" borderId="1" xfId="0" applyFont="1" applyFill="1" applyBorder="1" applyAlignment="1">
      <alignment horizontal="left" vertical="top" wrapText="1"/>
    </xf>
    <xf numFmtId="0" fontId="5" fillId="5"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2" fillId="0" borderId="0" xfId="0" applyFont="1" applyFill="1" applyBorder="1" applyAlignment="1">
      <alignment vertical="center" wrapText="1"/>
    </xf>
    <xf numFmtId="0" fontId="2" fillId="4" borderId="0" xfId="0" applyFont="1" applyFill="1" applyBorder="1" applyAlignment="1">
      <alignment vertical="center" wrapText="1"/>
    </xf>
    <xf numFmtId="9" fontId="6" fillId="4" borderId="0" xfId="0" applyNumberFormat="1" applyFont="1" applyFill="1" applyBorder="1" applyAlignment="1">
      <alignment horizontal="center" vertical="top" wrapText="1"/>
    </xf>
    <xf numFmtId="165" fontId="6" fillId="4" borderId="0" xfId="0" applyNumberFormat="1" applyFont="1" applyFill="1" applyBorder="1" applyAlignment="1">
      <alignment horizontal="center" vertical="top" wrapText="1"/>
    </xf>
    <xf numFmtId="10" fontId="6" fillId="4" borderId="0" xfId="0" applyNumberFormat="1" applyFont="1" applyFill="1" applyBorder="1" applyAlignment="1">
      <alignment horizontal="center" vertical="top" wrapText="1"/>
    </xf>
    <xf numFmtId="0" fontId="6" fillId="3" borderId="28" xfId="0" applyFont="1" applyFill="1" applyBorder="1" applyAlignment="1">
      <alignment horizontal="center" vertical="top" wrapText="1"/>
    </xf>
    <xf numFmtId="0" fontId="6" fillId="3" borderId="27" xfId="0" applyFont="1" applyFill="1" applyBorder="1" applyAlignment="1">
      <alignment horizontal="center" vertical="top" wrapText="1"/>
    </xf>
    <xf numFmtId="0" fontId="6" fillId="3" borderId="24" xfId="0" applyFont="1" applyFill="1" applyBorder="1" applyAlignment="1">
      <alignment horizontal="center" vertical="top" wrapText="1"/>
    </xf>
    <xf numFmtId="164" fontId="6" fillId="4" borderId="0" xfId="0" applyNumberFormat="1" applyFont="1" applyFill="1" applyBorder="1" applyAlignment="1">
      <alignment horizontal="center" vertical="top" wrapText="1"/>
    </xf>
    <xf numFmtId="0" fontId="4" fillId="4" borderId="0" xfId="0" applyFont="1" applyFill="1" applyBorder="1" applyAlignment="1">
      <alignment horizontal="center" vertical="top" wrapText="1"/>
    </xf>
    <xf numFmtId="0" fontId="6" fillId="4" borderId="0" xfId="0" applyFont="1" applyFill="1" applyBorder="1" applyAlignment="1">
      <alignment horizontal="center" vertical="top" wrapText="1"/>
    </xf>
    <xf numFmtId="0" fontId="4" fillId="2" borderId="29" xfId="0" applyFont="1" applyFill="1" applyBorder="1" applyAlignment="1">
      <alignment horizontal="center" vertical="top" wrapText="1"/>
    </xf>
    <xf numFmtId="0" fontId="4" fillId="2" borderId="30" xfId="0" applyFont="1" applyFill="1" applyBorder="1" applyAlignment="1">
      <alignment horizontal="center" vertical="top" wrapText="1"/>
    </xf>
    <xf numFmtId="164" fontId="6" fillId="4" borderId="31" xfId="0" applyNumberFormat="1" applyFont="1" applyFill="1" applyBorder="1" applyAlignment="1">
      <alignment horizontal="center" vertical="top" wrapText="1"/>
    </xf>
    <xf numFmtId="164" fontId="6" fillId="4" borderId="32" xfId="0" applyNumberFormat="1" applyFont="1" applyFill="1" applyBorder="1" applyAlignment="1">
      <alignment horizontal="center" vertical="top" wrapText="1"/>
    </xf>
    <xf numFmtId="164" fontId="6" fillId="4" borderId="26" xfId="0" applyNumberFormat="1" applyFont="1" applyFill="1" applyBorder="1" applyAlignment="1">
      <alignment horizontal="center" vertical="top" wrapText="1"/>
    </xf>
    <xf numFmtId="9" fontId="6" fillId="4" borderId="7" xfId="0" applyNumberFormat="1" applyFont="1" applyFill="1" applyBorder="1" applyAlignment="1">
      <alignment horizontal="center" vertical="top" wrapText="1"/>
    </xf>
    <xf numFmtId="9" fontId="6" fillId="4" borderId="15" xfId="0" applyNumberFormat="1" applyFont="1" applyFill="1" applyBorder="1" applyAlignment="1">
      <alignment horizontal="center" vertical="top" wrapText="1"/>
    </xf>
    <xf numFmtId="165" fontId="6" fillId="4" borderId="15" xfId="0" applyNumberFormat="1" applyFont="1" applyFill="1" applyBorder="1" applyAlignment="1">
      <alignment horizontal="center" vertical="top" wrapText="1"/>
    </xf>
    <xf numFmtId="10" fontId="6" fillId="4" borderId="15" xfId="0" applyNumberFormat="1" applyFont="1" applyFill="1" applyBorder="1" applyAlignment="1">
      <alignment horizontal="center" vertical="top" wrapText="1"/>
    </xf>
    <xf numFmtId="9" fontId="6" fillId="4" borderId="10" xfId="0" applyNumberFormat="1" applyFont="1" applyFill="1" applyBorder="1" applyAlignment="1">
      <alignment horizontal="center" vertical="top" wrapText="1"/>
    </xf>
    <xf numFmtId="0" fontId="5" fillId="13" borderId="1" xfId="0" applyFont="1" applyFill="1" applyBorder="1" applyAlignment="1">
      <alignment horizontal="left" vertical="top" wrapText="1"/>
    </xf>
    <xf numFmtId="0" fontId="5" fillId="13" borderId="13" xfId="0" applyFont="1" applyFill="1" applyBorder="1" applyAlignment="1">
      <alignment horizontal="left" vertical="top" wrapText="1"/>
    </xf>
    <xf numFmtId="0" fontId="5" fillId="14" borderId="13"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8" xfId="0" applyFont="1" applyFill="1" applyBorder="1" applyAlignment="1">
      <alignment horizontal="left" vertical="top" wrapText="1"/>
    </xf>
    <xf numFmtId="0" fontId="4" fillId="2" borderId="2" xfId="0" applyFont="1" applyFill="1" applyBorder="1" applyAlignment="1">
      <alignment horizontal="left" vertical="top" wrapText="1"/>
    </xf>
    <xf numFmtId="0" fontId="0" fillId="4" borderId="0" xfId="0" applyFill="1" applyAlignment="1">
      <alignment vertical="top" wrapText="1"/>
    </xf>
    <xf numFmtId="0" fontId="4" fillId="2" borderId="3" xfId="0" applyFont="1" applyFill="1" applyBorder="1" applyAlignment="1">
      <alignment horizontal="center" vertical="top" wrapText="1"/>
    </xf>
    <xf numFmtId="166" fontId="5" fillId="3" borderId="0" xfId="0" applyNumberFormat="1" applyFont="1" applyFill="1" applyAlignment="1">
      <alignment horizontal="center" vertical="top" wrapText="1"/>
    </xf>
    <xf numFmtId="0" fontId="4" fillId="2" borderId="34" xfId="0" applyFont="1" applyFill="1" applyBorder="1" applyAlignment="1">
      <alignment horizontal="left" vertical="top" wrapText="1"/>
    </xf>
    <xf numFmtId="0" fontId="6" fillId="3" borderId="36" xfId="0" applyFont="1" applyFill="1" applyBorder="1" applyAlignment="1">
      <alignment horizontal="center" vertical="top" wrapText="1"/>
    </xf>
    <xf numFmtId="9" fontId="6" fillId="3" borderId="36" xfId="0" applyNumberFormat="1" applyFont="1" applyFill="1" applyBorder="1" applyAlignment="1">
      <alignment horizontal="center" vertical="top" wrapText="1"/>
    </xf>
    <xf numFmtId="166" fontId="6" fillId="3" borderId="37" xfId="0" applyNumberFormat="1" applyFont="1" applyFill="1" applyBorder="1" applyAlignment="1">
      <alignment horizontal="center" vertical="top" wrapText="1"/>
    </xf>
    <xf numFmtId="0" fontId="7" fillId="0" borderId="35" xfId="0" applyFont="1" applyBorder="1" applyAlignment="1">
      <alignment horizontal="left" vertical="top" wrapText="1"/>
    </xf>
    <xf numFmtId="0" fontId="6" fillId="3" borderId="40" xfId="0" applyFont="1" applyFill="1" applyBorder="1" applyAlignment="1">
      <alignment horizontal="center" vertical="top" wrapText="1"/>
    </xf>
    <xf numFmtId="9" fontId="6" fillId="3" borderId="40" xfId="0" applyNumberFormat="1" applyFont="1" applyFill="1" applyBorder="1" applyAlignment="1">
      <alignment horizontal="center" vertical="top" wrapText="1"/>
    </xf>
    <xf numFmtId="166" fontId="6" fillId="3" borderId="41" xfId="0" applyNumberFormat="1" applyFont="1" applyFill="1" applyBorder="1" applyAlignment="1">
      <alignment horizontal="center" vertical="top" wrapText="1"/>
    </xf>
    <xf numFmtId="0" fontId="7" fillId="3" borderId="39" xfId="0" applyFont="1" applyFill="1" applyBorder="1" applyAlignment="1">
      <alignment horizontal="left" vertical="top" wrapText="1"/>
    </xf>
    <xf numFmtId="0" fontId="6" fillId="3" borderId="44" xfId="0" applyFont="1" applyFill="1" applyBorder="1" applyAlignment="1">
      <alignment horizontal="center" vertical="top" wrapText="1"/>
    </xf>
    <xf numFmtId="9" fontId="6" fillId="3" borderId="44" xfId="0" applyNumberFormat="1" applyFont="1" applyFill="1" applyBorder="1" applyAlignment="1">
      <alignment horizontal="center" vertical="top" wrapText="1"/>
    </xf>
    <xf numFmtId="166" fontId="6" fillId="3" borderId="45" xfId="0" applyNumberFormat="1" applyFont="1" applyFill="1" applyBorder="1" applyAlignment="1">
      <alignment horizontal="center" vertical="top" wrapText="1"/>
    </xf>
    <xf numFmtId="0" fontId="7" fillId="3" borderId="43" xfId="0" applyFont="1" applyFill="1" applyBorder="1" applyAlignment="1">
      <alignment horizontal="left" vertical="top" wrapText="1"/>
    </xf>
    <xf numFmtId="0" fontId="4" fillId="2" borderId="3" xfId="0" applyFont="1" applyFill="1" applyBorder="1" applyAlignment="1">
      <alignment horizontal="left" vertical="top" wrapText="1"/>
    </xf>
    <xf numFmtId="0" fontId="0" fillId="4" borderId="0" xfId="0" applyFill="1" applyBorder="1" applyAlignment="1">
      <alignment vertical="center"/>
    </xf>
    <xf numFmtId="0" fontId="4" fillId="4" borderId="0"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6" fillId="3" borderId="0" xfId="0" applyFont="1" applyFill="1" applyBorder="1" applyAlignment="1">
      <alignment vertical="top" wrapText="1"/>
    </xf>
    <xf numFmtId="0" fontId="6" fillId="3" borderId="0" xfId="0" applyFont="1" applyFill="1" applyBorder="1" applyAlignment="1">
      <alignment horizontal="center" vertical="top" wrapText="1"/>
    </xf>
    <xf numFmtId="9" fontId="6" fillId="3" borderId="0" xfId="0" quotePrefix="1" applyNumberFormat="1" applyFont="1" applyFill="1" applyBorder="1" applyAlignment="1">
      <alignment horizontal="left" vertical="center" wrapText="1"/>
    </xf>
    <xf numFmtId="0" fontId="6" fillId="3" borderId="0" xfId="0" quotePrefix="1" applyFont="1" applyFill="1" applyBorder="1" applyAlignment="1">
      <alignment horizontal="left" vertical="center" wrapText="1"/>
    </xf>
    <xf numFmtId="0" fontId="22" fillId="4" borderId="0" xfId="0" applyFont="1" applyFill="1" applyAlignment="1">
      <alignment horizontal="center" vertical="center"/>
    </xf>
    <xf numFmtId="0" fontId="22" fillId="4" borderId="0" xfId="0" applyFont="1" applyFill="1" applyAlignment="1">
      <alignment vertical="center"/>
    </xf>
    <xf numFmtId="10" fontId="0" fillId="4" borderId="0" xfId="0" applyNumberFormat="1" applyFill="1" applyAlignment="1">
      <alignment horizontal="center" vertical="center"/>
    </xf>
    <xf numFmtId="10" fontId="0" fillId="4" borderId="0" xfId="0" applyNumberFormat="1" applyFill="1" applyAlignment="1">
      <alignment vertical="center"/>
    </xf>
    <xf numFmtId="0" fontId="7" fillId="0" borderId="38" xfId="0" applyFont="1" applyBorder="1" applyAlignment="1">
      <alignment horizontal="left" vertical="top" wrapText="1"/>
    </xf>
    <xf numFmtId="0" fontId="7" fillId="3" borderId="42" xfId="0" applyFont="1" applyFill="1" applyBorder="1" applyAlignment="1">
      <alignment horizontal="left" vertical="top" wrapText="1"/>
    </xf>
    <xf numFmtId="0" fontId="7" fillId="3" borderId="46" xfId="0" applyFont="1" applyFill="1" applyBorder="1" applyAlignment="1">
      <alignment horizontal="left" vertical="top" wrapText="1"/>
    </xf>
    <xf numFmtId="0" fontId="6" fillId="3" borderId="48" xfId="0" applyFont="1" applyFill="1" applyBorder="1" applyAlignment="1">
      <alignment horizontal="center" vertical="top" wrapText="1"/>
    </xf>
    <xf numFmtId="9" fontId="6" fillId="3" borderId="48" xfId="0" applyNumberFormat="1" applyFont="1" applyFill="1" applyBorder="1" applyAlignment="1">
      <alignment horizontal="center" vertical="top" wrapText="1"/>
    </xf>
    <xf numFmtId="166" fontId="6" fillId="3" borderId="49" xfId="0" applyNumberFormat="1" applyFont="1" applyFill="1" applyBorder="1" applyAlignment="1">
      <alignment horizontal="center" vertical="top" wrapText="1"/>
    </xf>
    <xf numFmtId="0" fontId="7" fillId="0" borderId="47" xfId="0" applyFont="1" applyBorder="1" applyAlignment="1">
      <alignment horizontal="left" vertical="top" wrapText="1"/>
    </xf>
    <xf numFmtId="0" fontId="7" fillId="0" borderId="50" xfId="0" applyFont="1" applyBorder="1" applyAlignment="1">
      <alignment horizontal="left" vertical="top" wrapText="1"/>
    </xf>
    <xf numFmtId="9" fontId="10" fillId="4" borderId="0" xfId="0" applyNumberFormat="1" applyFont="1" applyFill="1" applyBorder="1" applyAlignment="1">
      <alignment vertical="center"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15" borderId="1" xfId="0" applyFont="1" applyFill="1" applyBorder="1" applyAlignment="1">
      <alignment horizontal="left" vertical="top" wrapText="1"/>
    </xf>
    <xf numFmtId="0" fontId="27" fillId="3" borderId="1" xfId="0" applyFont="1" applyFill="1" applyBorder="1" applyAlignment="1">
      <alignment horizontal="left" vertical="top" wrapText="1"/>
    </xf>
    <xf numFmtId="0" fontId="10" fillId="2" borderId="1" xfId="0" applyFont="1" applyFill="1" applyBorder="1" applyAlignment="1">
      <alignment horizontal="left" vertical="top" wrapText="1"/>
    </xf>
    <xf numFmtId="0" fontId="5" fillId="3" borderId="0" xfId="0" applyFont="1" applyFill="1" applyAlignment="1" applyProtection="1">
      <alignment horizontal="left" vertical="center" wrapText="1"/>
      <protection locked="0"/>
    </xf>
    <xf numFmtId="0" fontId="6" fillId="3" borderId="0" xfId="0" applyFont="1" applyFill="1" applyAlignment="1" applyProtection="1">
      <alignment horizontal="left" vertical="center" wrapText="1"/>
      <protection locked="0"/>
    </xf>
    <xf numFmtId="0" fontId="6" fillId="4" borderId="0" xfId="0" applyFont="1" applyFill="1" applyAlignment="1" applyProtection="1">
      <alignment horizontal="left" vertical="center" wrapText="1"/>
      <protection locked="0"/>
    </xf>
    <xf numFmtId="0" fontId="0" fillId="4" borderId="0" xfId="0" applyFill="1" applyAlignment="1" applyProtection="1">
      <alignment vertical="center"/>
      <protection locked="0"/>
    </xf>
    <xf numFmtId="0" fontId="7" fillId="3" borderId="0" xfId="0" applyFont="1" applyFill="1" applyBorder="1" applyAlignment="1" applyProtection="1">
      <alignment horizontal="left" vertical="center" wrapText="1"/>
      <protection locked="0"/>
    </xf>
    <xf numFmtId="0" fontId="5" fillId="3" borderId="3"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left" vertical="center" wrapText="1"/>
      <protection locked="0"/>
    </xf>
    <xf numFmtId="0" fontId="5" fillId="3" borderId="0" xfId="0" applyFont="1" applyFill="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left" vertical="center" wrapText="1"/>
      <protection locked="0"/>
    </xf>
    <xf numFmtId="0" fontId="4" fillId="2" borderId="1" xfId="0" applyFont="1" applyFill="1" applyBorder="1" applyAlignment="1" applyProtection="1">
      <alignment horizontal="center" vertical="center" wrapText="1"/>
      <protection locked="0"/>
    </xf>
    <xf numFmtId="0" fontId="4" fillId="2" borderId="1" xfId="0" applyFont="1" applyFill="1" applyBorder="1" applyAlignment="1" applyProtection="1">
      <alignment horizontal="left" vertical="center" wrapText="1"/>
      <protection locked="0"/>
    </xf>
    <xf numFmtId="0" fontId="6" fillId="0" borderId="0" xfId="0" applyFont="1" applyAlignment="1" applyProtection="1">
      <alignment horizontal="center" vertical="center" wrapText="1"/>
      <protection locked="0"/>
    </xf>
    <xf numFmtId="0" fontId="6" fillId="3" borderId="14" xfId="0" applyFont="1" applyFill="1" applyBorder="1" applyAlignment="1" applyProtection="1">
      <alignment horizontal="left" vertical="center" wrapText="1"/>
      <protection locked="0"/>
    </xf>
    <xf numFmtId="0" fontId="5" fillId="3" borderId="1" xfId="0" applyFont="1" applyFill="1" applyBorder="1" applyAlignment="1" applyProtection="1">
      <alignment horizontal="center" vertical="center" wrapText="1"/>
      <protection locked="0"/>
    </xf>
    <xf numFmtId="0" fontId="6" fillId="3" borderId="2" xfId="0" applyFont="1" applyFill="1" applyBorder="1" applyAlignment="1" applyProtection="1">
      <alignment horizontal="left" vertical="center" wrapText="1"/>
      <protection locked="0"/>
    </xf>
    <xf numFmtId="0" fontId="6" fillId="3" borderId="4" xfId="0" applyFont="1" applyFill="1" applyBorder="1" applyAlignment="1" applyProtection="1">
      <alignment horizontal="left" vertical="center" wrapText="1"/>
      <protection locked="0"/>
    </xf>
    <xf numFmtId="0" fontId="4" fillId="0" borderId="0" xfId="0" applyFont="1" applyAlignment="1" applyProtection="1">
      <alignment horizontal="center" vertical="center" wrapText="1"/>
      <protection locked="0"/>
    </xf>
    <xf numFmtId="0" fontId="4" fillId="4" borderId="0" xfId="0" applyFont="1" applyFill="1" applyAlignment="1" applyProtection="1">
      <alignment horizontal="center" vertical="center" wrapText="1"/>
      <protection locked="0"/>
    </xf>
    <xf numFmtId="0" fontId="6" fillId="3" borderId="8" xfId="0" applyFont="1" applyFill="1" applyBorder="1" applyAlignment="1" applyProtection="1">
      <alignment horizontal="left" vertical="center" wrapText="1"/>
      <protection locked="0"/>
    </xf>
    <xf numFmtId="0" fontId="6" fillId="3" borderId="9" xfId="0" applyFont="1" applyFill="1" applyBorder="1" applyAlignment="1" applyProtection="1">
      <alignment horizontal="left" vertical="center" wrapText="1"/>
      <protection locked="0"/>
    </xf>
    <xf numFmtId="0" fontId="6" fillId="3" borderId="0" xfId="0" applyFont="1" applyFill="1" applyAlignment="1" applyProtection="1">
      <alignment horizontal="center" vertical="center" wrapText="1"/>
      <protection locked="0"/>
    </xf>
    <xf numFmtId="0" fontId="6" fillId="4" borderId="0" xfId="0" applyFont="1" applyFill="1" applyAlignment="1" applyProtection="1">
      <alignment horizontal="center" vertical="center" wrapText="1"/>
      <protection locked="0"/>
    </xf>
    <xf numFmtId="0" fontId="5" fillId="3" borderId="0" xfId="0" applyFont="1" applyFill="1" applyAlignment="1" applyProtection="1">
      <alignment horizontal="right" vertical="center" wrapText="1"/>
      <protection locked="0"/>
    </xf>
    <xf numFmtId="0" fontId="6" fillId="3" borderId="0" xfId="0" applyFont="1" applyFill="1" applyBorder="1" applyAlignment="1" applyProtection="1">
      <alignment vertical="center" wrapText="1"/>
      <protection locked="0"/>
    </xf>
    <xf numFmtId="0" fontId="6" fillId="0" borderId="0" xfId="0" applyFont="1" applyAlignment="1" applyProtection="1">
      <alignment horizontal="left" vertical="center" wrapText="1"/>
      <protection locked="0"/>
    </xf>
    <xf numFmtId="0" fontId="2" fillId="4" borderId="0" xfId="0" applyFont="1" applyFill="1" applyBorder="1" applyAlignment="1" applyProtection="1">
      <alignment vertical="center" wrapText="1"/>
      <protection locked="0"/>
    </xf>
    <xf numFmtId="0" fontId="2" fillId="4" borderId="0" xfId="0" applyFont="1" applyFill="1" applyAlignment="1" applyProtection="1">
      <alignment horizontal="left" vertical="center" wrapText="1"/>
      <protection locked="0"/>
    </xf>
    <xf numFmtId="0" fontId="2" fillId="4" borderId="0" xfId="0" applyFont="1" applyFill="1" applyAlignment="1" applyProtection="1">
      <alignment horizontal="center" vertical="center" wrapText="1"/>
      <protection locked="0"/>
    </xf>
    <xf numFmtId="0" fontId="10" fillId="2" borderId="11" xfId="0" applyFont="1" applyFill="1" applyBorder="1" applyAlignment="1" applyProtection="1">
      <alignment horizontal="center" vertical="center" wrapText="1"/>
      <protection locked="0"/>
    </xf>
    <xf numFmtId="0" fontId="10" fillId="2" borderId="13" xfId="0" applyFont="1" applyFill="1" applyBorder="1" applyAlignment="1" applyProtection="1">
      <alignment horizontal="center" vertical="center" wrapText="1"/>
      <protection locked="0"/>
    </xf>
    <xf numFmtId="0" fontId="4" fillId="2" borderId="2" xfId="0" applyFont="1" applyFill="1" applyBorder="1" applyAlignment="1" applyProtection="1">
      <alignment horizontal="center" vertical="center" wrapText="1"/>
    </xf>
    <xf numFmtId="9" fontId="4" fillId="2" borderId="1" xfId="0" applyNumberFormat="1" applyFont="1" applyFill="1" applyBorder="1" applyAlignment="1" applyProtection="1">
      <alignment horizontal="center" vertical="center" wrapText="1"/>
    </xf>
    <xf numFmtId="0" fontId="6" fillId="3" borderId="14" xfId="0" applyFont="1" applyFill="1" applyBorder="1" applyAlignment="1" applyProtection="1">
      <alignment horizontal="center" vertical="center" wrapText="1"/>
    </xf>
    <xf numFmtId="9" fontId="6" fillId="3" borderId="12" xfId="0" applyNumberFormat="1" applyFont="1" applyFill="1" applyBorder="1" applyAlignment="1" applyProtection="1">
      <alignment horizontal="center" vertical="center" wrapText="1"/>
    </xf>
    <xf numFmtId="0" fontId="6" fillId="3" borderId="8" xfId="0" applyFont="1" applyFill="1" applyBorder="1" applyAlignment="1" applyProtection="1">
      <alignment horizontal="center" vertical="center" wrapText="1"/>
    </xf>
    <xf numFmtId="9" fontId="6" fillId="3" borderId="13" xfId="0" applyNumberFormat="1" applyFont="1" applyFill="1" applyBorder="1" applyAlignment="1" applyProtection="1">
      <alignment horizontal="center" vertical="center" wrapText="1"/>
    </xf>
    <xf numFmtId="0" fontId="5" fillId="3" borderId="0" xfId="0" applyFont="1" applyFill="1" applyAlignment="1" applyProtection="1">
      <alignment horizontal="right" vertical="center" wrapText="1"/>
    </xf>
    <xf numFmtId="9" fontId="6" fillId="3" borderId="0" xfId="0" applyNumberFormat="1" applyFont="1" applyFill="1" applyAlignment="1" applyProtection="1">
      <alignment horizontal="center" vertical="center" wrapText="1"/>
    </xf>
    <xf numFmtId="0" fontId="6" fillId="3" borderId="0" xfId="0" applyFont="1" applyFill="1" applyAlignment="1" applyProtection="1">
      <alignment horizontal="left" vertical="center" wrapText="1"/>
    </xf>
    <xf numFmtId="0" fontId="2" fillId="4" borderId="0" xfId="0" applyFont="1" applyFill="1" applyAlignment="1" applyProtection="1">
      <alignment horizontal="center" vertical="center" wrapText="1"/>
    </xf>
    <xf numFmtId="0" fontId="6" fillId="3" borderId="11" xfId="0" applyFont="1" applyFill="1" applyBorder="1" applyAlignment="1" applyProtection="1">
      <alignment horizontal="center" vertical="center" wrapText="1"/>
      <protection locked="0"/>
    </xf>
    <xf numFmtId="0" fontId="6" fillId="3" borderId="13" xfId="0" applyFont="1" applyFill="1" applyBorder="1" applyAlignment="1" applyProtection="1">
      <alignment horizontal="center" vertical="center" wrapText="1"/>
      <protection locked="0"/>
    </xf>
    <xf numFmtId="0" fontId="10" fillId="12" borderId="2" xfId="0" applyFont="1" applyFill="1" applyBorder="1" applyAlignment="1" applyProtection="1">
      <alignment horizontal="center" vertical="center" wrapText="1"/>
      <protection locked="0"/>
    </xf>
    <xf numFmtId="0" fontId="10" fillId="12" borderId="4"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left" vertical="center" wrapText="1"/>
      <protection locked="0"/>
    </xf>
    <xf numFmtId="0" fontId="6" fillId="3" borderId="14"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center" vertical="center" wrapText="1"/>
      <protection locked="0"/>
    </xf>
    <xf numFmtId="0" fontId="6" fillId="3" borderId="15" xfId="0" applyFont="1" applyFill="1" applyBorder="1" applyAlignment="1" applyProtection="1">
      <alignment horizontal="center" vertical="center" wrapText="1"/>
      <protection locked="0"/>
    </xf>
    <xf numFmtId="0" fontId="6" fillId="3" borderId="8" xfId="0" applyFont="1" applyFill="1" applyBorder="1" applyAlignment="1" applyProtection="1">
      <alignment horizontal="center" vertical="center" wrapText="1"/>
      <protection locked="0"/>
    </xf>
    <xf numFmtId="0" fontId="6" fillId="3" borderId="9" xfId="0" applyFont="1" applyFill="1" applyBorder="1" applyAlignment="1" applyProtection="1">
      <alignment horizontal="center" vertical="center" wrapText="1"/>
      <protection locked="0"/>
    </xf>
    <xf numFmtId="0" fontId="6" fillId="3" borderId="10" xfId="0" applyFont="1" applyFill="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0" fontId="2" fillId="0" borderId="21" xfId="0" applyFont="1" applyBorder="1" applyAlignment="1" applyProtection="1">
      <alignment horizontal="center" vertical="center" wrapText="1"/>
      <protection locked="0"/>
    </xf>
    <xf numFmtId="0" fontId="2" fillId="0" borderId="22" xfId="0" applyFont="1" applyBorder="1" applyAlignment="1" applyProtection="1">
      <alignment horizontal="center" vertical="center" wrapText="1"/>
      <protection locked="0"/>
    </xf>
    <xf numFmtId="0" fontId="2" fillId="0" borderId="23" xfId="0" applyFont="1" applyBorder="1" applyAlignment="1" applyProtection="1">
      <alignment horizontal="center" vertical="center" wrapText="1"/>
      <protection locked="0"/>
    </xf>
    <xf numFmtId="0" fontId="2" fillId="0" borderId="24" xfId="0" applyFont="1" applyBorder="1" applyAlignment="1" applyProtection="1">
      <alignment horizontal="center" vertical="center" wrapText="1"/>
      <protection locked="0"/>
    </xf>
    <xf numFmtId="0" fontId="2" fillId="0" borderId="25" xfId="0" applyFont="1" applyBorder="1" applyAlignment="1" applyProtection="1">
      <alignment horizontal="center" vertical="center" wrapText="1"/>
      <protection locked="0"/>
    </xf>
    <xf numFmtId="0" fontId="2" fillId="0" borderId="26" xfId="0" applyFont="1" applyBorder="1" applyAlignment="1" applyProtection="1">
      <alignment horizontal="center" vertical="center" wrapText="1"/>
      <protection locked="0"/>
    </xf>
    <xf numFmtId="9" fontId="11" fillId="0" borderId="11" xfId="0" applyNumberFormat="1" applyFont="1" applyBorder="1" applyAlignment="1" applyProtection="1">
      <alignment horizontal="center" vertical="center" wrapText="1"/>
    </xf>
    <xf numFmtId="9" fontId="11" fillId="0" borderId="13" xfId="0" applyNumberFormat="1" applyFont="1" applyBorder="1" applyAlignment="1" applyProtection="1">
      <alignment horizontal="center" vertical="center" wrapText="1"/>
    </xf>
    <xf numFmtId="9" fontId="11" fillId="0" borderId="15" xfId="0" applyNumberFormat="1" applyFont="1" applyBorder="1" applyAlignment="1" applyProtection="1">
      <alignment horizontal="center" vertical="center" wrapText="1"/>
      <protection locked="0"/>
    </xf>
    <xf numFmtId="9" fontId="21" fillId="4" borderId="16" xfId="0" applyNumberFormat="1" applyFont="1" applyFill="1" applyBorder="1" applyAlignment="1" applyProtection="1">
      <alignment horizontal="center" vertical="center" wrapText="1"/>
      <protection locked="0"/>
    </xf>
    <xf numFmtId="9" fontId="21" fillId="4" borderId="18" xfId="0" applyNumberFormat="1" applyFont="1" applyFill="1" applyBorder="1" applyAlignment="1" applyProtection="1">
      <alignment horizontal="center" vertical="center" wrapText="1"/>
      <protection locked="0"/>
    </xf>
    <xf numFmtId="0" fontId="20" fillId="12" borderId="16" xfId="0" applyFont="1" applyFill="1" applyBorder="1" applyAlignment="1" applyProtection="1">
      <alignment horizontal="center" vertical="center" wrapText="1"/>
      <protection locked="0"/>
    </xf>
    <xf numFmtId="0" fontId="20" fillId="12" borderId="18" xfId="0" applyFont="1" applyFill="1" applyBorder="1" applyAlignment="1" applyProtection="1">
      <alignment horizontal="center" vertical="center" wrapText="1"/>
      <protection locked="0"/>
    </xf>
    <xf numFmtId="0" fontId="6" fillId="3" borderId="16" xfId="0" applyFont="1" applyFill="1" applyBorder="1" applyAlignment="1" applyProtection="1">
      <alignment horizontal="center" vertical="center" wrapText="1"/>
      <protection locked="0"/>
    </xf>
    <xf numFmtId="0" fontId="6" fillId="3" borderId="17" xfId="0" applyFont="1" applyFill="1" applyBorder="1" applyAlignment="1" applyProtection="1">
      <alignment horizontal="center" vertical="center" wrapText="1"/>
      <protection locked="0"/>
    </xf>
    <xf numFmtId="0" fontId="6" fillId="3" borderId="18"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4" fillId="2" borderId="3"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6" fillId="3" borderId="5" xfId="0" applyFont="1" applyFill="1" applyBorder="1" applyAlignment="1" applyProtection="1">
      <alignment horizontal="center" vertical="center" wrapText="1"/>
      <protection locked="0"/>
    </xf>
    <xf numFmtId="0" fontId="6" fillId="3" borderId="6"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12" fillId="3" borderId="5" xfId="0" applyFont="1" applyFill="1" applyBorder="1" applyAlignment="1" applyProtection="1">
      <alignment horizontal="center" vertical="center" wrapText="1"/>
      <protection locked="0"/>
    </xf>
    <xf numFmtId="0" fontId="12" fillId="3" borderId="6"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3" borderId="8" xfId="0" applyFont="1" applyFill="1" applyBorder="1" applyAlignment="1" applyProtection="1">
      <alignment horizontal="center" vertical="center" wrapText="1"/>
      <protection locked="0"/>
    </xf>
    <xf numFmtId="0" fontId="12" fillId="3" borderId="9" xfId="0" applyFont="1" applyFill="1" applyBorder="1" applyAlignment="1" applyProtection="1">
      <alignment horizontal="center" vertical="center" wrapText="1"/>
      <protection locked="0"/>
    </xf>
    <xf numFmtId="0" fontId="12" fillId="3" borderId="10" xfId="0" applyFont="1" applyFill="1" applyBorder="1" applyAlignment="1" applyProtection="1">
      <alignment horizontal="center" vertical="center" wrapText="1"/>
      <protection locked="0"/>
    </xf>
    <xf numFmtId="9" fontId="24" fillId="4" borderId="16" xfId="653" applyFont="1" applyFill="1" applyBorder="1" applyAlignment="1">
      <alignment horizontal="center" vertical="center"/>
    </xf>
    <xf numFmtId="9" fontId="24" fillId="4" borderId="18" xfId="653" applyFont="1" applyFill="1" applyBorder="1" applyAlignment="1">
      <alignment horizontal="center" vertical="center"/>
    </xf>
    <xf numFmtId="0" fontId="23" fillId="4" borderId="0" xfId="0" applyFont="1" applyFill="1" applyAlignment="1">
      <alignment horizontal="center" vertical="center" wrapText="1"/>
    </xf>
    <xf numFmtId="0" fontId="22" fillId="4" borderId="0" xfId="0" applyFont="1" applyFill="1" applyAlignment="1">
      <alignment horizontal="center" vertical="center"/>
    </xf>
    <xf numFmtId="0" fontId="5" fillId="4" borderId="25"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9" fontId="26" fillId="3" borderId="21" xfId="653" applyFont="1" applyFill="1" applyBorder="1" applyAlignment="1">
      <alignment horizontal="center" vertical="center" wrapText="1"/>
    </xf>
    <xf numFmtId="9" fontId="26" fillId="3" borderId="23" xfId="653" applyFont="1" applyFill="1" applyBorder="1" applyAlignment="1">
      <alignment horizontal="center" vertical="center" wrapText="1"/>
    </xf>
    <xf numFmtId="9" fontId="26" fillId="3" borderId="24" xfId="653" applyFont="1" applyFill="1" applyBorder="1" applyAlignment="1">
      <alignment horizontal="center" vertical="center" wrapText="1"/>
    </xf>
    <xf numFmtId="9" fontId="26" fillId="3" borderId="26" xfId="653"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25" fillId="2" borderId="21" xfId="0" applyFont="1" applyFill="1" applyBorder="1" applyAlignment="1">
      <alignment horizontal="center" vertical="center" wrapText="1"/>
    </xf>
    <xf numFmtId="0" fontId="25" fillId="2" borderId="23" xfId="0" applyFont="1" applyFill="1" applyBorder="1" applyAlignment="1">
      <alignment horizontal="center" vertical="center" wrapText="1"/>
    </xf>
    <xf numFmtId="0" fontId="25" fillId="2" borderId="24" xfId="0" applyFont="1" applyFill="1" applyBorder="1" applyAlignment="1">
      <alignment horizontal="center" vertical="center" wrapText="1"/>
    </xf>
    <xf numFmtId="0" fontId="25" fillId="2" borderId="26" xfId="0" applyFont="1" applyFill="1" applyBorder="1" applyAlignment="1">
      <alignment horizontal="center" vertical="center" wrapText="1"/>
    </xf>
    <xf numFmtId="9" fontId="10" fillId="12" borderId="19" xfId="0" applyNumberFormat="1" applyFont="1" applyFill="1" applyBorder="1" applyAlignment="1">
      <alignment horizontal="center" vertical="center" wrapText="1"/>
    </xf>
    <xf numFmtId="9" fontId="10" fillId="12" borderId="33" xfId="0" applyNumberFormat="1" applyFont="1" applyFill="1" applyBorder="1" applyAlignment="1">
      <alignment horizontal="center" vertical="center" wrapText="1"/>
    </xf>
    <xf numFmtId="9" fontId="10" fillId="12" borderId="20" xfId="0" applyNumberFormat="1" applyFont="1" applyFill="1" applyBorder="1" applyAlignment="1">
      <alignment horizontal="center" vertical="center" wrapText="1"/>
    </xf>
    <xf numFmtId="166" fontId="5" fillId="3" borderId="3" xfId="0" applyNumberFormat="1" applyFont="1" applyFill="1" applyBorder="1" applyAlignment="1">
      <alignment horizontal="center" vertical="center" wrapText="1"/>
    </xf>
    <xf numFmtId="166" fontId="5" fillId="3" borderId="4" xfId="0" applyNumberFormat="1"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6" fillId="3" borderId="27" xfId="0" applyFont="1" applyFill="1" applyBorder="1" applyAlignment="1">
      <alignment horizontal="center" vertical="top" wrapText="1"/>
    </xf>
    <xf numFmtId="0" fontId="6" fillId="3" borderId="0" xfId="0" applyFont="1" applyFill="1" applyBorder="1" applyAlignment="1">
      <alignment horizontal="center" vertical="top" wrapText="1"/>
    </xf>
    <xf numFmtId="0" fontId="6" fillId="3" borderId="32" xfId="0" applyFont="1" applyFill="1" applyBorder="1" applyAlignment="1">
      <alignment horizontal="center" vertical="top" wrapText="1"/>
    </xf>
    <xf numFmtId="0" fontId="6" fillId="3" borderId="24" xfId="0" applyFont="1" applyFill="1" applyBorder="1" applyAlignment="1">
      <alignment horizontal="center" vertical="top" wrapText="1"/>
    </xf>
    <xf numFmtId="0" fontId="6" fillId="3" borderId="25" xfId="0" applyFont="1" applyFill="1" applyBorder="1" applyAlignment="1">
      <alignment horizontal="center" vertical="top" wrapText="1"/>
    </xf>
    <xf numFmtId="0" fontId="6" fillId="3" borderId="26" xfId="0" applyFont="1" applyFill="1" applyBorder="1" applyAlignment="1">
      <alignment horizontal="center" vertical="top" wrapText="1"/>
    </xf>
    <xf numFmtId="164" fontId="5" fillId="3" borderId="2" xfId="0" applyNumberFormat="1" applyFont="1" applyFill="1" applyBorder="1" applyAlignment="1">
      <alignment horizontal="center" vertical="center" wrapText="1"/>
    </xf>
    <xf numFmtId="164" fontId="5" fillId="3" borderId="4" xfId="0" applyNumberFormat="1" applyFont="1" applyFill="1" applyBorder="1" applyAlignment="1">
      <alignment horizontal="center" vertical="center" wrapText="1"/>
    </xf>
    <xf numFmtId="0" fontId="6" fillId="3" borderId="2" xfId="0" applyFont="1" applyFill="1" applyBorder="1" applyAlignment="1">
      <alignment horizontal="left" vertical="top" wrapText="1"/>
    </xf>
    <xf numFmtId="0" fontId="6" fillId="3" borderId="3" xfId="0" applyFont="1" applyFill="1" applyBorder="1" applyAlignment="1">
      <alignment horizontal="left" vertical="top" wrapText="1"/>
    </xf>
    <xf numFmtId="0" fontId="6" fillId="3" borderId="4"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0" xfId="0" applyFont="1" applyFill="1" applyBorder="1" applyAlignment="1">
      <alignment horizontal="left" vertical="top" wrapText="1"/>
    </xf>
    <xf numFmtId="0" fontId="6" fillId="3" borderId="15" xfId="0" applyFont="1" applyFill="1" applyBorder="1" applyAlignment="1">
      <alignment horizontal="left" vertical="top" wrapText="1"/>
    </xf>
    <xf numFmtId="0" fontId="6" fillId="3" borderId="8" xfId="0" applyFont="1" applyFill="1" applyBorder="1" applyAlignment="1">
      <alignment horizontal="left" vertical="top" wrapText="1"/>
    </xf>
    <xf numFmtId="0" fontId="6" fillId="3" borderId="9" xfId="0" applyFont="1" applyFill="1" applyBorder="1" applyAlignment="1">
      <alignment horizontal="left" vertical="top" wrapText="1"/>
    </xf>
    <xf numFmtId="0" fontId="6" fillId="3" borderId="10" xfId="0" applyFont="1" applyFill="1" applyBorder="1" applyAlignment="1">
      <alignment horizontal="left" vertical="top" wrapText="1"/>
    </xf>
    <xf numFmtId="0" fontId="6" fillId="3" borderId="43" xfId="0" applyFont="1" applyFill="1" applyBorder="1" applyAlignment="1">
      <alignment horizontal="left" vertical="top" wrapText="1"/>
    </xf>
    <xf numFmtId="0" fontId="6" fillId="3" borderId="44"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4" xfId="0" applyFont="1" applyFill="1" applyBorder="1" applyAlignment="1">
      <alignment horizontal="left" vertical="top"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3" borderId="13"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6" xfId="0" applyFont="1" applyFill="1" applyBorder="1" applyAlignment="1">
      <alignment horizontal="left" vertical="top" wrapText="1"/>
    </xf>
    <xf numFmtId="0" fontId="6" fillId="3" borderId="7" xfId="0" applyFont="1" applyFill="1" applyBorder="1" applyAlignment="1">
      <alignment horizontal="left" vertical="top" wrapText="1"/>
    </xf>
    <xf numFmtId="0" fontId="0" fillId="3" borderId="14" xfId="0" applyFill="1" applyBorder="1" applyAlignment="1">
      <alignment horizontal="left" vertical="top" wrapText="1"/>
    </xf>
    <xf numFmtId="0" fontId="0" fillId="3" borderId="0" xfId="0" applyFill="1" applyBorder="1" applyAlignment="1">
      <alignment horizontal="left" vertical="top" wrapText="1"/>
    </xf>
    <xf numFmtId="0" fontId="0" fillId="3" borderId="15" xfId="0" applyFill="1" applyBorder="1" applyAlignment="1">
      <alignment horizontal="left" vertical="top" wrapText="1"/>
    </xf>
    <xf numFmtId="0" fontId="5" fillId="3" borderId="14" xfId="0" applyFont="1" applyFill="1" applyBorder="1" applyAlignment="1">
      <alignment horizontal="left" vertical="top" wrapText="1"/>
    </xf>
    <xf numFmtId="0" fontId="5" fillId="3" borderId="0" xfId="0" applyFont="1" applyFill="1" applyBorder="1" applyAlignment="1">
      <alignment horizontal="left" vertical="top" wrapText="1"/>
    </xf>
    <xf numFmtId="0" fontId="5" fillId="3" borderId="15" xfId="0" applyFont="1" applyFill="1" applyBorder="1" applyAlignment="1">
      <alignment horizontal="left" vertical="top" wrapText="1"/>
    </xf>
    <xf numFmtId="0" fontId="6" fillId="3" borderId="35" xfId="0" applyFont="1" applyFill="1" applyBorder="1" applyAlignment="1">
      <alignment horizontal="left" vertical="top" wrapText="1"/>
    </xf>
    <xf numFmtId="0" fontId="6" fillId="3" borderId="36" xfId="0" applyFont="1" applyFill="1" applyBorder="1" applyAlignment="1">
      <alignment horizontal="left" vertical="top" wrapText="1"/>
    </xf>
    <xf numFmtId="0" fontId="2" fillId="0" borderId="19" xfId="0" applyFont="1" applyBorder="1" applyAlignment="1">
      <alignment vertical="top" wrapText="1"/>
    </xf>
    <xf numFmtId="0" fontId="2" fillId="0" borderId="33" xfId="0" applyFont="1" applyBorder="1" applyAlignment="1">
      <alignment vertical="top" wrapText="1"/>
    </xf>
    <xf numFmtId="0" fontId="2" fillId="0" borderId="20" xfId="0" applyFont="1" applyBorder="1" applyAlignment="1">
      <alignment vertical="top" wrapText="1"/>
    </xf>
    <xf numFmtId="0" fontId="5" fillId="3" borderId="6" xfId="0" applyFont="1" applyFill="1" applyBorder="1" applyAlignment="1">
      <alignment horizontal="right" vertical="top" wrapText="1"/>
    </xf>
    <xf numFmtId="0" fontId="6" fillId="3" borderId="47" xfId="0" applyFont="1" applyFill="1" applyBorder="1" applyAlignment="1">
      <alignment horizontal="left" vertical="top" wrapText="1"/>
    </xf>
    <xf numFmtId="0" fontId="6" fillId="3" borderId="48" xfId="0" applyFont="1" applyFill="1" applyBorder="1" applyAlignment="1">
      <alignment horizontal="left" vertical="top" wrapText="1"/>
    </xf>
    <xf numFmtId="0" fontId="6" fillId="3" borderId="39" xfId="0" applyFont="1" applyFill="1" applyBorder="1" applyAlignment="1">
      <alignment horizontal="left" vertical="top" wrapText="1"/>
    </xf>
    <xf numFmtId="0" fontId="6" fillId="3" borderId="40" xfId="0" applyFont="1" applyFill="1" applyBorder="1" applyAlignment="1">
      <alignment horizontal="left" vertical="top" wrapText="1"/>
    </xf>
    <xf numFmtId="0" fontId="2" fillId="4" borderId="14" xfId="0" applyFont="1" applyFill="1" applyBorder="1" applyAlignment="1">
      <alignment horizontal="left" vertical="center" wrapText="1"/>
    </xf>
    <xf numFmtId="0" fontId="2" fillId="4" borderId="0" xfId="0" applyFont="1" applyFill="1" applyBorder="1" applyAlignment="1">
      <alignment horizontal="left" vertical="center" wrapText="1"/>
    </xf>
    <xf numFmtId="0" fontId="6" fillId="3" borderId="32" xfId="0" applyFont="1" applyFill="1" applyBorder="1" applyAlignment="1">
      <alignment horizontal="left" vertical="top" wrapText="1"/>
    </xf>
    <xf numFmtId="0" fontId="2" fillId="3" borderId="0" xfId="0" applyFont="1" applyFill="1" applyBorder="1" applyAlignment="1">
      <alignment horizontal="left" vertical="top" wrapText="1"/>
    </xf>
    <xf numFmtId="0" fontId="2" fillId="3" borderId="32" xfId="0" applyFont="1" applyFill="1" applyBorder="1" applyAlignment="1">
      <alignment horizontal="left" vertical="top" wrapText="1"/>
    </xf>
    <xf numFmtId="0" fontId="18" fillId="3" borderId="5" xfId="0" applyFont="1" applyFill="1" applyBorder="1" applyAlignment="1">
      <alignment horizontal="left" vertical="top" wrapText="1"/>
    </xf>
    <xf numFmtId="0" fontId="18" fillId="3" borderId="7" xfId="0" applyFont="1" applyFill="1" applyBorder="1" applyAlignment="1">
      <alignment horizontal="left" vertical="top" wrapText="1"/>
    </xf>
    <xf numFmtId="0" fontId="18" fillId="3" borderId="14" xfId="0" applyFont="1" applyFill="1" applyBorder="1" applyAlignment="1">
      <alignment horizontal="left" vertical="top" wrapText="1"/>
    </xf>
    <xf numFmtId="0" fontId="18" fillId="3" borderId="15" xfId="0" applyFont="1" applyFill="1" applyBorder="1" applyAlignment="1">
      <alignment horizontal="left" vertical="top" wrapText="1"/>
    </xf>
    <xf numFmtId="0" fontId="18" fillId="3" borderId="8" xfId="0" applyFont="1" applyFill="1" applyBorder="1" applyAlignment="1">
      <alignment horizontal="left" vertical="top" wrapText="1"/>
    </xf>
    <xf numFmtId="0" fontId="18" fillId="3" borderId="10" xfId="0" applyFont="1" applyFill="1" applyBorder="1" applyAlignment="1">
      <alignment horizontal="left" vertical="top" wrapText="1"/>
    </xf>
    <xf numFmtId="0" fontId="7" fillId="3" borderId="5"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10" xfId="0" applyFont="1" applyFill="1" applyBorder="1" applyAlignment="1">
      <alignment horizontal="center" vertical="center" wrapText="1"/>
    </xf>
    <xf numFmtId="0" fontId="8" fillId="3" borderId="2" xfId="656" applyFill="1" applyBorder="1" applyAlignment="1" applyProtection="1">
      <alignment horizontal="left" vertical="center" wrapText="1"/>
      <protection locked="0"/>
    </xf>
  </cellXfs>
  <cellStyles count="6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4" builtinId="8" hidden="1"/>
    <cellStyle name="Hyperlink" xfId="656" builtinId="8"/>
    <cellStyle name="Normal" xfId="0" builtinId="0"/>
    <cellStyle name="Percent" xfId="653" builtinId="5"/>
  </cellStyles>
  <dxfs count="2310">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i.aemmer@digipen.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L28" sqref="L28"/>
    </sheetView>
  </sheetViews>
  <sheetFormatPr defaultColWidth="10.875" defaultRowHeight="14.1" customHeight="1"/>
  <cols>
    <col min="1" max="2" width="10.875" style="106"/>
    <col min="3" max="3" width="26.375" style="106" customWidth="1"/>
    <col min="4" max="4" width="9.625" style="106" customWidth="1"/>
    <col min="5" max="5" width="3.625" style="106" customWidth="1"/>
    <col min="6" max="6" width="25.125" style="106" customWidth="1"/>
    <col min="7" max="7" width="13.125" style="106" customWidth="1"/>
    <col min="8" max="8" width="4.875" style="106" customWidth="1"/>
    <col min="9" max="10" width="7.125" style="106" customWidth="1"/>
    <col min="11" max="11" width="3.625" style="106" customWidth="1"/>
    <col min="12" max="12" width="31.125" style="106" customWidth="1"/>
    <col min="13" max="16384" width="10.875" style="106"/>
  </cols>
  <sheetData>
    <row r="1" spans="1:13" ht="14.1" customHeight="1" thickBot="1">
      <c r="A1" s="175" t="s">
        <v>0</v>
      </c>
      <c r="B1" s="176"/>
      <c r="C1" s="176"/>
      <c r="D1" s="177"/>
      <c r="E1" s="103"/>
      <c r="F1" s="175" t="s">
        <v>1</v>
      </c>
      <c r="G1" s="176"/>
      <c r="H1" s="176"/>
      <c r="I1" s="176"/>
      <c r="J1" s="177"/>
      <c r="K1" s="104"/>
      <c r="L1" s="104"/>
      <c r="M1" s="105"/>
    </row>
    <row r="2" spans="1:13" ht="14.1" customHeight="1">
      <c r="A2" s="181" t="s">
        <v>951</v>
      </c>
      <c r="B2" s="182"/>
      <c r="C2" s="182"/>
      <c r="D2" s="183"/>
      <c r="E2" s="103"/>
      <c r="F2" s="181" t="s">
        <v>954</v>
      </c>
      <c r="G2" s="182"/>
      <c r="H2" s="182"/>
      <c r="I2" s="182"/>
      <c r="J2" s="183"/>
      <c r="K2" s="104"/>
      <c r="L2" s="104"/>
      <c r="M2" s="105"/>
    </row>
    <row r="3" spans="1:13" ht="14.1" customHeight="1" thickBot="1">
      <c r="A3" s="184"/>
      <c r="B3" s="185"/>
      <c r="C3" s="185"/>
      <c r="D3" s="186"/>
      <c r="E3" s="103"/>
      <c r="F3" s="184"/>
      <c r="G3" s="185"/>
      <c r="H3" s="185"/>
      <c r="I3" s="185"/>
      <c r="J3" s="186"/>
      <c r="K3" s="104"/>
      <c r="L3" s="104"/>
      <c r="M3" s="105"/>
    </row>
    <row r="4" spans="1:13" ht="14.1" customHeight="1" thickBot="1">
      <c r="A4" s="103"/>
      <c r="B4" s="103"/>
      <c r="C4" s="103"/>
      <c r="D4" s="103"/>
      <c r="E4" s="103"/>
      <c r="F4" s="104"/>
      <c r="G4" s="104"/>
      <c r="H4" s="104"/>
      <c r="I4" s="104"/>
      <c r="J4" s="104"/>
      <c r="K4" s="104"/>
      <c r="L4" s="104"/>
      <c r="M4" s="105"/>
    </row>
    <row r="5" spans="1:13" ht="14.1" customHeight="1" thickBot="1">
      <c r="A5" s="175" t="s">
        <v>2</v>
      </c>
      <c r="B5" s="176"/>
      <c r="C5" s="176"/>
      <c r="D5" s="177"/>
      <c r="E5" s="103"/>
      <c r="F5" s="175" t="s">
        <v>3</v>
      </c>
      <c r="G5" s="176"/>
      <c r="H5" s="176"/>
      <c r="I5" s="176"/>
      <c r="J5" s="177"/>
      <c r="K5" s="104"/>
      <c r="L5" s="107"/>
      <c r="M5" s="105"/>
    </row>
    <row r="6" spans="1:13" ht="14.1" customHeight="1" thickBot="1">
      <c r="A6" s="172" t="s">
        <v>952</v>
      </c>
      <c r="B6" s="173"/>
      <c r="C6" s="173"/>
      <c r="D6" s="174"/>
      <c r="E6" s="103"/>
      <c r="F6" s="172" t="s">
        <v>955</v>
      </c>
      <c r="G6" s="173"/>
      <c r="H6" s="173"/>
      <c r="I6" s="173"/>
      <c r="J6" s="174"/>
      <c r="K6" s="104"/>
      <c r="L6" s="169" t="s">
        <v>24</v>
      </c>
      <c r="M6" s="105"/>
    </row>
    <row r="7" spans="1:13" ht="14.1" customHeight="1" thickBot="1">
      <c r="A7" s="108"/>
      <c r="B7" s="108"/>
      <c r="C7" s="108"/>
      <c r="D7" s="109"/>
      <c r="E7" s="103"/>
      <c r="F7" s="172"/>
      <c r="G7" s="173"/>
      <c r="H7" s="173"/>
      <c r="I7" s="173"/>
      <c r="J7" s="174"/>
      <c r="K7" s="104"/>
      <c r="L7" s="170"/>
      <c r="M7" s="105"/>
    </row>
    <row r="8" spans="1:13" ht="14.1" customHeight="1" thickBot="1">
      <c r="A8" s="175" t="s">
        <v>4</v>
      </c>
      <c r="B8" s="176"/>
      <c r="C8" s="176"/>
      <c r="D8" s="177"/>
      <c r="E8" s="103"/>
      <c r="F8" s="172"/>
      <c r="G8" s="173"/>
      <c r="H8" s="173"/>
      <c r="I8" s="173"/>
      <c r="J8" s="174"/>
      <c r="K8" s="104"/>
      <c r="L8" s="170"/>
      <c r="M8" s="105"/>
    </row>
    <row r="9" spans="1:13" ht="14.1" customHeight="1" thickBot="1">
      <c r="A9" s="172" t="s">
        <v>953</v>
      </c>
      <c r="B9" s="173"/>
      <c r="C9" s="173"/>
      <c r="D9" s="174"/>
      <c r="E9" s="103"/>
      <c r="F9" s="172"/>
      <c r="G9" s="173"/>
      <c r="H9" s="173"/>
      <c r="I9" s="173"/>
      <c r="J9" s="174"/>
      <c r="K9" s="104"/>
      <c r="L9" s="171"/>
      <c r="M9" s="105"/>
    </row>
    <row r="10" spans="1:13" ht="14.1" customHeight="1" thickBot="1">
      <c r="A10" s="110"/>
      <c r="B10" s="110"/>
      <c r="C10" s="110"/>
      <c r="D10" s="103"/>
      <c r="E10" s="103"/>
      <c r="F10" s="110"/>
      <c r="G10" s="110"/>
      <c r="H10" s="110"/>
      <c r="I10" s="110"/>
      <c r="J10" s="110"/>
      <c r="K10" s="104"/>
      <c r="L10" s="104"/>
      <c r="M10" s="105"/>
    </row>
    <row r="11" spans="1:13" ht="14.1" customHeight="1" thickBot="1">
      <c r="A11" s="175" t="s">
        <v>5</v>
      </c>
      <c r="B11" s="176"/>
      <c r="C11" s="176"/>
      <c r="D11" s="177"/>
      <c r="E11" s="103"/>
      <c r="F11" s="175" t="s">
        <v>6</v>
      </c>
      <c r="G11" s="176"/>
      <c r="H11" s="177"/>
      <c r="I11" s="134" t="s">
        <v>7</v>
      </c>
      <c r="J11" s="135">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0.15</v>
      </c>
      <c r="K11" s="104"/>
      <c r="L11" s="112"/>
      <c r="M11" s="105"/>
    </row>
    <row r="12" spans="1:13" ht="14.1" customHeight="1" thickBot="1">
      <c r="A12" s="113" t="s">
        <v>9</v>
      </c>
      <c r="B12" s="113" t="s">
        <v>10</v>
      </c>
      <c r="C12" s="114" t="s">
        <v>11</v>
      </c>
      <c r="D12" s="114" t="s">
        <v>12</v>
      </c>
      <c r="E12" s="115"/>
      <c r="F12" s="116" t="s">
        <v>13</v>
      </c>
      <c r="G12" s="112"/>
      <c r="H12" s="104"/>
      <c r="I12" s="136">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6</v>
      </c>
      <c r="J12" s="137">
        <f>-I12*0.02</f>
        <v>-0.12</v>
      </c>
      <c r="K12" s="104"/>
      <c r="L12" s="169" t="s">
        <v>8</v>
      </c>
      <c r="M12" s="105"/>
    </row>
    <row r="13" spans="1:13" ht="14.1" customHeight="1" thickBot="1">
      <c r="A13" s="117" t="s">
        <v>935</v>
      </c>
      <c r="B13" s="117" t="s">
        <v>938</v>
      </c>
      <c r="C13" s="118" t="s">
        <v>937</v>
      </c>
      <c r="D13" s="119" t="s">
        <v>939</v>
      </c>
      <c r="E13" s="104"/>
      <c r="F13" s="116" t="s">
        <v>14</v>
      </c>
      <c r="G13" s="112"/>
      <c r="H13" s="104"/>
      <c r="I13" s="136">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J13" s="137">
        <f>-I13*0.01</f>
        <v>0</v>
      </c>
      <c r="K13" s="120"/>
      <c r="L13" s="170"/>
      <c r="M13" s="121"/>
    </row>
    <row r="14" spans="1:13" ht="14.1" customHeight="1" thickBot="1">
      <c r="A14" s="117" t="s">
        <v>935</v>
      </c>
      <c r="B14" s="117" t="s">
        <v>936</v>
      </c>
      <c r="C14" s="118" t="s">
        <v>940</v>
      </c>
      <c r="D14" s="119" t="s">
        <v>939</v>
      </c>
      <c r="E14" s="104"/>
      <c r="F14" s="122" t="s">
        <v>15</v>
      </c>
      <c r="G14" s="123"/>
      <c r="H14" s="123"/>
      <c r="I14" s="138">
        <f>COUNTA($A$13:$A$30)-I12-I13</f>
        <v>2</v>
      </c>
      <c r="J14" s="139">
        <v>0</v>
      </c>
      <c r="K14" s="124"/>
      <c r="L14" s="171"/>
      <c r="M14" s="125"/>
    </row>
    <row r="15" spans="1:13" ht="14.1" customHeight="1" thickBot="1">
      <c r="A15" s="117" t="s">
        <v>935</v>
      </c>
      <c r="B15" s="117" t="s">
        <v>936</v>
      </c>
      <c r="C15" s="118" t="s">
        <v>941</v>
      </c>
      <c r="D15" s="119" t="s">
        <v>939</v>
      </c>
      <c r="E15" s="104"/>
      <c r="F15" s="104"/>
      <c r="G15" s="104"/>
      <c r="H15" s="104"/>
      <c r="I15" s="140" t="s">
        <v>16</v>
      </c>
      <c r="J15" s="141">
        <f>SUM(J11:J14)</f>
        <v>0.03</v>
      </c>
      <c r="K15" s="124"/>
      <c r="L15" s="125"/>
      <c r="M15" s="125"/>
    </row>
    <row r="16" spans="1:13" ht="14.1" customHeight="1" thickBot="1">
      <c r="A16" s="117" t="s">
        <v>935</v>
      </c>
      <c r="B16" s="117" t="s">
        <v>936</v>
      </c>
      <c r="C16" s="118" t="s">
        <v>942</v>
      </c>
      <c r="D16" s="119" t="s">
        <v>939</v>
      </c>
      <c r="E16" s="104"/>
      <c r="F16" s="104"/>
      <c r="G16" s="104"/>
      <c r="H16" s="104"/>
      <c r="I16" s="104"/>
      <c r="J16" s="142"/>
      <c r="K16" s="124"/>
      <c r="L16" s="125"/>
      <c r="M16" s="125"/>
    </row>
    <row r="17" spans="1:13" ht="14.1" customHeight="1" thickBot="1">
      <c r="A17" s="117" t="s">
        <v>935</v>
      </c>
      <c r="B17" s="117" t="s">
        <v>938</v>
      </c>
      <c r="C17" s="118" t="s">
        <v>943</v>
      </c>
      <c r="D17" s="119" t="s">
        <v>939</v>
      </c>
      <c r="E17" s="104"/>
      <c r="F17" s="175" t="s">
        <v>17</v>
      </c>
      <c r="G17" s="176"/>
      <c r="H17" s="177"/>
      <c r="I17" s="111"/>
      <c r="J17" s="135">
        <v>0.75</v>
      </c>
      <c r="K17" s="104"/>
      <c r="L17" s="127"/>
      <c r="M17" s="125"/>
    </row>
    <row r="18" spans="1:13" ht="14.1" customHeight="1" thickBot="1">
      <c r="A18" s="117" t="s">
        <v>944</v>
      </c>
      <c r="B18" s="117" t="s">
        <v>938</v>
      </c>
      <c r="C18" s="118" t="s">
        <v>945</v>
      </c>
      <c r="D18" s="119" t="s">
        <v>939</v>
      </c>
      <c r="E18" s="104"/>
      <c r="F18" s="116" t="s">
        <v>19</v>
      </c>
      <c r="G18" s="178" t="s">
        <v>956</v>
      </c>
      <c r="H18" s="179"/>
      <c r="I18" s="180"/>
      <c r="J18" s="137">
        <f>IF(LEFT(G18,6)="Entire",0,IF(LEFT(G18,6)="Custom",-0.05,-0.1))</f>
        <v>-0.1</v>
      </c>
      <c r="K18" s="128"/>
      <c r="L18" s="169" t="s">
        <v>18</v>
      </c>
      <c r="M18" s="105"/>
    </row>
    <row r="19" spans="1:13" ht="14.1" customHeight="1" thickBot="1">
      <c r="A19" s="117" t="s">
        <v>949</v>
      </c>
      <c r="B19" s="117" t="s">
        <v>948</v>
      </c>
      <c r="C19" s="118" t="s">
        <v>946</v>
      </c>
      <c r="D19" s="119"/>
      <c r="E19" s="104"/>
      <c r="F19" s="122" t="s">
        <v>20</v>
      </c>
      <c r="G19" s="152" t="s">
        <v>957</v>
      </c>
      <c r="H19" s="153"/>
      <c r="I19" s="154"/>
      <c r="J19" s="139">
        <f>IF(G19="2D Graphics and 2D Gameplay",IF(J11=0.15,-0.05,0),IF(G19="3D Graphics but 2D Gameplay",IF(J11=0.15,-0.02,-0.3),IF(J11=0.15,0,-0.3)))</f>
        <v>0</v>
      </c>
      <c r="K19" s="104"/>
      <c r="L19" s="171"/>
      <c r="M19" s="105"/>
    </row>
    <row r="20" spans="1:13" ht="14.1" customHeight="1" thickBot="1">
      <c r="A20" s="117" t="s">
        <v>949</v>
      </c>
      <c r="B20" s="117" t="s">
        <v>948</v>
      </c>
      <c r="C20" s="118" t="s">
        <v>947</v>
      </c>
      <c r="D20" s="119"/>
      <c r="E20" s="104"/>
      <c r="F20" s="104"/>
      <c r="G20" s="104"/>
      <c r="H20" s="104"/>
      <c r="I20" s="126" t="s">
        <v>16</v>
      </c>
      <c r="J20" s="141">
        <f>SUM(J17:J19)</f>
        <v>0.65</v>
      </c>
      <c r="K20" s="104"/>
      <c r="L20" s="104"/>
      <c r="M20" s="105"/>
    </row>
    <row r="21" spans="1:13" ht="14.1" customHeight="1" thickBot="1">
      <c r="A21" s="117"/>
      <c r="B21" s="117"/>
      <c r="C21" s="118"/>
      <c r="D21" s="119"/>
      <c r="E21" s="104"/>
      <c r="F21" s="129"/>
      <c r="G21" s="129"/>
      <c r="H21" s="130"/>
      <c r="I21" s="131"/>
      <c r="J21" s="143"/>
      <c r="K21" s="104"/>
      <c r="L21" s="104"/>
      <c r="M21" s="105"/>
    </row>
    <row r="22" spans="1:13" ht="14.1" customHeight="1" thickBot="1">
      <c r="A22" s="117"/>
      <c r="B22" s="117"/>
      <c r="C22" s="118"/>
      <c r="D22" s="119"/>
      <c r="E22" s="104"/>
      <c r="F22" s="167" t="s">
        <v>713</v>
      </c>
      <c r="G22" s="165" t="s">
        <v>714</v>
      </c>
      <c r="H22" s="164"/>
      <c r="I22" s="132" t="s">
        <v>21</v>
      </c>
      <c r="J22" s="162">
        <f>J20+J15</f>
        <v>0.68</v>
      </c>
      <c r="K22" s="104"/>
      <c r="L22" s="144" t="s">
        <v>725</v>
      </c>
      <c r="M22" s="105"/>
    </row>
    <row r="23" spans="1:13" ht="14.1" customHeight="1" thickBot="1">
      <c r="A23" s="117"/>
      <c r="B23" s="117"/>
      <c r="C23" s="118"/>
      <c r="D23" s="119"/>
      <c r="E23" s="104"/>
      <c r="F23" s="168"/>
      <c r="G23" s="166"/>
      <c r="H23" s="164"/>
      <c r="I23" s="133" t="s">
        <v>22</v>
      </c>
      <c r="J23" s="163"/>
      <c r="K23" s="104"/>
      <c r="L23" s="145"/>
      <c r="M23" s="105"/>
    </row>
    <row r="24" spans="1:13" ht="14.1" customHeight="1" thickBot="1">
      <c r="A24" s="117"/>
      <c r="B24" s="117"/>
      <c r="C24" s="118"/>
      <c r="D24" s="119"/>
      <c r="E24" s="104"/>
      <c r="F24" s="129"/>
      <c r="G24" s="129"/>
      <c r="H24" s="130"/>
      <c r="I24" s="130"/>
      <c r="J24" s="130"/>
      <c r="K24" s="104"/>
      <c r="L24" s="104"/>
      <c r="M24" s="105"/>
    </row>
    <row r="25" spans="1:13" ht="14.1" customHeight="1" thickBot="1">
      <c r="A25" s="117"/>
      <c r="B25" s="117"/>
      <c r="C25" s="118"/>
      <c r="D25" s="119"/>
      <c r="E25" s="104"/>
      <c r="F25" s="156" t="s">
        <v>932</v>
      </c>
      <c r="G25" s="157"/>
      <c r="H25" s="157"/>
      <c r="I25" s="157"/>
      <c r="J25" s="158"/>
      <c r="K25" s="104"/>
      <c r="L25" s="104"/>
      <c r="M25" s="105"/>
    </row>
    <row r="26" spans="1:13" ht="14.1" customHeight="1" thickBot="1">
      <c r="A26" s="117"/>
      <c r="B26" s="117"/>
      <c r="C26" s="118"/>
      <c r="D26" s="119"/>
      <c r="E26" s="103"/>
      <c r="F26" s="159"/>
      <c r="G26" s="160"/>
      <c r="H26" s="160"/>
      <c r="I26" s="160"/>
      <c r="J26" s="161"/>
      <c r="K26" s="104"/>
      <c r="L26" s="104"/>
      <c r="M26" s="105"/>
    </row>
    <row r="27" spans="1:13" ht="14.1" customHeight="1" thickBot="1">
      <c r="A27" s="117"/>
      <c r="B27" s="117"/>
      <c r="C27" s="118"/>
      <c r="D27" s="119"/>
      <c r="E27" s="103"/>
      <c r="F27" s="129"/>
      <c r="G27" s="129"/>
      <c r="H27" s="129"/>
      <c r="I27" s="129"/>
      <c r="J27" s="129"/>
      <c r="K27" s="104"/>
      <c r="L27" s="104"/>
      <c r="M27" s="105"/>
    </row>
    <row r="28" spans="1:13" ht="14.1" customHeight="1" thickBot="1">
      <c r="A28" s="117"/>
      <c r="B28" s="117"/>
      <c r="C28" s="118"/>
      <c r="D28" s="119"/>
      <c r="E28" s="103"/>
      <c r="F28" s="155" t="s">
        <v>23</v>
      </c>
      <c r="G28" s="155"/>
      <c r="H28" s="155"/>
      <c r="I28" s="155"/>
      <c r="J28" s="155"/>
      <c r="K28" s="104"/>
      <c r="L28" s="104"/>
      <c r="M28" s="105"/>
    </row>
    <row r="29" spans="1:13" ht="14.1" customHeight="1" thickBot="1">
      <c r="A29" s="117"/>
      <c r="B29" s="117"/>
      <c r="C29" s="118"/>
      <c r="D29" s="119"/>
      <c r="E29" s="103"/>
      <c r="F29" s="149" t="s">
        <v>933</v>
      </c>
      <c r="G29" s="150"/>
      <c r="H29" s="150"/>
      <c r="I29" s="150"/>
      <c r="J29" s="151"/>
      <c r="K29" s="104"/>
      <c r="L29" s="104"/>
      <c r="M29" s="105"/>
    </row>
    <row r="30" spans="1:13" ht="14.1" customHeight="1" thickBot="1">
      <c r="A30" s="117"/>
      <c r="B30" s="117"/>
      <c r="C30" s="118"/>
      <c r="D30" s="119"/>
      <c r="E30" s="103"/>
      <c r="F30" s="149"/>
      <c r="G30" s="150"/>
      <c r="H30" s="150"/>
      <c r="I30" s="150"/>
      <c r="J30" s="151"/>
      <c r="K30" s="104"/>
      <c r="L30" s="104"/>
      <c r="M30" s="105"/>
    </row>
    <row r="31" spans="1:13" ht="14.1" customHeight="1" thickBot="1">
      <c r="A31" s="146" t="s">
        <v>25</v>
      </c>
      <c r="B31" s="147"/>
      <c r="C31" s="271" t="s">
        <v>950</v>
      </c>
      <c r="D31" s="148"/>
      <c r="E31" s="104"/>
      <c r="F31" s="152"/>
      <c r="G31" s="153"/>
      <c r="H31" s="153"/>
      <c r="I31" s="153"/>
      <c r="J31" s="154"/>
      <c r="K31" s="104"/>
      <c r="L31" s="104"/>
      <c r="M31" s="105"/>
    </row>
    <row r="32" spans="1:13" ht="14.1" customHeight="1">
      <c r="A32" s="103"/>
      <c r="B32" s="103"/>
      <c r="C32" s="103"/>
      <c r="D32" s="103"/>
      <c r="E32" s="103"/>
      <c r="F32" s="104"/>
      <c r="G32" s="104"/>
      <c r="H32" s="104"/>
      <c r="I32" s="126"/>
      <c r="J32" s="124"/>
      <c r="K32" s="104"/>
      <c r="L32" s="104"/>
      <c r="M32" s="105"/>
    </row>
  </sheetData>
  <sheetProtection sheet="1" objects="1" scenarios="1" formatCells="0" formatColumns="0" formatRows="0" insertColumns="0" insertRows="0" insertHyperlinks="0" deleteColumns="0" deleteRows="0" selectLockedCells="1" sort="0"/>
  <mergeCells count="31">
    <mergeCell ref="A1:D1"/>
    <mergeCell ref="F1:J1"/>
    <mergeCell ref="A2:D3"/>
    <mergeCell ref="F2:J3"/>
    <mergeCell ref="A5:D5"/>
    <mergeCell ref="F5:J5"/>
    <mergeCell ref="L12:L14"/>
    <mergeCell ref="L18:L19"/>
    <mergeCell ref="A6:D6"/>
    <mergeCell ref="F6:J6"/>
    <mergeCell ref="F7:J7"/>
    <mergeCell ref="A8:D8"/>
    <mergeCell ref="F8:J8"/>
    <mergeCell ref="A9:D9"/>
    <mergeCell ref="F9:J9"/>
    <mergeCell ref="L6:L9"/>
    <mergeCell ref="A11:D11"/>
    <mergeCell ref="F11:H11"/>
    <mergeCell ref="F17:H17"/>
    <mergeCell ref="G18:I18"/>
    <mergeCell ref="G19:I19"/>
    <mergeCell ref="L22:L23"/>
    <mergeCell ref="A31:B31"/>
    <mergeCell ref="C31:D31"/>
    <mergeCell ref="F29:J31"/>
    <mergeCell ref="F28:J28"/>
    <mergeCell ref="F25:J26"/>
    <mergeCell ref="J22:J23"/>
    <mergeCell ref="H22:H23"/>
    <mergeCell ref="G22:G23"/>
    <mergeCell ref="F22:F23"/>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 type="list" allowBlank="1" showInputMessage="1" sqref="F6:J9">
      <formula1>"Accomplishment, Challenge, Competition, Fellowship, Discovery, Fantasy, Expression, Sensation, Catharsis"</formula1>
    </dataValidation>
  </dataValidations>
  <hyperlinks>
    <hyperlink ref="C31" r:id="rId1"/>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workbookViewId="0">
      <selection activeCell="L17" sqref="L17"/>
    </sheetView>
  </sheetViews>
  <sheetFormatPr defaultColWidth="10.875" defaultRowHeight="14.1" customHeight="1"/>
  <cols>
    <col min="1" max="1" width="29" style="9" customWidth="1"/>
    <col min="2" max="2" width="6.5" style="9" customWidth="1"/>
    <col min="3" max="3" width="2.375" style="9" customWidth="1"/>
    <col min="4" max="4" width="4.875" style="9" customWidth="1"/>
    <col min="5" max="5" width="9.625" style="9" customWidth="1"/>
    <col min="6" max="6" width="2.375" style="9" customWidth="1"/>
    <col min="7" max="7" width="4.875" style="9" customWidth="1"/>
    <col min="8" max="8" width="9.625" style="9" customWidth="1"/>
    <col min="9" max="9" width="2.375" style="9" customWidth="1"/>
    <col min="10" max="10" width="9.625" style="9" customWidth="1"/>
    <col min="11" max="11" width="2.375" style="9" customWidth="1"/>
    <col min="12" max="12" width="9.625" style="9" customWidth="1"/>
    <col min="13" max="13" width="2.375" style="9" customWidth="1"/>
    <col min="14" max="14" width="23.5" style="9" customWidth="1"/>
    <col min="15" max="15" width="23.875" style="9" customWidth="1"/>
    <col min="16" max="16384" width="10.875" style="9"/>
  </cols>
  <sheetData>
    <row r="1" spans="1:15" ht="14.1" customHeight="1">
      <c r="A1" s="198" t="s">
        <v>556</v>
      </c>
      <c r="B1" s="199"/>
      <c r="C1" s="199"/>
      <c r="D1" s="199"/>
      <c r="E1" s="199"/>
      <c r="F1" s="199"/>
      <c r="G1" s="199"/>
      <c r="H1" s="199"/>
      <c r="J1" s="209" t="s">
        <v>482</v>
      </c>
      <c r="K1" s="210"/>
      <c r="L1" s="211"/>
      <c r="M1" s="79"/>
      <c r="N1" s="24" t="s">
        <v>437</v>
      </c>
    </row>
    <row r="2" spans="1:15" ht="14.1" customHeight="1">
      <c r="A2" s="198"/>
      <c r="B2" s="199"/>
      <c r="C2" s="199"/>
      <c r="D2" s="199"/>
      <c r="E2" s="199"/>
      <c r="F2" s="199"/>
      <c r="G2" s="199"/>
      <c r="H2" s="199"/>
      <c r="J2" s="212" t="s">
        <v>706</v>
      </c>
      <c r="K2" s="213"/>
      <c r="L2" s="214"/>
      <c r="M2" s="23"/>
      <c r="N2" s="26" t="s">
        <v>430</v>
      </c>
    </row>
    <row r="3" spans="1:15" ht="14.1" customHeight="1">
      <c r="A3" s="198"/>
      <c r="B3" s="199"/>
      <c r="C3" s="199"/>
      <c r="D3" s="199"/>
      <c r="E3" s="199"/>
      <c r="F3" s="199"/>
      <c r="G3" s="199"/>
      <c r="H3" s="199"/>
      <c r="J3" s="212"/>
      <c r="K3" s="213"/>
      <c r="L3" s="214"/>
      <c r="M3" s="23"/>
      <c r="N3" s="26" t="s">
        <v>431</v>
      </c>
    </row>
    <row r="4" spans="1:15" ht="14.1" customHeight="1" thickBot="1">
      <c r="A4" s="2"/>
      <c r="B4" s="5"/>
      <c r="C4" s="8"/>
      <c r="D4" s="191"/>
      <c r="E4" s="191"/>
      <c r="F4" s="43"/>
      <c r="G4" s="191"/>
      <c r="H4" s="191"/>
      <c r="J4" s="212"/>
      <c r="K4" s="213"/>
      <c r="L4" s="214"/>
      <c r="M4" s="34"/>
      <c r="N4" s="26" t="s">
        <v>432</v>
      </c>
      <c r="O4" s="81"/>
    </row>
    <row r="5" spans="1:15" ht="14.1" customHeight="1" thickBot="1">
      <c r="A5" s="200" t="s">
        <v>425</v>
      </c>
      <c r="B5" s="201"/>
      <c r="C5" s="8"/>
      <c r="D5" s="204" t="s">
        <v>717</v>
      </c>
      <c r="E5" s="205"/>
      <c r="F5" s="206"/>
      <c r="G5" s="207">
        <f>Submission!$E$17</f>
        <v>0</v>
      </c>
      <c r="H5" s="208"/>
      <c r="J5" s="212"/>
      <c r="K5" s="213"/>
      <c r="L5" s="214"/>
      <c r="M5" s="34"/>
      <c r="N5" s="26" t="s">
        <v>433</v>
      </c>
      <c r="O5" s="81"/>
    </row>
    <row r="6" spans="1:15" ht="14.1" customHeight="1" thickBot="1">
      <c r="A6" s="202"/>
      <c r="B6" s="203"/>
      <c r="C6" s="43"/>
      <c r="D6" s="191" t="s">
        <v>64</v>
      </c>
      <c r="E6" s="191"/>
      <c r="F6" s="43"/>
      <c r="G6" s="191" t="s">
        <v>65</v>
      </c>
      <c r="H6" s="191"/>
      <c r="J6" s="212"/>
      <c r="K6" s="213"/>
      <c r="L6" s="214"/>
      <c r="M6" s="34"/>
      <c r="N6" s="26" t="s">
        <v>434</v>
      </c>
      <c r="O6" s="81"/>
    </row>
    <row r="7" spans="1:15" ht="14.1" customHeight="1" thickBot="1">
      <c r="A7" s="194">
        <f>'Game Data'!$J$22</f>
        <v>0.68</v>
      </c>
      <c r="B7" s="195"/>
      <c r="C7" s="43"/>
      <c r="D7" s="192" t="s">
        <v>724</v>
      </c>
      <c r="E7" s="193"/>
      <c r="F7" s="5"/>
      <c r="G7" s="192" t="s">
        <v>724</v>
      </c>
      <c r="H7" s="193"/>
      <c r="J7" s="212"/>
      <c r="K7" s="213"/>
      <c r="L7" s="214"/>
      <c r="M7" s="33"/>
      <c r="N7" s="26" t="s">
        <v>435</v>
      </c>
      <c r="O7" s="81"/>
    </row>
    <row r="8" spans="1:15" ht="14.1" customHeight="1" thickBot="1">
      <c r="A8" s="196"/>
      <c r="B8" s="197"/>
      <c r="C8" s="97"/>
      <c r="D8" s="218">
        <f>E17+E26+E35+E44+E53</f>
        <v>0.11375</v>
      </c>
      <c r="E8" s="219"/>
      <c r="F8" s="5"/>
      <c r="G8" s="218">
        <f>H17+H26+H35+H44+H53</f>
        <v>0</v>
      </c>
      <c r="H8" s="219"/>
      <c r="J8" s="215"/>
      <c r="K8" s="216"/>
      <c r="L8" s="217"/>
      <c r="M8" s="80"/>
      <c r="N8" s="25" t="s">
        <v>436</v>
      </c>
      <c r="O8" s="81"/>
    </row>
    <row r="9" spans="1:15" ht="14.1" customHeight="1" thickBot="1">
      <c r="A9" s="2"/>
      <c r="B9" s="5"/>
      <c r="C9" s="43"/>
      <c r="D9" s="191" t="s">
        <v>64</v>
      </c>
      <c r="E9" s="191"/>
      <c r="F9" s="43"/>
      <c r="G9" s="191" t="s">
        <v>65</v>
      </c>
      <c r="H9" s="191"/>
      <c r="J9" s="82"/>
      <c r="K9" s="82"/>
      <c r="L9" s="82"/>
      <c r="O9" s="83"/>
    </row>
    <row r="10" spans="1:15" ht="14.1" customHeight="1" thickBot="1">
      <c r="A10" s="1" t="s">
        <v>723</v>
      </c>
      <c r="B10" s="6" t="s">
        <v>426</v>
      </c>
      <c r="C10" s="42"/>
      <c r="D10" s="44" t="s">
        <v>7</v>
      </c>
      <c r="E10" s="45" t="s">
        <v>27</v>
      </c>
      <c r="F10" s="42"/>
      <c r="G10" s="44" t="s">
        <v>7</v>
      </c>
      <c r="H10" s="45" t="s">
        <v>27</v>
      </c>
      <c r="J10" s="190" t="s">
        <v>707</v>
      </c>
      <c r="K10" s="190"/>
      <c r="L10" s="190"/>
      <c r="O10" s="84"/>
    </row>
    <row r="11" spans="1:15" ht="14.1" customHeight="1">
      <c r="A11" s="57" t="str">
        <f>"Missing Required (out of "&amp;COUNTIF(TECH!$A$10:'TECH'!$A$187,"Required")&amp;")"</f>
        <v>Missing Required (out of 28)</v>
      </c>
      <c r="B11" s="49">
        <v>-0.1</v>
      </c>
      <c r="C11" s="35"/>
      <c r="D11" s="38">
        <f>TECH!$E$2</f>
        <v>0</v>
      </c>
      <c r="E11" s="46">
        <f t="shared" ref="E11:E16" si="0">B11*D11</f>
        <v>0</v>
      </c>
      <c r="F11" s="43"/>
      <c r="G11" s="38">
        <f>TECH!$F$2</f>
        <v>0</v>
      </c>
      <c r="H11" s="46">
        <f t="shared" ref="H11:H16" si="1">$B11*G11</f>
        <v>0</v>
      </c>
      <c r="J11" s="189" t="s">
        <v>792</v>
      </c>
      <c r="K11" s="189"/>
      <c r="L11" s="189"/>
      <c r="M11" s="82"/>
      <c r="O11" s="84"/>
    </row>
    <row r="12" spans="1:15" ht="14.1" customHeight="1">
      <c r="A12" s="58" t="str">
        <f>"Missing Basic (out of "&amp;COUNTIF(TECH!$A$10:'TECH'!$A$187,"Basic")&amp;")"</f>
        <v>Missing Basic (out of 40)</v>
      </c>
      <c r="B12" s="50">
        <v>-0.02</v>
      </c>
      <c r="C12" s="35"/>
      <c r="D12" s="39">
        <f>TECH!$E$3</f>
        <v>0</v>
      </c>
      <c r="E12" s="47">
        <f t="shared" si="0"/>
        <v>0</v>
      </c>
      <c r="F12" s="43"/>
      <c r="G12" s="39">
        <f>TECH!$F$3</f>
        <v>0</v>
      </c>
      <c r="H12" s="47">
        <f t="shared" si="1"/>
        <v>0</v>
      </c>
      <c r="J12" s="189"/>
      <c r="K12" s="189"/>
      <c r="L12" s="189"/>
      <c r="M12" s="82"/>
      <c r="O12" s="84"/>
    </row>
    <row r="13" spans="1:15" ht="14.1" customHeight="1">
      <c r="A13" s="58" t="str">
        <f>"Missing Intermediate (out of "&amp;COUNTIF(TECH!$A$10:'TECH'!$A$187,"Intermediate")&amp;")"</f>
        <v>Missing Intermediate (out of 12)</v>
      </c>
      <c r="B13" s="50">
        <v>-0.01</v>
      </c>
      <c r="C13" s="35"/>
      <c r="D13" s="39">
        <f>TECH!$E$4</f>
        <v>0</v>
      </c>
      <c r="E13" s="47">
        <f t="shared" si="0"/>
        <v>0</v>
      </c>
      <c r="F13" s="43"/>
      <c r="G13" s="39">
        <f>TECH!$F$4</f>
        <v>0</v>
      </c>
      <c r="H13" s="47">
        <f t="shared" si="1"/>
        <v>0</v>
      </c>
      <c r="J13" s="189"/>
      <c r="K13" s="189"/>
      <c r="L13" s="189"/>
      <c r="M13" s="82"/>
      <c r="O13" s="84"/>
    </row>
    <row r="14" spans="1:15" ht="14.1" customHeight="1" thickBot="1">
      <c r="A14" s="58" t="str">
        <f>"Completed Advanced (out of "&amp;COUNTIF(TECH!$A$10:'TECH'!$A$187,"Advanced")&amp;")"</f>
        <v>Completed Advanced (out of 10)</v>
      </c>
      <c r="B14" s="51">
        <v>5.0000000000000001E-3</v>
      </c>
      <c r="C14" s="36"/>
      <c r="D14" s="39">
        <f>TECH!$E$7</f>
        <v>3</v>
      </c>
      <c r="E14" s="47">
        <f t="shared" si="0"/>
        <v>1.4999999999999999E-2</v>
      </c>
      <c r="F14" s="43"/>
      <c r="G14" s="39">
        <f>TECH!$F$7</f>
        <v>0</v>
      </c>
      <c r="H14" s="47">
        <f t="shared" si="1"/>
        <v>0</v>
      </c>
      <c r="J14" s="85" t="s">
        <v>64</v>
      </c>
      <c r="K14" s="86"/>
      <c r="L14" s="85" t="s">
        <v>65</v>
      </c>
      <c r="M14" s="82"/>
      <c r="O14" s="84"/>
    </row>
    <row r="15" spans="1:15" ht="14.1" customHeight="1">
      <c r="A15" s="58" t="str">
        <f>"Completed Professional (out of "&amp;COUNTIF(TECH!$A$10:'TECH'!$A$187,"Professional")&amp;")"</f>
        <v>Completed Professional (out of 7)</v>
      </c>
      <c r="B15" s="52">
        <v>7.4999999999999997E-3</v>
      </c>
      <c r="C15" s="37"/>
      <c r="D15" s="39">
        <f>TECH!$E$8</f>
        <v>0.5</v>
      </c>
      <c r="E15" s="47">
        <f t="shared" si="0"/>
        <v>3.7499999999999999E-3</v>
      </c>
      <c r="F15" s="43"/>
      <c r="G15" s="39">
        <f>TECH!$F$8</f>
        <v>0</v>
      </c>
      <c r="H15" s="47">
        <f t="shared" si="1"/>
        <v>0</v>
      </c>
      <c r="J15" s="187">
        <f>MAX(0,MIN(1,IF($J17 &lt;= 0.95, ROUND($J17,2), FLOOR((0.95+($J17-0.95)/5),0.01))))</f>
        <v>0.75</v>
      </c>
      <c r="L15" s="187">
        <f>MAX(0,MIN(1,IF($L17 &lt;= 0.95, ROUND($L17,2), FLOOR((0.95+($L17-0.95)/5),0.01))))</f>
        <v>0.68</v>
      </c>
      <c r="M15" s="82"/>
      <c r="O15" s="84"/>
    </row>
    <row r="16" spans="1:15" ht="14.1" customHeight="1" thickBot="1">
      <c r="A16" s="59" t="str">
        <f>"Completed Exceptional (out of "&amp;COUNTIF(TECH!$A$10:'TECH'!$A$187,"Exceptional")&amp;")"</f>
        <v>Completed Exceptional (out of 3)</v>
      </c>
      <c r="B16" s="53">
        <v>0.01</v>
      </c>
      <c r="C16" s="35"/>
      <c r="D16" s="40">
        <f>TECH!$E$9</f>
        <v>0</v>
      </c>
      <c r="E16" s="48">
        <f t="shared" si="0"/>
        <v>0</v>
      </c>
      <c r="F16" s="43"/>
      <c r="G16" s="40">
        <f>TECH!$F$9</f>
        <v>0</v>
      </c>
      <c r="H16" s="48">
        <f t="shared" si="1"/>
        <v>0</v>
      </c>
      <c r="J16" s="188"/>
      <c r="L16" s="188"/>
      <c r="M16" s="82"/>
      <c r="O16" s="84"/>
    </row>
    <row r="17" spans="1:13" ht="14.1" customHeight="1">
      <c r="A17" s="2"/>
      <c r="B17" s="5"/>
      <c r="C17" s="43"/>
      <c r="D17" s="22" t="s">
        <v>16</v>
      </c>
      <c r="E17" s="41">
        <f>SUM(E11:E16)</f>
        <v>1.8749999999999999E-2</v>
      </c>
      <c r="F17" s="43"/>
      <c r="G17" s="22" t="s">
        <v>16</v>
      </c>
      <c r="H17" s="41">
        <f>SUM(H11:H16)</f>
        <v>0</v>
      </c>
      <c r="J17" s="87">
        <f>$A$7+$E17+IF($D$8-$E17 &gt; 0, ($D$8-$E17)/2, $D$8-$E17)+$G$5</f>
        <v>0.74625000000000008</v>
      </c>
      <c r="L17" s="87">
        <f>$A$7+$H17+IF($G$8 &gt; 0, ($G$8-$H17)/2, $G$8-$H17)+$G$5</f>
        <v>0.68</v>
      </c>
      <c r="M17" s="82"/>
    </row>
    <row r="18" spans="1:13" ht="14.1" customHeight="1" thickBot="1">
      <c r="A18" s="2"/>
      <c r="B18" s="5"/>
      <c r="C18" s="43"/>
      <c r="D18" s="191" t="s">
        <v>64</v>
      </c>
      <c r="E18" s="191"/>
      <c r="F18" s="43"/>
      <c r="G18" s="191" t="s">
        <v>65</v>
      </c>
      <c r="H18" s="191"/>
      <c r="J18" s="88"/>
      <c r="M18" s="78"/>
    </row>
    <row r="19" spans="1:13" ht="14.1" customHeight="1" thickBot="1">
      <c r="A19" s="1" t="s">
        <v>427</v>
      </c>
      <c r="B19" s="6" t="s">
        <v>426</v>
      </c>
      <c r="C19" s="42"/>
      <c r="D19" s="44" t="s">
        <v>7</v>
      </c>
      <c r="E19" s="45" t="s">
        <v>27</v>
      </c>
      <c r="F19" s="42"/>
      <c r="G19" s="44" t="s">
        <v>7</v>
      </c>
      <c r="H19" s="45" t="s">
        <v>27</v>
      </c>
      <c r="J19" s="190" t="s">
        <v>715</v>
      </c>
      <c r="K19" s="190"/>
      <c r="L19" s="190"/>
      <c r="M19" s="83"/>
    </row>
    <row r="20" spans="1:13" ht="14.1" customHeight="1">
      <c r="A20" s="57" t="str">
        <f>"Missing Required (out of "&amp;COUNTIF(DESIGN!$A$10:'DESIGN'!$A$250,"Required")&amp;")"</f>
        <v>Missing Required (out of 15)</v>
      </c>
      <c r="B20" s="49">
        <v>-0.1</v>
      </c>
      <c r="C20" s="35"/>
      <c r="D20" s="38">
        <f>DESIGN!$E$2</f>
        <v>0</v>
      </c>
      <c r="E20" s="46">
        <f t="shared" ref="E20:E25" si="2">B20*D20</f>
        <v>0</v>
      </c>
      <c r="F20" s="43"/>
      <c r="G20" s="38">
        <f>DESIGN!$F$2</f>
        <v>0</v>
      </c>
      <c r="H20" s="46">
        <f t="shared" ref="H20:H25" si="3">$B20*G20</f>
        <v>0</v>
      </c>
      <c r="J20" s="189" t="s">
        <v>722</v>
      </c>
      <c r="K20" s="189"/>
      <c r="L20" s="189"/>
      <c r="M20" s="84"/>
    </row>
    <row r="21" spans="1:13" ht="14.1" customHeight="1">
      <c r="A21" s="58" t="str">
        <f>"Missing Basic (out of "&amp;COUNTIF(DESIGN!$A$10:'DESIGN'!$A$250,"Basic")&amp;")"</f>
        <v>Missing Basic (out of 20)</v>
      </c>
      <c r="B21" s="50">
        <v>-0.02</v>
      </c>
      <c r="C21" s="35"/>
      <c r="D21" s="39">
        <f>DESIGN!$E$3</f>
        <v>0</v>
      </c>
      <c r="E21" s="47">
        <f t="shared" si="2"/>
        <v>0</v>
      </c>
      <c r="F21" s="43"/>
      <c r="G21" s="39">
        <f>DESIGN!$F$3</f>
        <v>0</v>
      </c>
      <c r="H21" s="47">
        <f t="shared" si="3"/>
        <v>0</v>
      </c>
      <c r="J21" s="189"/>
      <c r="K21" s="189"/>
      <c r="L21" s="189"/>
      <c r="M21" s="84"/>
    </row>
    <row r="22" spans="1:13" ht="14.1" customHeight="1">
      <c r="A22" s="58" t="str">
        <f>"Missing Intermediate (out of "&amp;COUNTIF(DESIGN!$A$10:'DESIGN'!$A$250,"Intermediate")&amp;")"</f>
        <v>Missing Intermediate (out of 9)</v>
      </c>
      <c r="B22" s="50">
        <v>-0.01</v>
      </c>
      <c r="C22" s="35"/>
      <c r="D22" s="39">
        <f>DESIGN!$E$4</f>
        <v>0</v>
      </c>
      <c r="E22" s="47">
        <f t="shared" si="2"/>
        <v>0</v>
      </c>
      <c r="F22" s="43"/>
      <c r="G22" s="39">
        <f>DESIGN!$F$4</f>
        <v>0</v>
      </c>
      <c r="H22" s="47">
        <f t="shared" si="3"/>
        <v>0</v>
      </c>
      <c r="J22" s="189"/>
      <c r="K22" s="189"/>
      <c r="L22" s="189"/>
      <c r="M22" s="84"/>
    </row>
    <row r="23" spans="1:13" ht="14.1" customHeight="1" thickBot="1">
      <c r="A23" s="58" t="str">
        <f>"Completed Advanced (out of "&amp;COUNTIF(DESIGN!$A$10:'DESIGN'!$A$250,"Advanced")&amp;")"</f>
        <v>Completed Advanced (out of 24)</v>
      </c>
      <c r="B23" s="51">
        <v>5.0000000000000001E-3</v>
      </c>
      <c r="C23" s="36"/>
      <c r="D23" s="39">
        <f>DESIGN!$E$7</f>
        <v>0</v>
      </c>
      <c r="E23" s="47">
        <f t="shared" si="2"/>
        <v>0</v>
      </c>
      <c r="F23" s="43"/>
      <c r="G23" s="39">
        <f>DESIGN!$F$7</f>
        <v>0</v>
      </c>
      <c r="H23" s="47">
        <f t="shared" si="3"/>
        <v>0</v>
      </c>
      <c r="J23" s="85" t="s">
        <v>64</v>
      </c>
      <c r="K23" s="86"/>
      <c r="L23" s="85" t="s">
        <v>65</v>
      </c>
      <c r="M23" s="84"/>
    </row>
    <row r="24" spans="1:13" ht="14.1" customHeight="1">
      <c r="A24" s="58" t="str">
        <f>"Completed Professional (out of "&amp;COUNTIF(DESIGN!$A$10:'DESIGN'!$A$250,"Professional")&amp;")"</f>
        <v>Completed Professional (out of 22)</v>
      </c>
      <c r="B24" s="52">
        <v>7.4999999999999997E-3</v>
      </c>
      <c r="C24" s="37"/>
      <c r="D24" s="39">
        <f>DESIGN!$E$8</f>
        <v>0</v>
      </c>
      <c r="E24" s="47">
        <f t="shared" si="2"/>
        <v>0</v>
      </c>
      <c r="F24" s="43"/>
      <c r="G24" s="39">
        <f>DESIGN!$F$8</f>
        <v>0</v>
      </c>
      <c r="H24" s="47">
        <f t="shared" si="3"/>
        <v>0</v>
      </c>
      <c r="J24" s="187">
        <f>MAX(0,MIN(1,IF($J26 &lt;= 0.95, ROUND($J26,2), FLOOR((0.95+($J26-0.95)/5),0.01))))</f>
        <v>0.68</v>
      </c>
      <c r="L24" s="187">
        <f>MAX(0,MIN(1,IF($L26 &lt;= 0.95, ROUND($L26,2), FLOOR((0.95+($L26-0.95)/5),0.01))))</f>
        <v>0.68</v>
      </c>
      <c r="M24" s="84"/>
    </row>
    <row r="25" spans="1:13" ht="14.1" customHeight="1" thickBot="1">
      <c r="A25" s="59" t="str">
        <f>"Completed Exceptional (out of "&amp;COUNTIF(DESIGN!$A$10:'DESIGN'!$A$250,"Exceptional")&amp;")"</f>
        <v>Completed Exceptional (out of 15)</v>
      </c>
      <c r="B25" s="53">
        <v>0.01</v>
      </c>
      <c r="C25" s="35"/>
      <c r="D25" s="40">
        <f>DESIGN!$E$9</f>
        <v>0</v>
      </c>
      <c r="E25" s="48">
        <f t="shared" si="2"/>
        <v>0</v>
      </c>
      <c r="F25" s="43"/>
      <c r="G25" s="40">
        <f>DESIGN!$F$9</f>
        <v>0</v>
      </c>
      <c r="H25" s="48">
        <f t="shared" si="3"/>
        <v>0</v>
      </c>
      <c r="J25" s="188"/>
      <c r="L25" s="188"/>
      <c r="M25" s="84"/>
    </row>
    <row r="26" spans="1:13" ht="14.1" customHeight="1">
      <c r="A26" s="2"/>
      <c r="B26" s="5"/>
      <c r="C26" s="43"/>
      <c r="D26" s="22" t="s">
        <v>16</v>
      </c>
      <c r="E26" s="41">
        <f>SUM(E20:E25)</f>
        <v>0</v>
      </c>
      <c r="F26" s="43"/>
      <c r="G26" s="22" t="s">
        <v>16</v>
      </c>
      <c r="H26" s="41">
        <f>SUM(H20:H25)</f>
        <v>0</v>
      </c>
      <c r="J26" s="87">
        <f>$A$7+MIN(MAX($E26*2,$E26),$D$8)</f>
        <v>0.68</v>
      </c>
      <c r="L26" s="87">
        <f>$A$7+MIN(MAX($H26*2,$H26),$G$8)+$G$5</f>
        <v>0.68</v>
      </c>
      <c r="M26" s="84"/>
    </row>
    <row r="27" spans="1:13" ht="14.1" customHeight="1" thickBot="1">
      <c r="A27" s="2"/>
      <c r="B27" s="5"/>
      <c r="C27" s="43"/>
      <c r="D27" s="191" t="s">
        <v>64</v>
      </c>
      <c r="E27" s="191"/>
      <c r="F27" s="43"/>
      <c r="G27" s="191" t="s">
        <v>65</v>
      </c>
      <c r="H27" s="191"/>
    </row>
    <row r="28" spans="1:13" ht="14.1" customHeight="1" thickBot="1">
      <c r="A28" s="1" t="s">
        <v>708</v>
      </c>
      <c r="B28" s="6" t="s">
        <v>426</v>
      </c>
      <c r="C28" s="42"/>
      <c r="D28" s="44" t="s">
        <v>7</v>
      </c>
      <c r="E28" s="45" t="s">
        <v>27</v>
      </c>
      <c r="F28" s="42"/>
      <c r="G28" s="44" t="s">
        <v>7</v>
      </c>
      <c r="H28" s="45" t="s">
        <v>27</v>
      </c>
      <c r="J28" s="190" t="s">
        <v>709</v>
      </c>
      <c r="K28" s="190"/>
      <c r="L28" s="190"/>
    </row>
    <row r="29" spans="1:13" ht="14.1" customHeight="1">
      <c r="A29" s="57" t="str">
        <f>"Missing Required (out of "&amp;COUNTIF(ART!$A$10:'ART'!$A$255,"Required")&amp;")"</f>
        <v>Missing Required (out of 9)</v>
      </c>
      <c r="B29" s="49">
        <v>-0.1</v>
      </c>
      <c r="C29" s="35"/>
      <c r="D29" s="38">
        <f>ART!$E$2</f>
        <v>0</v>
      </c>
      <c r="E29" s="46">
        <f t="shared" ref="E29:E34" si="4">B29*D29</f>
        <v>0</v>
      </c>
      <c r="F29" s="43"/>
      <c r="G29" s="38">
        <f>ART!$F$2</f>
        <v>0</v>
      </c>
      <c r="H29" s="46">
        <f t="shared" ref="H29:H34" si="5">$B29*G29</f>
        <v>0</v>
      </c>
      <c r="J29" s="189" t="s">
        <v>710</v>
      </c>
      <c r="K29" s="189"/>
      <c r="L29" s="189"/>
    </row>
    <row r="30" spans="1:13" ht="14.1" customHeight="1">
      <c r="A30" s="58" t="str">
        <f>"Missing Basic (out of "&amp;COUNTIF(ART!$A$10:'ART'!$A$255,"Basic")&amp;")"</f>
        <v>Missing Basic (out of 10)</v>
      </c>
      <c r="B30" s="50">
        <v>-0.02</v>
      </c>
      <c r="C30" s="35"/>
      <c r="D30" s="39">
        <f>ART!$E$3</f>
        <v>0</v>
      </c>
      <c r="E30" s="47">
        <f t="shared" si="4"/>
        <v>0</v>
      </c>
      <c r="F30" s="43"/>
      <c r="G30" s="39">
        <f>ART!$F$3</f>
        <v>0</v>
      </c>
      <c r="H30" s="47">
        <f t="shared" si="5"/>
        <v>0</v>
      </c>
      <c r="J30" s="189"/>
      <c r="K30" s="189"/>
      <c r="L30" s="189"/>
    </row>
    <row r="31" spans="1:13" ht="14.1" customHeight="1">
      <c r="A31" s="58" t="str">
        <f>"Missing Intermediate (out of "&amp;COUNTIF(ART!$A$10:'ART'!$A$255,"Intermediate")&amp;")"</f>
        <v>Missing Intermediate (out of 7)</v>
      </c>
      <c r="B31" s="50">
        <v>-0.01</v>
      </c>
      <c r="C31" s="35"/>
      <c r="D31" s="39">
        <f>ART!$E$4</f>
        <v>0</v>
      </c>
      <c r="E31" s="47">
        <f t="shared" si="4"/>
        <v>0</v>
      </c>
      <c r="F31" s="43"/>
      <c r="G31" s="39">
        <f>ART!$F$4</f>
        <v>0</v>
      </c>
      <c r="H31" s="47">
        <f t="shared" si="5"/>
        <v>0</v>
      </c>
      <c r="J31" s="189"/>
      <c r="K31" s="189"/>
      <c r="L31" s="189"/>
    </row>
    <row r="32" spans="1:13" ht="14.1" customHeight="1" thickBot="1">
      <c r="A32" s="58" t="str">
        <f>"Completed Advanced (out of "&amp;COUNTIF(ART!$A$10:'ART'!$A$255,"Advanced")&amp;")"</f>
        <v>Completed Advanced (out of 12)</v>
      </c>
      <c r="B32" s="51">
        <v>5.0000000000000001E-3</v>
      </c>
      <c r="C32" s="36"/>
      <c r="D32" s="39">
        <f>ART!$E$7</f>
        <v>5</v>
      </c>
      <c r="E32" s="47">
        <f t="shared" si="4"/>
        <v>2.5000000000000001E-2</v>
      </c>
      <c r="F32" s="43"/>
      <c r="G32" s="39">
        <f>ART!$F$7</f>
        <v>0</v>
      </c>
      <c r="H32" s="47">
        <f t="shared" si="5"/>
        <v>0</v>
      </c>
      <c r="J32" s="85" t="s">
        <v>64</v>
      </c>
      <c r="K32" s="86"/>
      <c r="L32" s="85" t="s">
        <v>65</v>
      </c>
    </row>
    <row r="33" spans="1:12" ht="14.1" customHeight="1">
      <c r="A33" s="58" t="str">
        <f>"Completed Professional (out of "&amp;COUNTIF(ART!$A$10:'ART'!$A$255,"Professional")&amp;")"</f>
        <v>Completed Professional (out of 12)</v>
      </c>
      <c r="B33" s="52">
        <v>7.4999999999999997E-3</v>
      </c>
      <c r="C33" s="37"/>
      <c r="D33" s="39">
        <f>ART!$E$8</f>
        <v>3</v>
      </c>
      <c r="E33" s="47">
        <f t="shared" si="4"/>
        <v>2.2499999999999999E-2</v>
      </c>
      <c r="F33" s="43"/>
      <c r="G33" s="39">
        <f>ART!$F$8</f>
        <v>0</v>
      </c>
      <c r="H33" s="47">
        <f t="shared" si="5"/>
        <v>0</v>
      </c>
      <c r="J33" s="187">
        <f>MAX(0,MIN(1,IF($J35 &lt;= 0.95, ROUND($J35,2), FLOOR((0.95+($J35-0.95)/5),0.01))))</f>
        <v>0.79</v>
      </c>
      <c r="L33" s="187">
        <f>MAX(0,MIN(1,IF($L35 &lt;= 0.95, ROUND($L35,2), FLOOR((0.95+($L35-0.95)/5),0.01))))</f>
        <v>0.68</v>
      </c>
    </row>
    <row r="34" spans="1:12" ht="14.1" customHeight="1" thickBot="1">
      <c r="A34" s="59" t="str">
        <f>"Completed Exceptional (out of "&amp;COUNTIF(ART!$A$10:'ART'!$A$255,"Exceptional")&amp;")"</f>
        <v>Completed Exceptional (out of 6)</v>
      </c>
      <c r="B34" s="53">
        <v>0.01</v>
      </c>
      <c r="C34" s="35"/>
      <c r="D34" s="40">
        <f>ART!$E$9</f>
        <v>2.5</v>
      </c>
      <c r="E34" s="48">
        <f t="shared" si="4"/>
        <v>2.5000000000000001E-2</v>
      </c>
      <c r="F34" s="43"/>
      <c r="G34" s="40">
        <f>ART!$F$9</f>
        <v>0</v>
      </c>
      <c r="H34" s="48">
        <f t="shared" si="5"/>
        <v>0</v>
      </c>
      <c r="J34" s="188"/>
      <c r="L34" s="188"/>
    </row>
    <row r="35" spans="1:12" ht="14.1" customHeight="1">
      <c r="A35" s="2"/>
      <c r="B35" s="5"/>
      <c r="C35" s="43"/>
      <c r="D35" s="22" t="s">
        <v>16</v>
      </c>
      <c r="E35" s="41">
        <f>SUM(E29:E34)</f>
        <v>7.2500000000000009E-2</v>
      </c>
      <c r="F35" s="43"/>
      <c r="G35" s="22" t="s">
        <v>16</v>
      </c>
      <c r="H35" s="41">
        <f>SUM(H29:H34)</f>
        <v>0</v>
      </c>
      <c r="J35" s="87">
        <f>$A$7+MIN(MAX($E35*2,$E35),$D$8)</f>
        <v>0.79375000000000007</v>
      </c>
      <c r="L35" s="87">
        <f>$A$7+MIN(MAX($H35*2,$H35),$G$8)+$G$5</f>
        <v>0.68</v>
      </c>
    </row>
    <row r="36" spans="1:12" ht="14.1" customHeight="1" thickBot="1">
      <c r="A36" s="2"/>
      <c r="B36" s="5"/>
      <c r="C36" s="43"/>
      <c r="D36" s="191" t="s">
        <v>64</v>
      </c>
      <c r="E36" s="191"/>
      <c r="F36" s="43"/>
      <c r="G36" s="191" t="s">
        <v>65</v>
      </c>
      <c r="H36" s="191"/>
    </row>
    <row r="37" spans="1:12" ht="14.1" customHeight="1" thickBot="1">
      <c r="A37" s="1" t="s">
        <v>429</v>
      </c>
      <c r="B37" s="6" t="s">
        <v>426</v>
      </c>
      <c r="C37" s="42"/>
      <c r="D37" s="44" t="s">
        <v>7</v>
      </c>
      <c r="E37" s="45" t="s">
        <v>27</v>
      </c>
      <c r="F37" s="42"/>
      <c r="G37" s="44" t="s">
        <v>7</v>
      </c>
      <c r="H37" s="45" t="s">
        <v>27</v>
      </c>
      <c r="J37" s="190" t="s">
        <v>711</v>
      </c>
      <c r="K37" s="190"/>
      <c r="L37" s="190"/>
    </row>
    <row r="38" spans="1:12" ht="14.1" customHeight="1">
      <c r="A38" s="57" t="str">
        <f>"Missing Required (out of "&amp;COUNTIF(AUDIO!$A$10:'AUDIO'!$A$240,"Required")&amp;")"</f>
        <v>Missing Required (out of 10)</v>
      </c>
      <c r="B38" s="49">
        <v>-0.1</v>
      </c>
      <c r="C38" s="35"/>
      <c r="D38" s="38">
        <f>AUDIO!$E$2</f>
        <v>0</v>
      </c>
      <c r="E38" s="46">
        <f t="shared" ref="E38:E43" si="6">B38*D38</f>
        <v>0</v>
      </c>
      <c r="F38" s="43"/>
      <c r="G38" s="38">
        <f>AUDIO!$F$2</f>
        <v>0</v>
      </c>
      <c r="H38" s="46">
        <f t="shared" ref="H38:H43" si="7">$B38*G38</f>
        <v>0</v>
      </c>
      <c r="J38" s="189" t="s">
        <v>712</v>
      </c>
      <c r="K38" s="189"/>
      <c r="L38" s="189"/>
    </row>
    <row r="39" spans="1:12" ht="14.1" customHeight="1">
      <c r="A39" s="58" t="str">
        <f>"Missing Basic (out of "&amp;COUNTIF(AUDIO!$A$10:'AUDIO'!$A$240,"Basic")&amp;")"</f>
        <v>Missing Basic (out of 11)</v>
      </c>
      <c r="B39" s="50">
        <v>-0.02</v>
      </c>
      <c r="C39" s="35"/>
      <c r="D39" s="39">
        <f>AUDIO!$E$3</f>
        <v>0</v>
      </c>
      <c r="E39" s="47">
        <f t="shared" si="6"/>
        <v>0</v>
      </c>
      <c r="F39" s="43"/>
      <c r="G39" s="39">
        <f>AUDIO!$F$3</f>
        <v>0</v>
      </c>
      <c r="H39" s="47">
        <f t="shared" si="7"/>
        <v>0</v>
      </c>
      <c r="J39" s="189"/>
      <c r="K39" s="189"/>
      <c r="L39" s="189"/>
    </row>
    <row r="40" spans="1:12" ht="14.1" customHeight="1">
      <c r="A40" s="58" t="str">
        <f>"Missing Intermediate (out of "&amp;COUNTIF(AUDIO!$A$10:'AUDIO'!$A$240,"Intermediate")&amp;")"</f>
        <v>Missing Intermediate (out of 6)</v>
      </c>
      <c r="B40" s="50">
        <v>-0.01</v>
      </c>
      <c r="C40" s="35"/>
      <c r="D40" s="39">
        <f>AUDIO!$E$4</f>
        <v>0</v>
      </c>
      <c r="E40" s="47">
        <f t="shared" si="6"/>
        <v>0</v>
      </c>
      <c r="F40" s="43"/>
      <c r="G40" s="39">
        <f>AUDIO!$F$4</f>
        <v>0</v>
      </c>
      <c r="H40" s="47">
        <f t="shared" si="7"/>
        <v>0</v>
      </c>
      <c r="J40" s="189"/>
      <c r="K40" s="189"/>
      <c r="L40" s="189"/>
    </row>
    <row r="41" spans="1:12" ht="14.1" customHeight="1" thickBot="1">
      <c r="A41" s="58" t="str">
        <f>"Completed Advanced (out of "&amp;COUNTIF(AUDIO!$A$10:'AUDIO'!$A$240,"Advanced")&amp;")"</f>
        <v>Completed Advanced (out of 8)</v>
      </c>
      <c r="B41" s="51">
        <v>5.0000000000000001E-3</v>
      </c>
      <c r="C41" s="36"/>
      <c r="D41" s="39">
        <f>AUDIO!$E$7</f>
        <v>2</v>
      </c>
      <c r="E41" s="47">
        <f t="shared" si="6"/>
        <v>0.01</v>
      </c>
      <c r="F41" s="43"/>
      <c r="G41" s="39">
        <f>AUDIO!$F$7</f>
        <v>0</v>
      </c>
      <c r="H41" s="47">
        <f t="shared" si="7"/>
        <v>0</v>
      </c>
      <c r="J41" s="85" t="s">
        <v>64</v>
      </c>
      <c r="K41" s="86"/>
      <c r="L41" s="85" t="s">
        <v>65</v>
      </c>
    </row>
    <row r="42" spans="1:12" ht="14.1" customHeight="1">
      <c r="A42" s="58" t="str">
        <f>"Completed Professional (out of "&amp;COUNTIF(AUDIO!$A$10:'AUDIO'!$A$240,"Professional")&amp;")"</f>
        <v>Completed Professional (out of 9)</v>
      </c>
      <c r="B42" s="52">
        <v>7.4999999999999997E-3</v>
      </c>
      <c r="C42" s="37"/>
      <c r="D42" s="39">
        <f>AUDIO!$E$8</f>
        <v>0</v>
      </c>
      <c r="E42" s="47">
        <f t="shared" si="6"/>
        <v>0</v>
      </c>
      <c r="F42" s="43"/>
      <c r="G42" s="39">
        <f>AUDIO!$F$8</f>
        <v>0</v>
      </c>
      <c r="H42" s="47">
        <f t="shared" si="7"/>
        <v>0</v>
      </c>
      <c r="J42" s="187">
        <f>MAX(0,MIN(1,IF($J44 &lt;= 0.95, ROUND($J44,2), FLOOR((0.95+($J44-0.95)/5),0.01))))</f>
        <v>0.7</v>
      </c>
      <c r="L42" s="187">
        <f>MAX(0,MIN(1,IF($L44 &lt;= 0.95, ROUND($L44,2), FLOOR((0.95+($L44-0.95)/5),0.01))))</f>
        <v>0.68</v>
      </c>
    </row>
    <row r="43" spans="1:12" ht="14.1" customHeight="1" thickBot="1">
      <c r="A43" s="59" t="str">
        <f>"Completed Exceptional (out of "&amp;COUNTIF(AUDIO!$A$10:'AUDIO'!$A$240,"Exceptional")&amp;")"</f>
        <v>Completed Exceptional (out of 5)</v>
      </c>
      <c r="B43" s="53">
        <v>0.01</v>
      </c>
      <c r="C43" s="35"/>
      <c r="D43" s="40">
        <f>AUDIO!$E$9</f>
        <v>0</v>
      </c>
      <c r="E43" s="48">
        <f t="shared" si="6"/>
        <v>0</v>
      </c>
      <c r="F43" s="43"/>
      <c r="G43" s="40">
        <f>AUDIO!$F$9</f>
        <v>0</v>
      </c>
      <c r="H43" s="48">
        <f t="shared" si="7"/>
        <v>0</v>
      </c>
      <c r="J43" s="188"/>
      <c r="L43" s="188"/>
    </row>
    <row r="44" spans="1:12" ht="14.1" customHeight="1">
      <c r="A44" s="2"/>
      <c r="B44" s="5"/>
      <c r="C44" s="43"/>
      <c r="D44" s="22" t="s">
        <v>16</v>
      </c>
      <c r="E44" s="41">
        <f>SUM(E38:E43)</f>
        <v>0.01</v>
      </c>
      <c r="F44" s="5"/>
      <c r="G44" s="22" t="s">
        <v>16</v>
      </c>
      <c r="H44" s="41">
        <f>SUM(H38:H43)</f>
        <v>0</v>
      </c>
      <c r="J44" s="87">
        <f>$A$7+MIN(MAX($E44*2,$E44),$D$8)</f>
        <v>0.70000000000000007</v>
      </c>
      <c r="L44" s="87">
        <f>$A$7+MIN(MAX($H44*2,$H44),$G$8)+$G$5</f>
        <v>0.68</v>
      </c>
    </row>
    <row r="45" spans="1:12" ht="14.1" customHeight="1" thickBot="1">
      <c r="A45" s="2"/>
      <c r="B45" s="5"/>
      <c r="C45" s="43"/>
      <c r="D45" s="191" t="s">
        <v>64</v>
      </c>
      <c r="E45" s="191"/>
      <c r="F45" s="43"/>
      <c r="G45" s="191" t="s">
        <v>65</v>
      </c>
      <c r="H45" s="191"/>
    </row>
    <row r="46" spans="1:12" ht="14.1" customHeight="1" thickBot="1">
      <c r="A46" s="1" t="s">
        <v>428</v>
      </c>
      <c r="B46" s="6" t="s">
        <v>426</v>
      </c>
      <c r="C46" s="42"/>
      <c r="D46" s="44" t="s">
        <v>7</v>
      </c>
      <c r="E46" s="45" t="s">
        <v>27</v>
      </c>
      <c r="F46" s="42"/>
      <c r="G46" s="44" t="s">
        <v>7</v>
      </c>
      <c r="H46" s="45" t="s">
        <v>27</v>
      </c>
    </row>
    <row r="47" spans="1:12" ht="14.1" customHeight="1">
      <c r="A47" s="57" t="str">
        <f>"Missing Required (out of "&amp;COUNTIF(NARRATIVE!$A$10:'NARRATIVE'!$A$230,"Required")&amp;")"</f>
        <v>Missing Required (out of 6)</v>
      </c>
      <c r="B47" s="49">
        <v>-0.1</v>
      </c>
      <c r="C47" s="35"/>
      <c r="D47" s="38">
        <f>NARRATIVE!$E$2</f>
        <v>0</v>
      </c>
      <c r="E47" s="46">
        <f t="shared" ref="E47:E52" si="8">B47*D47</f>
        <v>0</v>
      </c>
      <c r="F47" s="43"/>
      <c r="G47" s="38">
        <f>NARRATIVE!$F$2</f>
        <v>0</v>
      </c>
      <c r="H47" s="46">
        <f t="shared" ref="H47:H52" si="9">$B47*G47</f>
        <v>0</v>
      </c>
    </row>
    <row r="48" spans="1:12" ht="14.1" customHeight="1">
      <c r="A48" s="58" t="str">
        <f>"Missing Basic (out of "&amp;COUNTIF(NARRATIVE!$A$10:'NARRATIVE'!$A$230,"Basic")&amp;")"</f>
        <v>Missing Basic (out of 6)</v>
      </c>
      <c r="B48" s="50">
        <v>-0.02</v>
      </c>
      <c r="C48" s="35"/>
      <c r="D48" s="39">
        <f>NARRATIVE!$E$3</f>
        <v>0</v>
      </c>
      <c r="E48" s="47">
        <f t="shared" si="8"/>
        <v>0</v>
      </c>
      <c r="F48" s="43"/>
      <c r="G48" s="39">
        <f>NARRATIVE!$F$3</f>
        <v>0</v>
      </c>
      <c r="H48" s="47">
        <f t="shared" si="9"/>
        <v>0</v>
      </c>
    </row>
    <row r="49" spans="1:8" ht="14.1" customHeight="1">
      <c r="A49" s="58" t="str">
        <f>"Missing Intermediate (out of "&amp;COUNTIF(NARRATIVE!$A$10:'NARRATIVE'!$A$230,"Intermediate")&amp;")"</f>
        <v>Missing Intermediate (out of 1)</v>
      </c>
      <c r="B49" s="50">
        <v>-0.01</v>
      </c>
      <c r="C49" s="35"/>
      <c r="D49" s="39">
        <f>NARRATIVE!$E$4</f>
        <v>1</v>
      </c>
      <c r="E49" s="47">
        <f t="shared" si="8"/>
        <v>-0.01</v>
      </c>
      <c r="F49" s="43"/>
      <c r="G49" s="39">
        <f>NARRATIVE!$F$4</f>
        <v>0</v>
      </c>
      <c r="H49" s="47">
        <f t="shared" si="9"/>
        <v>0</v>
      </c>
    </row>
    <row r="50" spans="1:8" ht="14.1" customHeight="1">
      <c r="A50" s="58" t="str">
        <f>"Completed Advanced (out of "&amp;COUNTIF(NARRATIVE!$A$10:'NARRATIVE'!$A$230,"Advanced")&amp;")"</f>
        <v>Completed Advanced (out of 6)</v>
      </c>
      <c r="B50" s="51">
        <v>5.0000000000000001E-3</v>
      </c>
      <c r="C50" s="36"/>
      <c r="D50" s="39">
        <f>NARRATIVE!$E$7</f>
        <v>1</v>
      </c>
      <c r="E50" s="47">
        <f t="shared" si="8"/>
        <v>5.0000000000000001E-3</v>
      </c>
      <c r="F50" s="43"/>
      <c r="G50" s="39">
        <f>NARRATIVE!$F$7</f>
        <v>0</v>
      </c>
      <c r="H50" s="47">
        <f t="shared" si="9"/>
        <v>0</v>
      </c>
    </row>
    <row r="51" spans="1:8" ht="14.1" customHeight="1">
      <c r="A51" s="58" t="str">
        <f>"Completed Professional (out of "&amp;COUNTIF(NARRATIVE!$A$10:'NARRATIVE'!$A$230,"Professional")&amp;")"</f>
        <v>Completed Professional (out of 8)</v>
      </c>
      <c r="B51" s="52">
        <v>7.4999999999999997E-3</v>
      </c>
      <c r="C51" s="37"/>
      <c r="D51" s="39">
        <f>NARRATIVE!$E$8</f>
        <v>1</v>
      </c>
      <c r="E51" s="47">
        <f t="shared" si="8"/>
        <v>7.4999999999999997E-3</v>
      </c>
      <c r="F51" s="43"/>
      <c r="G51" s="39">
        <f>NARRATIVE!$F$8</f>
        <v>0</v>
      </c>
      <c r="H51" s="47">
        <f t="shared" si="9"/>
        <v>0</v>
      </c>
    </row>
    <row r="52" spans="1:8" ht="14.1" customHeight="1" thickBot="1">
      <c r="A52" s="59" t="str">
        <f>"Completed Exceptional (out of "&amp;COUNTIF(NARRATIVE!$A$10:'NARRATIVE'!$A$230,"Exceptional")&amp;")"</f>
        <v>Completed Exceptional (out of 10)</v>
      </c>
      <c r="B52" s="53">
        <v>0.01</v>
      </c>
      <c r="C52" s="35"/>
      <c r="D52" s="40">
        <f>NARRATIVE!$E$9</f>
        <v>1</v>
      </c>
      <c r="E52" s="48">
        <f t="shared" si="8"/>
        <v>0.01</v>
      </c>
      <c r="F52" s="43"/>
      <c r="G52" s="40">
        <f>NARRATIVE!$F$9</f>
        <v>0</v>
      </c>
      <c r="H52" s="48">
        <f t="shared" si="9"/>
        <v>0</v>
      </c>
    </row>
    <row r="53" spans="1:8" ht="14.1" customHeight="1">
      <c r="A53" s="2"/>
      <c r="B53" s="5"/>
      <c r="C53" s="43"/>
      <c r="D53" s="22" t="s">
        <v>16</v>
      </c>
      <c r="E53" s="41">
        <f>SUM(E47:E52)</f>
        <v>1.2500000000000001E-2</v>
      </c>
      <c r="F53" s="5"/>
      <c r="G53" s="22" t="s">
        <v>16</v>
      </c>
      <c r="H53" s="41">
        <f>SUM(H47:H52)</f>
        <v>0</v>
      </c>
    </row>
  </sheetData>
  <mergeCells count="41">
    <mergeCell ref="A7:B8"/>
    <mergeCell ref="J10:L10"/>
    <mergeCell ref="D6:E6"/>
    <mergeCell ref="A1:H3"/>
    <mergeCell ref="A5:B6"/>
    <mergeCell ref="D4:E4"/>
    <mergeCell ref="G4:H4"/>
    <mergeCell ref="D5:F5"/>
    <mergeCell ref="G5:H5"/>
    <mergeCell ref="J1:L1"/>
    <mergeCell ref="J2:L8"/>
    <mergeCell ref="D8:E8"/>
    <mergeCell ref="G8:H8"/>
    <mergeCell ref="D45:E45"/>
    <mergeCell ref="G7:H7"/>
    <mergeCell ref="D7:E7"/>
    <mergeCell ref="D36:E36"/>
    <mergeCell ref="D27:E27"/>
    <mergeCell ref="D18:E18"/>
    <mergeCell ref="D9:E9"/>
    <mergeCell ref="G45:H45"/>
    <mergeCell ref="G36:H36"/>
    <mergeCell ref="J24:J25"/>
    <mergeCell ref="L24:L25"/>
    <mergeCell ref="J28:L28"/>
    <mergeCell ref="G6:H6"/>
    <mergeCell ref="G9:H9"/>
    <mergeCell ref="G18:H18"/>
    <mergeCell ref="G27:H27"/>
    <mergeCell ref="J11:L13"/>
    <mergeCell ref="J15:J16"/>
    <mergeCell ref="L15:L16"/>
    <mergeCell ref="J19:L19"/>
    <mergeCell ref="J20:L22"/>
    <mergeCell ref="J42:J43"/>
    <mergeCell ref="L42:L43"/>
    <mergeCell ref="J29:L31"/>
    <mergeCell ref="J33:J34"/>
    <mergeCell ref="L33:L34"/>
    <mergeCell ref="J37:L37"/>
    <mergeCell ref="J38:L40"/>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0"/>
  <sheetViews>
    <sheetView tabSelected="1" topLeftCell="A19" workbookViewId="0">
      <selection activeCell="A20" sqref="A20"/>
    </sheetView>
  </sheetViews>
  <sheetFormatPr defaultColWidth="10.875" defaultRowHeight="14.1" customHeight="1"/>
  <cols>
    <col min="1" max="1" width="22" style="61" customWidth="1"/>
    <col min="2" max="2" width="9.625" style="61" customWidth="1"/>
    <col min="3" max="3" width="4.125" style="61" customWidth="1"/>
    <col min="4" max="4" width="6.125" style="61" customWidth="1"/>
    <col min="5" max="5" width="5.625" style="61" customWidth="1"/>
    <col min="6" max="6" width="41" style="61" customWidth="1"/>
    <col min="7" max="7" width="87.875" style="61" customWidth="1"/>
    <col min="8" max="16384" width="10.875" style="61"/>
  </cols>
  <sheetData>
    <row r="1" spans="1:7" ht="14.1" customHeight="1" thickBot="1">
      <c r="A1" s="231" t="s">
        <v>26</v>
      </c>
      <c r="B1" s="232"/>
      <c r="C1" s="232"/>
      <c r="D1" s="232"/>
      <c r="E1" s="232"/>
      <c r="F1" s="232"/>
      <c r="G1" s="233"/>
    </row>
    <row r="2" spans="1:7" ht="32.1" customHeight="1" thickBot="1">
      <c r="A2" s="220" t="s">
        <v>44</v>
      </c>
      <c r="B2" s="221"/>
      <c r="C2" s="221"/>
      <c r="D2" s="221"/>
      <c r="E2" s="221"/>
      <c r="F2" s="221"/>
      <c r="G2" s="222"/>
    </row>
    <row r="3" spans="1:7" ht="32.1" customHeight="1" thickBot="1">
      <c r="A3" s="237" t="s">
        <v>930</v>
      </c>
      <c r="B3" s="238"/>
      <c r="C3" s="238"/>
      <c r="D3" s="238"/>
      <c r="E3" s="238"/>
      <c r="F3" s="238"/>
      <c r="G3" s="239"/>
    </row>
    <row r="4" spans="1:7" ht="16.5" thickBot="1">
      <c r="A4" s="220" t="s">
        <v>438</v>
      </c>
      <c r="B4" s="221"/>
      <c r="C4" s="221"/>
      <c r="D4" s="221"/>
      <c r="E4" s="221"/>
      <c r="F4" s="221"/>
      <c r="G4" s="222"/>
    </row>
    <row r="5" spans="1:7" ht="16.5" thickBot="1">
      <c r="A5" s="248" t="s">
        <v>580</v>
      </c>
      <c r="B5" s="249"/>
      <c r="C5" s="249"/>
      <c r="D5" s="249"/>
      <c r="E5" s="249"/>
      <c r="F5" s="249"/>
      <c r="G5" s="250"/>
    </row>
    <row r="6" spans="1:7" ht="14.1" customHeight="1" thickBot="1">
      <c r="A6" s="2"/>
      <c r="B6" s="2"/>
      <c r="C6" s="2"/>
      <c r="D6" s="2"/>
      <c r="E6" s="2"/>
      <c r="F6" s="2"/>
      <c r="G6" s="2"/>
    </row>
    <row r="7" spans="1:7" ht="14.1" customHeight="1" thickBot="1">
      <c r="A7" s="60" t="s">
        <v>717</v>
      </c>
      <c r="B7" s="62"/>
      <c r="C7" s="62" t="s">
        <v>7</v>
      </c>
      <c r="D7" s="62" t="s">
        <v>720</v>
      </c>
      <c r="E7" s="6" t="s">
        <v>27</v>
      </c>
      <c r="F7" s="77" t="s">
        <v>28</v>
      </c>
      <c r="G7" s="64" t="s">
        <v>586</v>
      </c>
    </row>
    <row r="8" spans="1:7" ht="15.75">
      <c r="A8" s="246" t="s">
        <v>718</v>
      </c>
      <c r="B8" s="247"/>
      <c r="C8" s="65">
        <v>0</v>
      </c>
      <c r="D8" s="66">
        <v>0.01</v>
      </c>
      <c r="E8" s="67">
        <f>MIN(C8*D8,0.03)</f>
        <v>0</v>
      </c>
      <c r="F8" s="68"/>
      <c r="G8" s="89" t="s">
        <v>719</v>
      </c>
    </row>
    <row r="9" spans="1:7" ht="15.75">
      <c r="A9" s="252" t="s">
        <v>29</v>
      </c>
      <c r="B9" s="253"/>
      <c r="C9" s="92">
        <v>0</v>
      </c>
      <c r="D9" s="93">
        <v>-0.01</v>
      </c>
      <c r="E9" s="94">
        <f>C9*D9</f>
        <v>0</v>
      </c>
      <c r="F9" s="95"/>
      <c r="G9" s="96" t="s">
        <v>30</v>
      </c>
    </row>
    <row r="10" spans="1:7" ht="15.75">
      <c r="A10" s="254" t="s">
        <v>31</v>
      </c>
      <c r="B10" s="255"/>
      <c r="C10" s="69">
        <v>0</v>
      </c>
      <c r="D10" s="70">
        <v>-0.02</v>
      </c>
      <c r="E10" s="71">
        <f t="shared" ref="E10:E16" si="0">C10*D10</f>
        <v>0</v>
      </c>
      <c r="F10" s="72"/>
      <c r="G10" s="90" t="s">
        <v>32</v>
      </c>
    </row>
    <row r="11" spans="1:7" ht="15.75">
      <c r="A11" s="255" t="s">
        <v>33</v>
      </c>
      <c r="B11" s="255"/>
      <c r="C11" s="69">
        <v>0</v>
      </c>
      <c r="D11" s="70">
        <v>-0.01</v>
      </c>
      <c r="E11" s="71">
        <f t="shared" si="0"/>
        <v>0</v>
      </c>
      <c r="F11" s="72"/>
      <c r="G11" s="90" t="s">
        <v>47</v>
      </c>
    </row>
    <row r="12" spans="1:7" ht="15.75">
      <c r="A12" s="255" t="s">
        <v>716</v>
      </c>
      <c r="B12" s="255"/>
      <c r="C12" s="69">
        <v>0</v>
      </c>
      <c r="D12" s="70">
        <v>-0.02</v>
      </c>
      <c r="E12" s="71">
        <f t="shared" si="0"/>
        <v>0</v>
      </c>
      <c r="F12" s="72"/>
      <c r="G12" s="90" t="s">
        <v>34</v>
      </c>
    </row>
    <row r="13" spans="1:7" ht="15.75">
      <c r="A13" s="255" t="s">
        <v>35</v>
      </c>
      <c r="B13" s="255"/>
      <c r="C13" s="69">
        <v>0</v>
      </c>
      <c r="D13" s="70">
        <v>-0.05</v>
      </c>
      <c r="E13" s="71">
        <f t="shared" si="0"/>
        <v>0</v>
      </c>
      <c r="F13" s="72"/>
      <c r="G13" s="90" t="s">
        <v>486</v>
      </c>
    </row>
    <row r="14" spans="1:7" ht="15.75">
      <c r="A14" s="254" t="s">
        <v>36</v>
      </c>
      <c r="B14" s="255"/>
      <c r="C14" s="69">
        <v>0</v>
      </c>
      <c r="D14" s="70">
        <v>-0.05</v>
      </c>
      <c r="E14" s="71">
        <f t="shared" si="0"/>
        <v>0</v>
      </c>
      <c r="F14" s="72"/>
      <c r="G14" s="90" t="s">
        <v>37</v>
      </c>
    </row>
    <row r="15" spans="1:7" ht="15.75">
      <c r="A15" s="254" t="s">
        <v>38</v>
      </c>
      <c r="B15" s="255"/>
      <c r="C15" s="69">
        <v>0</v>
      </c>
      <c r="D15" s="70">
        <v>-0.05</v>
      </c>
      <c r="E15" s="71">
        <f t="shared" si="0"/>
        <v>0</v>
      </c>
      <c r="F15" s="72"/>
      <c r="G15" s="90" t="s">
        <v>39</v>
      </c>
    </row>
    <row r="16" spans="1:7" ht="16.5" thickBot="1">
      <c r="A16" s="229" t="s">
        <v>40</v>
      </c>
      <c r="B16" s="230"/>
      <c r="C16" s="73">
        <v>0</v>
      </c>
      <c r="D16" s="74">
        <v>-0.3</v>
      </c>
      <c r="E16" s="75">
        <f t="shared" si="0"/>
        <v>0</v>
      </c>
      <c r="F16" s="76"/>
      <c r="G16" s="91" t="s">
        <v>41</v>
      </c>
    </row>
    <row r="17" spans="1:7" ht="14.1" customHeight="1">
      <c r="A17" s="2"/>
      <c r="B17" s="251" t="s">
        <v>721</v>
      </c>
      <c r="C17" s="251"/>
      <c r="D17" s="251"/>
      <c r="E17" s="63">
        <f>SUM(E9:E16)</f>
        <v>0</v>
      </c>
      <c r="F17" s="63"/>
      <c r="G17" s="2"/>
    </row>
    <row r="18" spans="1:7" ht="14.1" customHeight="1" thickBot="1">
      <c r="A18" s="2"/>
      <c r="B18" s="2"/>
      <c r="C18" s="2"/>
      <c r="D18" s="2"/>
      <c r="E18" s="2"/>
      <c r="F18" s="2"/>
      <c r="G18" s="2"/>
    </row>
    <row r="19" spans="1:7" ht="14.1" customHeight="1" thickBot="1">
      <c r="A19" s="4" t="s">
        <v>42</v>
      </c>
      <c r="B19" s="231" t="s">
        <v>43</v>
      </c>
      <c r="C19" s="232"/>
      <c r="D19" s="232"/>
      <c r="E19" s="232"/>
      <c r="F19" s="232"/>
      <c r="G19" s="233"/>
    </row>
    <row r="20" spans="1:7" ht="32.1" customHeight="1" thickBot="1">
      <c r="A20" s="10" t="s">
        <v>582</v>
      </c>
      <c r="B20" s="220" t="s">
        <v>931</v>
      </c>
      <c r="C20" s="221"/>
      <c r="D20" s="221"/>
      <c r="E20" s="221"/>
      <c r="F20" s="221"/>
      <c r="G20" s="222"/>
    </row>
    <row r="21" spans="1:7" ht="60" customHeight="1" thickBot="1">
      <c r="A21" s="10" t="s">
        <v>46</v>
      </c>
      <c r="B21" s="220" t="s">
        <v>48</v>
      </c>
      <c r="C21" s="221"/>
      <c r="D21" s="221"/>
      <c r="E21" s="221"/>
      <c r="F21" s="221"/>
      <c r="G21" s="222"/>
    </row>
    <row r="22" spans="1:7" ht="45.95" customHeight="1" thickBot="1">
      <c r="A22" s="10" t="s">
        <v>45</v>
      </c>
      <c r="B22" s="220" t="s">
        <v>917</v>
      </c>
      <c r="C22" s="221"/>
      <c r="D22" s="221"/>
      <c r="E22" s="221"/>
      <c r="F22" s="221"/>
      <c r="G22" s="222"/>
    </row>
    <row r="23" spans="1:7" ht="32.1" customHeight="1">
      <c r="A23" s="98" t="s">
        <v>899</v>
      </c>
      <c r="B23" s="237" t="s">
        <v>916</v>
      </c>
      <c r="C23" s="238"/>
      <c r="D23" s="238"/>
      <c r="E23" s="238"/>
      <c r="F23" s="238"/>
      <c r="G23" s="239"/>
    </row>
    <row r="24" spans="1:7" ht="15.75">
      <c r="A24" s="99"/>
      <c r="B24" s="256" t="s">
        <v>900</v>
      </c>
      <c r="C24" s="257"/>
      <c r="D24" s="259" t="s">
        <v>901</v>
      </c>
      <c r="E24" s="259"/>
      <c r="F24" s="259"/>
      <c r="G24" s="260"/>
    </row>
    <row r="25" spans="1:7" ht="15.75">
      <c r="A25" s="99"/>
      <c r="B25" s="256" t="s">
        <v>902</v>
      </c>
      <c r="C25" s="257"/>
      <c r="D25" s="259" t="s">
        <v>903</v>
      </c>
      <c r="E25" s="259"/>
      <c r="F25" s="259"/>
      <c r="G25" s="260"/>
    </row>
    <row r="26" spans="1:7" ht="15.75">
      <c r="A26" s="99"/>
      <c r="B26" s="256" t="s">
        <v>904</v>
      </c>
      <c r="C26" s="257"/>
      <c r="D26" s="259" t="s">
        <v>905</v>
      </c>
      <c r="E26" s="259"/>
      <c r="F26" s="259"/>
      <c r="G26" s="260"/>
    </row>
    <row r="27" spans="1:7" ht="15.75">
      <c r="A27" s="99"/>
      <c r="B27" s="256" t="s">
        <v>906</v>
      </c>
      <c r="C27" s="257"/>
      <c r="D27" s="224" t="s">
        <v>907</v>
      </c>
      <c r="E27" s="224"/>
      <c r="F27" s="224"/>
      <c r="G27" s="258"/>
    </row>
    <row r="28" spans="1:7" ht="15.75">
      <c r="A28" s="99"/>
      <c r="B28" s="256" t="s">
        <v>908</v>
      </c>
      <c r="C28" s="257"/>
      <c r="D28" s="259" t="s">
        <v>909</v>
      </c>
      <c r="E28" s="259"/>
      <c r="F28" s="259"/>
      <c r="G28" s="260"/>
    </row>
    <row r="29" spans="1:7" ht="15.75">
      <c r="A29" s="99"/>
      <c r="B29" s="256" t="s">
        <v>910</v>
      </c>
      <c r="C29" s="257"/>
      <c r="D29" s="224" t="s">
        <v>911</v>
      </c>
      <c r="E29" s="224"/>
      <c r="F29" s="224"/>
      <c r="G29" s="258"/>
    </row>
    <row r="30" spans="1:7" ht="15.75">
      <c r="A30" s="99"/>
      <c r="B30" s="256" t="s">
        <v>914</v>
      </c>
      <c r="C30" s="257"/>
      <c r="D30" s="259" t="s">
        <v>915</v>
      </c>
      <c r="E30" s="259"/>
      <c r="F30" s="259"/>
      <c r="G30" s="260"/>
    </row>
    <row r="31" spans="1:7" ht="15.75">
      <c r="A31" s="99"/>
      <c r="B31" s="256" t="s">
        <v>912</v>
      </c>
      <c r="C31" s="257"/>
      <c r="D31" s="224" t="s">
        <v>913</v>
      </c>
      <c r="E31" s="224"/>
      <c r="F31" s="224"/>
      <c r="G31" s="258"/>
    </row>
    <row r="32" spans="1:7" ht="16.5" thickBot="1">
      <c r="A32" s="99"/>
      <c r="B32" s="256" t="s">
        <v>928</v>
      </c>
      <c r="C32" s="257"/>
      <c r="D32" s="224" t="s">
        <v>929</v>
      </c>
      <c r="E32" s="224"/>
      <c r="F32" s="224"/>
      <c r="G32" s="258"/>
    </row>
    <row r="33" spans="1:7" ht="15.75">
      <c r="A33" s="98" t="s">
        <v>918</v>
      </c>
      <c r="B33" s="237" t="s">
        <v>919</v>
      </c>
      <c r="C33" s="238"/>
      <c r="D33" s="238"/>
      <c r="E33" s="238"/>
      <c r="F33" s="238"/>
      <c r="G33" s="239"/>
    </row>
    <row r="34" spans="1:7" ht="15.75">
      <c r="A34" s="99"/>
      <c r="B34" s="256" t="s">
        <v>920</v>
      </c>
      <c r="C34" s="257"/>
      <c r="D34" s="259" t="s">
        <v>925</v>
      </c>
      <c r="E34" s="259"/>
      <c r="F34" s="259"/>
      <c r="G34" s="260"/>
    </row>
    <row r="35" spans="1:7" ht="15.75">
      <c r="A35" s="99"/>
      <c r="B35" s="256" t="s">
        <v>921</v>
      </c>
      <c r="C35" s="257"/>
      <c r="D35" s="259" t="s">
        <v>926</v>
      </c>
      <c r="E35" s="259"/>
      <c r="F35" s="259"/>
      <c r="G35" s="260"/>
    </row>
    <row r="36" spans="1:7" ht="16.5" thickBot="1">
      <c r="A36" s="99"/>
      <c r="B36" s="256" t="s">
        <v>922</v>
      </c>
      <c r="C36" s="257"/>
      <c r="D36" s="259" t="s">
        <v>927</v>
      </c>
      <c r="E36" s="259"/>
      <c r="F36" s="259"/>
      <c r="G36" s="260"/>
    </row>
    <row r="37" spans="1:7" ht="32.1" customHeight="1" thickBot="1">
      <c r="A37" s="98" t="s">
        <v>923</v>
      </c>
      <c r="B37" s="237" t="s">
        <v>924</v>
      </c>
      <c r="C37" s="238"/>
      <c r="D37" s="238"/>
      <c r="E37" s="238"/>
      <c r="F37" s="238"/>
      <c r="G37" s="239"/>
    </row>
    <row r="38" spans="1:7" ht="29.1" customHeight="1">
      <c r="A38" s="234" t="s">
        <v>517</v>
      </c>
      <c r="B38" s="237" t="s">
        <v>490</v>
      </c>
      <c r="C38" s="238"/>
      <c r="D38" s="238"/>
      <c r="E38" s="238"/>
      <c r="F38" s="238"/>
      <c r="G38" s="239"/>
    </row>
    <row r="39" spans="1:7" ht="15.95" customHeight="1">
      <c r="A39" s="235"/>
      <c r="B39" s="240"/>
      <c r="C39" s="241"/>
      <c r="D39" s="241"/>
      <c r="E39" s="241"/>
      <c r="F39" s="241"/>
      <c r="G39" s="242"/>
    </row>
    <row r="40" spans="1:7" ht="15.95" customHeight="1">
      <c r="A40" s="235"/>
      <c r="B40" s="243" t="s">
        <v>491</v>
      </c>
      <c r="C40" s="244"/>
      <c r="D40" s="244"/>
      <c r="E40" s="244"/>
      <c r="F40" s="244"/>
      <c r="G40" s="245"/>
    </row>
    <row r="41" spans="1:7" ht="15.95" customHeight="1">
      <c r="A41" s="235"/>
      <c r="B41" s="223" t="s">
        <v>492</v>
      </c>
      <c r="C41" s="224"/>
      <c r="D41" s="224"/>
      <c r="E41" s="224"/>
      <c r="F41" s="224"/>
      <c r="G41" s="225"/>
    </row>
    <row r="42" spans="1:7" ht="15.95" customHeight="1">
      <c r="A42" s="235"/>
      <c r="B42" s="240"/>
      <c r="C42" s="241"/>
      <c r="D42" s="241"/>
      <c r="E42" s="241"/>
      <c r="F42" s="241"/>
      <c r="G42" s="242"/>
    </row>
    <row r="43" spans="1:7" ht="42.95" customHeight="1">
      <c r="A43" s="235"/>
      <c r="B43" s="223" t="s">
        <v>493</v>
      </c>
      <c r="C43" s="224"/>
      <c r="D43" s="224"/>
      <c r="E43" s="224"/>
      <c r="F43" s="224"/>
      <c r="G43" s="225"/>
    </row>
    <row r="44" spans="1:7" ht="15.95" customHeight="1">
      <c r="A44" s="235"/>
      <c r="B44" s="240"/>
      <c r="C44" s="241"/>
      <c r="D44" s="241"/>
      <c r="E44" s="241"/>
      <c r="F44" s="241"/>
      <c r="G44" s="242"/>
    </row>
    <row r="45" spans="1:7" ht="15.95" customHeight="1">
      <c r="A45" s="235"/>
      <c r="B45" s="223" t="s">
        <v>494</v>
      </c>
      <c r="C45" s="224"/>
      <c r="D45" s="224"/>
      <c r="E45" s="224"/>
      <c r="F45" s="224"/>
      <c r="G45" s="225"/>
    </row>
    <row r="46" spans="1:7" ht="15.95" customHeight="1">
      <c r="A46" s="235"/>
      <c r="B46" s="223" t="s">
        <v>495</v>
      </c>
      <c r="C46" s="224"/>
      <c r="D46" s="224"/>
      <c r="E46" s="224"/>
      <c r="F46" s="224"/>
      <c r="G46" s="225"/>
    </row>
    <row r="47" spans="1:7" ht="15.95" customHeight="1">
      <c r="A47" s="235"/>
      <c r="B47" s="223" t="s">
        <v>496</v>
      </c>
      <c r="C47" s="224"/>
      <c r="D47" s="224"/>
      <c r="E47" s="224"/>
      <c r="F47" s="224"/>
      <c r="G47" s="225"/>
    </row>
    <row r="48" spans="1:7" ht="15.95" customHeight="1">
      <c r="A48" s="235"/>
      <c r="B48" s="223" t="s">
        <v>497</v>
      </c>
      <c r="C48" s="224"/>
      <c r="D48" s="224"/>
      <c r="E48" s="224"/>
      <c r="F48" s="224"/>
      <c r="G48" s="225"/>
    </row>
    <row r="49" spans="1:7" ht="15.95" customHeight="1">
      <c r="A49" s="235"/>
      <c r="B49" s="223" t="s">
        <v>498</v>
      </c>
      <c r="C49" s="224"/>
      <c r="D49" s="224"/>
      <c r="E49" s="224"/>
      <c r="F49" s="224"/>
      <c r="G49" s="225"/>
    </row>
    <row r="50" spans="1:7" ht="15.95" customHeight="1">
      <c r="A50" s="235"/>
      <c r="B50" s="223" t="s">
        <v>499</v>
      </c>
      <c r="C50" s="224"/>
      <c r="D50" s="224"/>
      <c r="E50" s="224"/>
      <c r="F50" s="224"/>
      <c r="G50" s="225"/>
    </row>
    <row r="51" spans="1:7" ht="15.95" customHeight="1">
      <c r="A51" s="235"/>
      <c r="B51" s="223" t="s">
        <v>500</v>
      </c>
      <c r="C51" s="224"/>
      <c r="D51" s="224"/>
      <c r="E51" s="224"/>
      <c r="F51" s="224"/>
      <c r="G51" s="225"/>
    </row>
    <row r="52" spans="1:7" ht="17.100000000000001" customHeight="1" thickBot="1">
      <c r="A52" s="236"/>
      <c r="B52" s="226" t="s">
        <v>501</v>
      </c>
      <c r="C52" s="227"/>
      <c r="D52" s="227"/>
      <c r="E52" s="227"/>
      <c r="F52" s="227"/>
      <c r="G52" s="228"/>
    </row>
    <row r="53" spans="1:7" ht="57.95" customHeight="1" thickBot="1">
      <c r="A53" s="10" t="s">
        <v>516</v>
      </c>
      <c r="B53" s="220" t="s">
        <v>581</v>
      </c>
      <c r="C53" s="221"/>
      <c r="D53" s="221"/>
      <c r="E53" s="221"/>
      <c r="F53" s="221"/>
      <c r="G53" s="222"/>
    </row>
    <row r="54" spans="1:7" ht="57.95" customHeight="1" thickBot="1">
      <c r="A54" s="10" t="s">
        <v>515</v>
      </c>
      <c r="B54" s="220" t="s">
        <v>502</v>
      </c>
      <c r="C54" s="221"/>
      <c r="D54" s="221"/>
      <c r="E54" s="221"/>
      <c r="F54" s="221"/>
      <c r="G54" s="222"/>
    </row>
    <row r="55" spans="1:7" ht="17.100000000000001" customHeight="1" thickBot="1">
      <c r="A55" s="10" t="s">
        <v>514</v>
      </c>
      <c r="B55" s="220" t="s">
        <v>503</v>
      </c>
      <c r="C55" s="221"/>
      <c r="D55" s="221"/>
      <c r="E55" s="221"/>
      <c r="F55" s="221"/>
      <c r="G55" s="222"/>
    </row>
    <row r="56" spans="1:7" ht="42.95" customHeight="1" thickBot="1">
      <c r="A56" s="11" t="s">
        <v>508</v>
      </c>
      <c r="B56" s="220" t="s">
        <v>504</v>
      </c>
      <c r="C56" s="221"/>
      <c r="D56" s="221"/>
      <c r="E56" s="221"/>
      <c r="F56" s="221"/>
      <c r="G56" s="222"/>
    </row>
    <row r="57" spans="1:7" ht="29.1" customHeight="1" thickBot="1">
      <c r="A57" s="10" t="s">
        <v>513</v>
      </c>
      <c r="B57" s="220" t="s">
        <v>505</v>
      </c>
      <c r="C57" s="221"/>
      <c r="D57" s="221"/>
      <c r="E57" s="221"/>
      <c r="F57" s="221"/>
      <c r="G57" s="222"/>
    </row>
    <row r="58" spans="1:7" ht="17.100000000000001" customHeight="1" thickBot="1">
      <c r="A58" s="10" t="s">
        <v>512</v>
      </c>
      <c r="B58" s="220" t="s">
        <v>506</v>
      </c>
      <c r="C58" s="221"/>
      <c r="D58" s="221"/>
      <c r="E58" s="221"/>
      <c r="F58" s="221"/>
      <c r="G58" s="222"/>
    </row>
    <row r="59" spans="1:7" ht="42.95" customHeight="1" thickBot="1">
      <c r="A59" s="11" t="s">
        <v>509</v>
      </c>
      <c r="B59" s="220" t="s">
        <v>510</v>
      </c>
      <c r="C59" s="221"/>
      <c r="D59" s="221"/>
      <c r="E59" s="221"/>
      <c r="F59" s="221"/>
      <c r="G59" s="222"/>
    </row>
    <row r="60" spans="1:7" ht="29.1" customHeight="1" thickBot="1">
      <c r="A60" s="10" t="s">
        <v>511</v>
      </c>
      <c r="B60" s="220" t="s">
        <v>507</v>
      </c>
      <c r="C60" s="221"/>
      <c r="D60" s="221"/>
      <c r="E60" s="221"/>
      <c r="F60" s="221"/>
      <c r="G60" s="222"/>
    </row>
  </sheetData>
  <mergeCells count="70">
    <mergeCell ref="B26:C26"/>
    <mergeCell ref="D26:G26"/>
    <mergeCell ref="B27:C27"/>
    <mergeCell ref="D27:G27"/>
    <mergeCell ref="B28:C28"/>
    <mergeCell ref="D28:G28"/>
    <mergeCell ref="B23:G23"/>
    <mergeCell ref="B24:C24"/>
    <mergeCell ref="D24:G24"/>
    <mergeCell ref="B25:C25"/>
    <mergeCell ref="D25:G25"/>
    <mergeCell ref="B37:G37"/>
    <mergeCell ref="B29:C29"/>
    <mergeCell ref="D29:G29"/>
    <mergeCell ref="B31:C31"/>
    <mergeCell ref="D31:G31"/>
    <mergeCell ref="B30:C30"/>
    <mergeCell ref="D30:G30"/>
    <mergeCell ref="B33:G33"/>
    <mergeCell ref="B34:C34"/>
    <mergeCell ref="B36:C36"/>
    <mergeCell ref="D36:G36"/>
    <mergeCell ref="B32:C32"/>
    <mergeCell ref="D32:G32"/>
    <mergeCell ref="D34:G34"/>
    <mergeCell ref="B35:C35"/>
    <mergeCell ref="D35:G35"/>
    <mergeCell ref="B22:G22"/>
    <mergeCell ref="A8:B8"/>
    <mergeCell ref="B21:G21"/>
    <mergeCell ref="A1:G1"/>
    <mergeCell ref="A2:G2"/>
    <mergeCell ref="A4:G4"/>
    <mergeCell ref="A3:G3"/>
    <mergeCell ref="A5:G5"/>
    <mergeCell ref="B17:D17"/>
    <mergeCell ref="A9:B9"/>
    <mergeCell ref="A10:B10"/>
    <mergeCell ref="A11:B11"/>
    <mergeCell ref="A12:B12"/>
    <mergeCell ref="A13:B13"/>
    <mergeCell ref="A14:B14"/>
    <mergeCell ref="A15:B15"/>
    <mergeCell ref="A16:B16"/>
    <mergeCell ref="B19:G19"/>
    <mergeCell ref="B20:G20"/>
    <mergeCell ref="A38:A52"/>
    <mergeCell ref="B38:G38"/>
    <mergeCell ref="B39:G39"/>
    <mergeCell ref="B40:G40"/>
    <mergeCell ref="B41:G41"/>
    <mergeCell ref="B42:G42"/>
    <mergeCell ref="B43:G43"/>
    <mergeCell ref="B44:G44"/>
    <mergeCell ref="B45:G45"/>
    <mergeCell ref="B46:G46"/>
    <mergeCell ref="B47:G47"/>
    <mergeCell ref="B48:G48"/>
    <mergeCell ref="B49:G49"/>
    <mergeCell ref="B50:G50"/>
    <mergeCell ref="B51:G51"/>
    <mergeCell ref="B52:G52"/>
    <mergeCell ref="B53:G53"/>
    <mergeCell ref="B54:G54"/>
    <mergeCell ref="B60:G60"/>
    <mergeCell ref="B55:G55"/>
    <mergeCell ref="B56:G56"/>
    <mergeCell ref="B57:G57"/>
    <mergeCell ref="B58:G58"/>
    <mergeCell ref="B59:G59"/>
  </mergeCell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3"/>
  <sheetViews>
    <sheetView workbookViewId="0">
      <selection activeCell="E76" sqref="E76"/>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51</v>
      </c>
      <c r="D1" s="4"/>
      <c r="E1" s="3" t="str">
        <f>""&amp;COUNTIF(E$10:E$247,$A$2)&amp;" "&amp;$A$2</f>
        <v>14 Untested</v>
      </c>
      <c r="F1" s="3" t="str">
        <f>""&amp;COUNTIF(F$10:F$247,$A$2)&amp;" "&amp;$A$2</f>
        <v>100 Untested</v>
      </c>
      <c r="G1" s="4" t="s">
        <v>705</v>
      </c>
    </row>
    <row r="2" spans="1:7" ht="14.1" customHeight="1" thickBot="1">
      <c r="A2" s="12" t="s">
        <v>52</v>
      </c>
      <c r="B2" s="11" t="s">
        <v>53</v>
      </c>
      <c r="C2" s="261" t="s">
        <v>489</v>
      </c>
      <c r="D2" s="262"/>
      <c r="E2" s="14">
        <f>SUMPRODUCT(($A$10:$A$247="Required")*(E$10:E$247="Missing"))+0.5*SUMPRODUCT(($A$10:$A$247="Required")*(E$10:E$247="Partial"))</f>
        <v>0</v>
      </c>
      <c r="F2" s="14">
        <f>SUMPRODUCT(($A$10:$A$247="Required")*(F$10:F$247="Missing"))+0.5*SUMPRODUCT(($A$10:$A$247="Required")*(F$10:F$247="Partial"))</f>
        <v>0</v>
      </c>
      <c r="G2" s="11" t="str">
        <f>"Required "&amp;$G$1&amp;"s "&amp;A3</f>
        <v>Required TECHs Missing</v>
      </c>
    </row>
    <row r="3" spans="1:7" ht="14.1" customHeight="1" thickBot="1">
      <c r="A3" s="12" t="s">
        <v>54</v>
      </c>
      <c r="B3" s="11" t="s">
        <v>55</v>
      </c>
      <c r="C3" s="263"/>
      <c r="D3" s="264"/>
      <c r="E3" s="14">
        <f>SUMPRODUCT(($A$10:$A$247="Basic")*(E$10:E$247="Missing"))+0.5*SUMPRODUCT(($A$10:$A$247="Basic")*(E$10:E$247="Partial"))</f>
        <v>0</v>
      </c>
      <c r="F3" s="14">
        <f>SUMPRODUCT(($A$10:$A$247="Basic")*(F$10:F$247="Missing"))+0.5*SUMPRODUCT(($A$10:$A$247="Basic")*(F$10:F$247="Partial"))</f>
        <v>0</v>
      </c>
      <c r="G3" s="11" t="str">
        <f>"Basic "&amp;$G$1&amp;"s "&amp;A3</f>
        <v>Basic TECHs Missing</v>
      </c>
    </row>
    <row r="4" spans="1:7" ht="14.1" customHeight="1" thickBot="1">
      <c r="A4" s="12" t="s">
        <v>56</v>
      </c>
      <c r="B4" s="11" t="s">
        <v>57</v>
      </c>
      <c r="C4" s="263"/>
      <c r="D4" s="264"/>
      <c r="E4" s="14">
        <f>SUMPRODUCT(($A$10:$A$247="Intermediate")*(E$10:E$247="Missing"))+0.5*SUMPRODUCT(($A$10:$A$247="Intermediate")*(E$10:E$247="Partial"))</f>
        <v>0</v>
      </c>
      <c r="F4" s="14">
        <f>SUMPRODUCT(($A$10:$A$247="Intermediate")*(F$10:F$247="Missing"))+0.5*SUMPRODUCT(($A$10:$A$247="Intermediate")*(F$10:F$247="Partial"))</f>
        <v>0</v>
      </c>
      <c r="G4" s="11" t="str">
        <f>"Intermediate "&amp;$G$1&amp;"s "&amp;A3</f>
        <v>Intermediate TECHs Missing</v>
      </c>
    </row>
    <row r="5" spans="1:7" ht="14.1" customHeight="1" thickBot="1">
      <c r="A5" s="12" t="s">
        <v>58</v>
      </c>
      <c r="B5" s="11" t="s">
        <v>59</v>
      </c>
      <c r="C5" s="263"/>
      <c r="D5" s="264"/>
      <c r="E5" s="14">
        <f>SUMPRODUCT(($A$10:$A$247="Intermediate")*(E$10:E$247="Completed"))+SUMPRODUCT(($A$10:$A$247="Intermediate")*(E$10:E$247="Pre-Passed"))+0.5*SUMPRODUCT(($A$10:$A$247="Intermediate")*(E$10:E$247="Partial"))</f>
        <v>5</v>
      </c>
      <c r="F5" s="14">
        <f>SUMPRODUCT(($A$10:$A$247="Intermediate")*(F$10:F$247="Completed"))+SUMPRODUCT(($A$10:$A$247="Intermediate")*(F$10:F$247="Pre-Passed"))+0.5*SUMPRODUCT(($A$10:$A$247="Intermediate")*(F$10:F$247="Partial"))</f>
        <v>0</v>
      </c>
      <c r="G5" s="11" t="str">
        <f>"Intermediate "&amp;$G$1&amp;"s "&amp;A5</f>
        <v>Intermediate TECHs Completed</v>
      </c>
    </row>
    <row r="6" spans="1:7" ht="14.1" customHeight="1" thickBot="1">
      <c r="A6" s="12" t="s">
        <v>60</v>
      </c>
      <c r="B6" s="11" t="s">
        <v>483</v>
      </c>
      <c r="C6" s="263"/>
      <c r="D6" s="264"/>
      <c r="E6" s="14">
        <f>SUMPRODUCT(($A$10:$A$247="Advanced")*(E$10:E$247="Missing"))+0.5*SUMPRODUCT(($A$10:$A$247="Advanced")*(E$10:E$247="Partial"))</f>
        <v>2</v>
      </c>
      <c r="F6" s="14">
        <f>SUMPRODUCT(($A$10:$A$247="Advanced")*(F$10:F$247="Missing"))+0.5*SUMPRODUCT(($A$10:$A$247="Advanced")*(F$10:F$247="Partial"))</f>
        <v>0</v>
      </c>
      <c r="G6" s="11" t="str">
        <f>"Advanced "&amp;$G$1&amp;"s "&amp;A3</f>
        <v>Advanced TECHs Missing</v>
      </c>
    </row>
    <row r="7" spans="1:7" ht="14.1" customHeight="1" thickBot="1">
      <c r="A7" s="10" t="s">
        <v>61</v>
      </c>
      <c r="B7" s="11" t="s">
        <v>62</v>
      </c>
      <c r="C7" s="263"/>
      <c r="D7" s="264"/>
      <c r="E7" s="14">
        <f>SUMPRODUCT(($A$10:$A$247="Advanced")*(E$10:E$247="Completed"))+SUMPRODUCT(($A$10:$A$247="Advanced")*(E$10:E$247="Pre-Passed"))+0.5*SUMPRODUCT(($A$10:$A$247="Advanced")*(E$10:E$247="Partial"))</f>
        <v>3</v>
      </c>
      <c r="F7" s="14">
        <f>SUMPRODUCT(($A$10:$A$247="Advanced")*(F$10:F$247="Completed"))+SUMPRODUCT(($A$10:$A$247="Advanced")*(F$10:F$247="Pre-Passed"))+0.5*SUMPRODUCT(($A$10:$A$247="Advanced")*(F$10:F$247="Partial"))</f>
        <v>0</v>
      </c>
      <c r="G7" s="11" t="str">
        <f>"Advanced "&amp;$G$1&amp;"s "&amp;A5</f>
        <v>Advanced TECHs Completed</v>
      </c>
    </row>
    <row r="8" spans="1:7" ht="14.1" customHeight="1" thickBot="1">
      <c r="A8" s="267" t="s">
        <v>726</v>
      </c>
      <c r="B8" s="268"/>
      <c r="C8" s="263"/>
      <c r="D8" s="264"/>
      <c r="E8" s="14">
        <f>SUMPRODUCT(($A$10:$A$247="Professional")*(E$10:E$247="Completed"))+SUMPRODUCT(($A$10:$A$247="Professional")*(E$10:E$247="Pre-Passed"))+0.5*SUMPRODUCT(($A$10:$A$247="Professional")*(E$10:E$247="Partial"))</f>
        <v>0.5</v>
      </c>
      <c r="F8" s="14">
        <f>SUMPRODUCT(($A$10:$A$247="Professional")*(F$10:F$247="Completed"))+SUMPRODUCT(($A$10:$A$247="Professional")*(F$10:F$247="Pre-Passed"))+0.5*SUMPRODUCT(($A$10:$A$247="Professional")*(F$10:F$247="Partial"))</f>
        <v>0</v>
      </c>
      <c r="G8" s="11" t="str">
        <f>"Professional "&amp;$G$1&amp;"s "&amp;A5</f>
        <v>Professional TECHs Completed</v>
      </c>
    </row>
    <row r="9" spans="1:7" ht="14.1" customHeight="1" thickBot="1">
      <c r="A9" s="269" t="s">
        <v>727</v>
      </c>
      <c r="B9" s="270"/>
      <c r="C9" s="265"/>
      <c r="D9" s="266"/>
      <c r="E9" s="14">
        <f>SUMPRODUCT(($A$10:$A$237="Exceptional")*(E$10:E$237="Completed"))+SUMPRODUCT(($A$10:$A$237="Exceptional")*(E$10:E$237="Pre-Passed"))+0.5*SUMPRODUCT(($A$10:$A$237="Exceptional")*(E$10:E$237="Partial"))</f>
        <v>0</v>
      </c>
      <c r="F9" s="14">
        <f>SUMPRODUCT(($A$10:$A$237="Exceptional")*(F$10:F$237="Completed"))+SUMPRODUCT(($A$10:$A$237="Exceptional")*(F$10:F$237="Pre-Passed"))+0.5*SUMPRODUCT(($A$10:$A$237="Exceptional")*(F$10:F$237="Partial"))</f>
        <v>0</v>
      </c>
      <c r="G9" s="11" t="str">
        <f>"Exceptional "&amp;$G$1&amp;"s "&amp;A5</f>
        <v>Exceptional TECHs Completed</v>
      </c>
    </row>
    <row r="10" spans="1:7" ht="14.1" customHeight="1" thickBot="1">
      <c r="A10" s="231" t="s">
        <v>485</v>
      </c>
      <c r="B10" s="233"/>
      <c r="C10" s="4" t="s">
        <v>63</v>
      </c>
      <c r="D10" s="4" t="s">
        <v>487</v>
      </c>
      <c r="E10" s="4" t="s">
        <v>64</v>
      </c>
      <c r="F10" s="4" t="s">
        <v>65</v>
      </c>
      <c r="G10" s="4" t="s">
        <v>488</v>
      </c>
    </row>
    <row r="11" spans="1:7" ht="64.5" thickBot="1">
      <c r="A11" s="15" t="s">
        <v>66</v>
      </c>
      <c r="B11" s="11" t="s">
        <v>71</v>
      </c>
      <c r="C11" s="11" t="s">
        <v>791</v>
      </c>
      <c r="D11" s="11"/>
      <c r="E11" s="4" t="s">
        <v>58</v>
      </c>
      <c r="F11" s="4" t="s">
        <v>52</v>
      </c>
      <c r="G11" s="11"/>
    </row>
    <row r="12" spans="1:7" ht="39" thickBot="1">
      <c r="A12" s="15" t="s">
        <v>66</v>
      </c>
      <c r="B12" s="11" t="s">
        <v>72</v>
      </c>
      <c r="C12" s="11" t="s">
        <v>790</v>
      </c>
      <c r="D12" s="11"/>
      <c r="E12" s="4" t="s">
        <v>58</v>
      </c>
      <c r="F12" s="4" t="s">
        <v>52</v>
      </c>
      <c r="G12" s="11"/>
    </row>
    <row r="13" spans="1:7" ht="16.5" thickBot="1">
      <c r="A13" s="15" t="s">
        <v>66</v>
      </c>
      <c r="B13" s="11" t="s">
        <v>73</v>
      </c>
      <c r="C13" s="11" t="s">
        <v>789</v>
      </c>
      <c r="D13" s="11"/>
      <c r="E13" s="4" t="s">
        <v>58</v>
      </c>
      <c r="F13" s="4" t="s">
        <v>52</v>
      </c>
      <c r="G13" s="11"/>
    </row>
    <row r="14" spans="1:7" ht="16.5" thickBot="1">
      <c r="A14" s="15" t="s">
        <v>66</v>
      </c>
      <c r="B14" s="11" t="s">
        <v>74</v>
      </c>
      <c r="C14" s="11" t="s">
        <v>788</v>
      </c>
      <c r="D14" s="11"/>
      <c r="E14" s="4" t="s">
        <v>58</v>
      </c>
      <c r="F14" s="4" t="s">
        <v>52</v>
      </c>
      <c r="G14" s="11"/>
    </row>
    <row r="15" spans="1:7" ht="26.25" thickBot="1">
      <c r="A15" s="15" t="s">
        <v>66</v>
      </c>
      <c r="B15" s="11" t="s">
        <v>75</v>
      </c>
      <c r="C15" s="11" t="s">
        <v>787</v>
      </c>
      <c r="D15" s="11"/>
      <c r="E15" s="4" t="s">
        <v>58</v>
      </c>
      <c r="F15" s="4" t="s">
        <v>52</v>
      </c>
      <c r="G15" s="11"/>
    </row>
    <row r="16" spans="1:7" ht="39" thickBot="1">
      <c r="A16" s="15" t="s">
        <v>66</v>
      </c>
      <c r="B16" s="11" t="s">
        <v>76</v>
      </c>
      <c r="C16" s="11" t="s">
        <v>786</v>
      </c>
      <c r="D16" s="11"/>
      <c r="E16" s="4" t="s">
        <v>58</v>
      </c>
      <c r="F16" s="4" t="s">
        <v>52</v>
      </c>
      <c r="G16" s="11"/>
    </row>
    <row r="17" spans="1:7" ht="39" thickBot="1">
      <c r="A17" s="15" t="s">
        <v>66</v>
      </c>
      <c r="B17" s="11" t="s">
        <v>77</v>
      </c>
      <c r="C17" s="11" t="s">
        <v>784</v>
      </c>
      <c r="D17" s="11"/>
      <c r="E17" s="4" t="s">
        <v>58</v>
      </c>
      <c r="F17" s="4" t="s">
        <v>52</v>
      </c>
      <c r="G17" s="11"/>
    </row>
    <row r="18" spans="1:7" ht="90" thickBot="1">
      <c r="A18" s="16" t="s">
        <v>68</v>
      </c>
      <c r="B18" s="11" t="s">
        <v>79</v>
      </c>
      <c r="C18" s="11" t="s">
        <v>440</v>
      </c>
      <c r="D18" s="11"/>
      <c r="E18" s="4" t="s">
        <v>58</v>
      </c>
      <c r="F18" s="4" t="s">
        <v>52</v>
      </c>
      <c r="G18" s="11"/>
    </row>
    <row r="19" spans="1:7" ht="39" thickBot="1">
      <c r="A19" s="16" t="s">
        <v>68</v>
      </c>
      <c r="B19" s="11" t="s">
        <v>78</v>
      </c>
      <c r="C19" s="11" t="s">
        <v>782</v>
      </c>
      <c r="D19" s="11"/>
      <c r="E19" s="4" t="s">
        <v>58</v>
      </c>
      <c r="F19" s="4" t="s">
        <v>52</v>
      </c>
      <c r="G19" s="11"/>
    </row>
    <row r="20" spans="1:7" ht="39" thickBot="1">
      <c r="A20" s="16" t="s">
        <v>68</v>
      </c>
      <c r="B20" s="11" t="s">
        <v>518</v>
      </c>
      <c r="C20" s="11" t="s">
        <v>785</v>
      </c>
      <c r="D20" s="11"/>
      <c r="E20" s="4" t="s">
        <v>58</v>
      </c>
      <c r="F20" s="4" t="s">
        <v>52</v>
      </c>
      <c r="G20" s="11"/>
    </row>
    <row r="21" spans="1:7" ht="64.5" thickBot="1">
      <c r="A21" s="18" t="s">
        <v>80</v>
      </c>
      <c r="B21" s="11" t="s">
        <v>81</v>
      </c>
      <c r="C21" s="11" t="s">
        <v>82</v>
      </c>
      <c r="D21" s="11"/>
      <c r="E21" s="4" t="s">
        <v>58</v>
      </c>
      <c r="F21" s="4" t="s">
        <v>52</v>
      </c>
      <c r="G21" s="11"/>
    </row>
    <row r="22" spans="1:7" ht="26.25" thickBot="1">
      <c r="A22" s="18" t="s">
        <v>80</v>
      </c>
      <c r="B22" s="11" t="s">
        <v>83</v>
      </c>
      <c r="C22" s="11" t="s">
        <v>783</v>
      </c>
      <c r="D22" s="11"/>
      <c r="E22" s="4" t="s">
        <v>52</v>
      </c>
      <c r="F22" s="4" t="s">
        <v>52</v>
      </c>
      <c r="G22" s="11"/>
    </row>
    <row r="23" spans="1:7" ht="14.1" customHeight="1" thickBot="1">
      <c r="A23" s="231" t="s">
        <v>84</v>
      </c>
      <c r="B23" s="233"/>
      <c r="C23" s="4" t="s">
        <v>63</v>
      </c>
      <c r="D23" s="4" t="s">
        <v>487</v>
      </c>
      <c r="E23" s="4" t="s">
        <v>64</v>
      </c>
      <c r="F23" s="4" t="s">
        <v>65</v>
      </c>
      <c r="G23" s="4" t="s">
        <v>488</v>
      </c>
    </row>
    <row r="24" spans="1:7" ht="51.75" thickBot="1">
      <c r="A24" s="15" t="s">
        <v>66</v>
      </c>
      <c r="B24" s="11" t="s">
        <v>85</v>
      </c>
      <c r="C24" s="11" t="s">
        <v>781</v>
      </c>
      <c r="D24" s="11"/>
      <c r="E24" s="4" t="s">
        <v>58</v>
      </c>
      <c r="F24" s="4" t="s">
        <v>52</v>
      </c>
      <c r="G24" s="11"/>
    </row>
    <row r="25" spans="1:7" ht="64.5" thickBot="1">
      <c r="A25" s="15" t="s">
        <v>66</v>
      </c>
      <c r="B25" s="11" t="s">
        <v>86</v>
      </c>
      <c r="C25" s="11" t="s">
        <v>780</v>
      </c>
      <c r="D25" s="11"/>
      <c r="E25" s="4" t="s">
        <v>58</v>
      </c>
      <c r="F25" s="4" t="s">
        <v>52</v>
      </c>
      <c r="G25" s="11"/>
    </row>
    <row r="26" spans="1:7" ht="39" thickBot="1">
      <c r="A26" s="15" t="s">
        <v>66</v>
      </c>
      <c r="B26" s="11" t="s">
        <v>90</v>
      </c>
      <c r="C26" s="11" t="s">
        <v>480</v>
      </c>
      <c r="D26" s="11"/>
      <c r="E26" s="4" t="s">
        <v>58</v>
      </c>
      <c r="F26" s="4" t="s">
        <v>52</v>
      </c>
      <c r="G26" s="11"/>
    </row>
    <row r="27" spans="1:7" ht="77.25" thickBot="1">
      <c r="A27" s="16" t="s">
        <v>68</v>
      </c>
      <c r="B27" s="11" t="s">
        <v>87</v>
      </c>
      <c r="C27" s="11" t="s">
        <v>779</v>
      </c>
      <c r="D27" s="11"/>
      <c r="E27" s="4" t="s">
        <v>58</v>
      </c>
      <c r="F27" s="4" t="s">
        <v>52</v>
      </c>
      <c r="G27" s="11"/>
    </row>
    <row r="28" spans="1:7" ht="39" thickBot="1">
      <c r="A28" s="16" t="s">
        <v>68</v>
      </c>
      <c r="B28" s="11" t="s">
        <v>88</v>
      </c>
      <c r="C28" s="11" t="s">
        <v>89</v>
      </c>
      <c r="D28" s="11"/>
      <c r="E28" s="4" t="s">
        <v>58</v>
      </c>
      <c r="F28" s="4" t="s">
        <v>52</v>
      </c>
      <c r="G28" s="11"/>
    </row>
    <row r="29" spans="1:7" ht="99" customHeight="1" thickBot="1">
      <c r="A29" s="16" t="s">
        <v>68</v>
      </c>
      <c r="B29" s="11" t="s">
        <v>91</v>
      </c>
      <c r="C29" s="11" t="s">
        <v>481</v>
      </c>
      <c r="D29" s="11"/>
      <c r="E29" s="4" t="s">
        <v>58</v>
      </c>
      <c r="F29" s="4" t="s">
        <v>52</v>
      </c>
      <c r="G29" s="11"/>
    </row>
    <row r="30" spans="1:7" ht="51.75" thickBot="1">
      <c r="A30" s="16" t="s">
        <v>68</v>
      </c>
      <c r="B30" s="11" t="s">
        <v>92</v>
      </c>
      <c r="C30" s="11" t="s">
        <v>778</v>
      </c>
      <c r="D30" s="11"/>
      <c r="E30" s="4" t="s">
        <v>58</v>
      </c>
      <c r="F30" s="4" t="s">
        <v>52</v>
      </c>
      <c r="G30" s="11"/>
    </row>
    <row r="31" spans="1:7" ht="64.5" thickBot="1">
      <c r="A31" s="16" t="s">
        <v>68</v>
      </c>
      <c r="B31" s="11" t="s">
        <v>519</v>
      </c>
      <c r="C31" s="11" t="s">
        <v>520</v>
      </c>
      <c r="D31" s="11"/>
      <c r="E31" s="4" t="s">
        <v>58</v>
      </c>
      <c r="F31" s="4" t="s">
        <v>52</v>
      </c>
      <c r="G31" s="11"/>
    </row>
    <row r="32" spans="1:7" ht="141" thickBot="1">
      <c r="A32" s="16" t="s">
        <v>68</v>
      </c>
      <c r="B32" s="11" t="s">
        <v>521</v>
      </c>
      <c r="C32" s="11" t="s">
        <v>522</v>
      </c>
      <c r="D32" s="11"/>
      <c r="E32" s="4" t="s">
        <v>58</v>
      </c>
      <c r="F32" s="4" t="s">
        <v>52</v>
      </c>
      <c r="G32" s="11"/>
    </row>
    <row r="33" spans="1:7" ht="39" thickBot="1">
      <c r="A33" s="16" t="s">
        <v>68</v>
      </c>
      <c r="B33" s="11" t="s">
        <v>523</v>
      </c>
      <c r="C33" s="11" t="s">
        <v>777</v>
      </c>
      <c r="D33" s="11"/>
      <c r="E33" s="4" t="s">
        <v>52</v>
      </c>
      <c r="F33" s="4" t="s">
        <v>52</v>
      </c>
      <c r="G33" s="11"/>
    </row>
    <row r="34" spans="1:7" ht="64.5" thickBot="1">
      <c r="A34" s="16" t="s">
        <v>68</v>
      </c>
      <c r="B34" s="11" t="s">
        <v>93</v>
      </c>
      <c r="C34" s="11" t="s">
        <v>776</v>
      </c>
      <c r="D34" s="11"/>
      <c r="E34" s="4" t="s">
        <v>58</v>
      </c>
      <c r="F34" s="4" t="s">
        <v>52</v>
      </c>
      <c r="G34" s="11"/>
    </row>
    <row r="35" spans="1:7" ht="16.5" thickBot="1">
      <c r="A35" s="16" t="s">
        <v>68</v>
      </c>
      <c r="B35" s="11" t="s">
        <v>94</v>
      </c>
      <c r="C35" s="11" t="s">
        <v>95</v>
      </c>
      <c r="D35" s="11"/>
      <c r="E35" s="4" t="s">
        <v>58</v>
      </c>
      <c r="F35" s="4" t="s">
        <v>52</v>
      </c>
      <c r="G35" s="11"/>
    </row>
    <row r="36" spans="1:7" ht="39" thickBot="1">
      <c r="A36" s="16" t="s">
        <v>68</v>
      </c>
      <c r="B36" s="11" t="s">
        <v>96</v>
      </c>
      <c r="C36" s="11" t="s">
        <v>775</v>
      </c>
      <c r="D36" s="11"/>
      <c r="E36" s="4" t="s">
        <v>58</v>
      </c>
      <c r="F36" s="4" t="s">
        <v>52</v>
      </c>
      <c r="G36" s="11"/>
    </row>
    <row r="37" spans="1:7" ht="90" thickBot="1">
      <c r="A37" s="16" t="s">
        <v>68</v>
      </c>
      <c r="B37" s="11" t="s">
        <v>97</v>
      </c>
      <c r="C37" s="11" t="s">
        <v>98</v>
      </c>
      <c r="D37" s="11"/>
      <c r="E37" s="4" t="s">
        <v>58</v>
      </c>
      <c r="F37" s="4" t="s">
        <v>52</v>
      </c>
      <c r="G37" s="11"/>
    </row>
    <row r="38" spans="1:7" ht="39" thickBot="1">
      <c r="A38" s="18" t="s">
        <v>80</v>
      </c>
      <c r="B38" s="11" t="s">
        <v>99</v>
      </c>
      <c r="C38" s="11" t="s">
        <v>100</v>
      </c>
      <c r="D38" s="11"/>
      <c r="E38" s="4" t="s">
        <v>52</v>
      </c>
      <c r="F38" s="4" t="s">
        <v>52</v>
      </c>
      <c r="G38" s="11"/>
    </row>
    <row r="39" spans="1:7" ht="14.1" customHeight="1" thickBot="1">
      <c r="A39" s="231" t="s">
        <v>524</v>
      </c>
      <c r="B39" s="233"/>
      <c r="C39" s="4" t="s">
        <v>63</v>
      </c>
      <c r="D39" s="4" t="s">
        <v>487</v>
      </c>
      <c r="E39" s="4" t="s">
        <v>64</v>
      </c>
      <c r="F39" s="4" t="s">
        <v>65</v>
      </c>
      <c r="G39" s="4" t="s">
        <v>488</v>
      </c>
    </row>
    <row r="40" spans="1:7" ht="64.5" thickBot="1">
      <c r="A40" s="15" t="s">
        <v>66</v>
      </c>
      <c r="B40" s="11" t="s">
        <v>526</v>
      </c>
      <c r="C40" s="11" t="s">
        <v>527</v>
      </c>
      <c r="D40" s="11"/>
      <c r="E40" s="4" t="s">
        <v>58</v>
      </c>
      <c r="F40" s="4" t="s">
        <v>52</v>
      </c>
      <c r="G40" s="11"/>
    </row>
    <row r="41" spans="1:7" ht="64.5" thickBot="1">
      <c r="A41" s="16" t="s">
        <v>68</v>
      </c>
      <c r="B41" s="11" t="s">
        <v>588</v>
      </c>
      <c r="C41" s="11" t="s">
        <v>774</v>
      </c>
      <c r="D41" s="11"/>
      <c r="E41" s="4" t="s">
        <v>58</v>
      </c>
      <c r="F41" s="4" t="s">
        <v>52</v>
      </c>
      <c r="G41" s="11"/>
    </row>
    <row r="42" spans="1:7" ht="26.25" thickBot="1">
      <c r="A42" s="16" t="s">
        <v>68</v>
      </c>
      <c r="B42" s="11" t="s">
        <v>587</v>
      </c>
      <c r="C42" s="11" t="s">
        <v>773</v>
      </c>
      <c r="D42" s="11"/>
      <c r="E42" s="4" t="s">
        <v>58</v>
      </c>
      <c r="F42" s="4" t="s">
        <v>52</v>
      </c>
      <c r="G42" s="11"/>
    </row>
    <row r="43" spans="1:7" ht="26.25" thickBot="1">
      <c r="A43" s="16" t="s">
        <v>68</v>
      </c>
      <c r="B43" s="11" t="s">
        <v>525</v>
      </c>
      <c r="C43" s="11" t="s">
        <v>772</v>
      </c>
      <c r="D43" s="11"/>
      <c r="E43" s="4" t="s">
        <v>58</v>
      </c>
      <c r="F43" s="4" t="s">
        <v>52</v>
      </c>
      <c r="G43" s="11"/>
    </row>
    <row r="44" spans="1:7" ht="128.25" thickBot="1">
      <c r="A44" s="16" t="s">
        <v>68</v>
      </c>
      <c r="B44" s="11" t="s">
        <v>528</v>
      </c>
      <c r="C44" s="11" t="s">
        <v>771</v>
      </c>
      <c r="D44" s="11"/>
      <c r="E44" s="4" t="s">
        <v>58</v>
      </c>
      <c r="F44" s="4" t="s">
        <v>52</v>
      </c>
      <c r="G44" s="11"/>
    </row>
    <row r="45" spans="1:7" ht="14.1" customHeight="1" thickBot="1">
      <c r="A45" s="231" t="s">
        <v>529</v>
      </c>
      <c r="B45" s="233"/>
      <c r="C45" s="4" t="s">
        <v>63</v>
      </c>
      <c r="D45" s="4" t="s">
        <v>487</v>
      </c>
      <c r="E45" s="4" t="s">
        <v>64</v>
      </c>
      <c r="F45" s="4" t="s">
        <v>65</v>
      </c>
      <c r="G45" s="4" t="s">
        <v>488</v>
      </c>
    </row>
    <row r="46" spans="1:7" ht="26.25" thickBot="1">
      <c r="A46" s="16" t="s">
        <v>68</v>
      </c>
      <c r="B46" s="11" t="s">
        <v>530</v>
      </c>
      <c r="C46" s="11" t="s">
        <v>531</v>
      </c>
      <c r="D46" s="11"/>
      <c r="E46" s="4" t="s">
        <v>58</v>
      </c>
      <c r="F46" s="4" t="s">
        <v>52</v>
      </c>
      <c r="G46" s="11"/>
    </row>
    <row r="47" spans="1:7" ht="16.5" thickBot="1">
      <c r="A47" s="16" t="s">
        <v>68</v>
      </c>
      <c r="B47" s="11" t="s">
        <v>535</v>
      </c>
      <c r="C47" s="11" t="s">
        <v>536</v>
      </c>
      <c r="D47" s="11"/>
      <c r="E47" s="4" t="s">
        <v>58</v>
      </c>
      <c r="F47" s="4" t="s">
        <v>52</v>
      </c>
      <c r="G47" s="11"/>
    </row>
    <row r="48" spans="1:7" ht="90" thickBot="1">
      <c r="A48" s="16" t="s">
        <v>68</v>
      </c>
      <c r="B48" s="11" t="s">
        <v>585</v>
      </c>
      <c r="C48" s="11" t="s">
        <v>770</v>
      </c>
      <c r="D48" s="11"/>
      <c r="E48" s="4" t="s">
        <v>52</v>
      </c>
      <c r="F48" s="4" t="s">
        <v>52</v>
      </c>
      <c r="G48" s="11"/>
    </row>
    <row r="49" spans="1:7" ht="39" thickBot="1">
      <c r="A49" s="18" t="s">
        <v>80</v>
      </c>
      <c r="B49" s="11" t="s">
        <v>532</v>
      </c>
      <c r="C49" s="11" t="s">
        <v>769</v>
      </c>
      <c r="D49" s="11"/>
      <c r="E49" s="4" t="s">
        <v>52</v>
      </c>
      <c r="F49" s="4" t="s">
        <v>52</v>
      </c>
      <c r="G49" s="11"/>
    </row>
    <row r="50" spans="1:7" ht="26.25" thickBot="1">
      <c r="A50" s="17" t="s">
        <v>70</v>
      </c>
      <c r="B50" s="11" t="s">
        <v>533</v>
      </c>
      <c r="C50" s="11" t="s">
        <v>534</v>
      </c>
      <c r="D50" s="11"/>
      <c r="E50" s="4" t="s">
        <v>52</v>
      </c>
      <c r="F50" s="4" t="s">
        <v>52</v>
      </c>
      <c r="G50" s="11"/>
    </row>
    <row r="51" spans="1:7" ht="51.75" thickBot="1">
      <c r="A51" s="17" t="s">
        <v>101</v>
      </c>
      <c r="B51" s="11" t="s">
        <v>537</v>
      </c>
      <c r="C51" s="11" t="s">
        <v>768</v>
      </c>
      <c r="D51" s="11"/>
      <c r="E51" s="4" t="s">
        <v>52</v>
      </c>
      <c r="F51" s="4" t="s">
        <v>52</v>
      </c>
      <c r="G51" s="11"/>
    </row>
    <row r="52" spans="1:7" ht="14.1" customHeight="1" thickBot="1">
      <c r="A52" s="231" t="s">
        <v>102</v>
      </c>
      <c r="B52" s="233"/>
      <c r="C52" s="4" t="s">
        <v>63</v>
      </c>
      <c r="D52" s="4" t="s">
        <v>487</v>
      </c>
      <c r="E52" s="4" t="s">
        <v>64</v>
      </c>
      <c r="F52" s="4" t="s">
        <v>65</v>
      </c>
      <c r="G52" s="4" t="s">
        <v>488</v>
      </c>
    </row>
    <row r="53" spans="1:7" ht="26.25" thickBot="1">
      <c r="A53" s="15" t="s">
        <v>66</v>
      </c>
      <c r="B53" s="11" t="s">
        <v>767</v>
      </c>
      <c r="C53" s="11" t="s">
        <v>766</v>
      </c>
      <c r="D53" s="11"/>
      <c r="E53" s="4" t="s">
        <v>58</v>
      </c>
      <c r="F53" s="4" t="s">
        <v>52</v>
      </c>
      <c r="G53" s="11"/>
    </row>
    <row r="54" spans="1:7" ht="39" thickBot="1">
      <c r="A54" s="15" t="s">
        <v>66</v>
      </c>
      <c r="B54" s="11" t="s">
        <v>105</v>
      </c>
      <c r="C54" s="11" t="s">
        <v>765</v>
      </c>
      <c r="D54" s="11"/>
      <c r="E54" s="4" t="s">
        <v>58</v>
      </c>
      <c r="F54" s="4" t="s">
        <v>52</v>
      </c>
      <c r="G54" s="11"/>
    </row>
    <row r="55" spans="1:7" ht="77.25" thickBot="1">
      <c r="A55" s="16" t="s">
        <v>68</v>
      </c>
      <c r="B55" s="11" t="s">
        <v>103</v>
      </c>
      <c r="C55" s="11" t="s">
        <v>764</v>
      </c>
      <c r="D55" s="11"/>
      <c r="E55" s="4" t="s">
        <v>58</v>
      </c>
      <c r="F55" s="4" t="s">
        <v>52</v>
      </c>
      <c r="G55" s="11"/>
    </row>
    <row r="56" spans="1:7" ht="77.25" thickBot="1">
      <c r="A56" s="16" t="s">
        <v>68</v>
      </c>
      <c r="B56" s="11" t="s">
        <v>104</v>
      </c>
      <c r="C56" s="11" t="s">
        <v>763</v>
      </c>
      <c r="D56" s="11"/>
      <c r="E56" s="4" t="s">
        <v>58</v>
      </c>
      <c r="F56" s="4" t="s">
        <v>52</v>
      </c>
      <c r="G56" s="11"/>
    </row>
    <row r="57" spans="1:7" ht="26.25" thickBot="1">
      <c r="A57" s="16" t="s">
        <v>68</v>
      </c>
      <c r="B57" s="11" t="s">
        <v>106</v>
      </c>
      <c r="C57" s="11" t="s">
        <v>107</v>
      </c>
      <c r="D57" s="11"/>
      <c r="E57" s="4" t="s">
        <v>58</v>
      </c>
      <c r="F57" s="4" t="s">
        <v>52</v>
      </c>
      <c r="G57" s="11"/>
    </row>
    <row r="58" spans="1:7" ht="51.75" thickBot="1">
      <c r="A58" s="18" t="s">
        <v>80</v>
      </c>
      <c r="B58" s="11" t="s">
        <v>110</v>
      </c>
      <c r="C58" s="11" t="s">
        <v>589</v>
      </c>
      <c r="D58" s="11"/>
      <c r="E58" s="4" t="s">
        <v>58</v>
      </c>
      <c r="F58" s="4" t="s">
        <v>52</v>
      </c>
      <c r="G58" s="11"/>
    </row>
    <row r="59" spans="1:7" ht="26.25" thickBot="1">
      <c r="A59" s="17" t="s">
        <v>70</v>
      </c>
      <c r="B59" s="11" t="s">
        <v>108</v>
      </c>
      <c r="C59" s="11" t="s">
        <v>109</v>
      </c>
      <c r="D59" s="11"/>
      <c r="E59" s="4" t="s">
        <v>58</v>
      </c>
      <c r="F59" s="4" t="s">
        <v>52</v>
      </c>
      <c r="G59" s="11"/>
    </row>
    <row r="60" spans="1:7" ht="77.25" thickBot="1">
      <c r="A60" s="17" t="s">
        <v>101</v>
      </c>
      <c r="B60" s="11" t="s">
        <v>538</v>
      </c>
      <c r="C60" s="11" t="s">
        <v>539</v>
      </c>
      <c r="D60" s="11"/>
      <c r="E60" s="4" t="s">
        <v>54</v>
      </c>
      <c r="F60" s="4" t="s">
        <v>52</v>
      </c>
      <c r="G60" s="11"/>
    </row>
    <row r="61" spans="1:7" ht="14.1" customHeight="1" thickBot="1">
      <c r="A61" s="231" t="s">
        <v>111</v>
      </c>
      <c r="B61" s="233"/>
      <c r="C61" s="4" t="s">
        <v>63</v>
      </c>
      <c r="D61" s="4" t="s">
        <v>487</v>
      </c>
      <c r="E61" s="4" t="s">
        <v>64</v>
      </c>
      <c r="F61" s="4" t="s">
        <v>65</v>
      </c>
      <c r="G61" s="4" t="s">
        <v>488</v>
      </c>
    </row>
    <row r="62" spans="1:7" ht="26.25" thickBot="1">
      <c r="A62" s="15" t="s">
        <v>66</v>
      </c>
      <c r="B62" s="11" t="s">
        <v>114</v>
      </c>
      <c r="C62" s="11" t="s">
        <v>115</v>
      </c>
      <c r="D62" s="11"/>
      <c r="E62" s="4" t="s">
        <v>58</v>
      </c>
      <c r="F62" s="4" t="s">
        <v>52</v>
      </c>
      <c r="G62" s="11"/>
    </row>
    <row r="63" spans="1:7" ht="39" thickBot="1">
      <c r="A63" s="15" t="s">
        <v>66</v>
      </c>
      <c r="B63" s="11" t="s">
        <v>112</v>
      </c>
      <c r="C63" s="11" t="s">
        <v>113</v>
      </c>
      <c r="D63" s="11"/>
      <c r="E63" s="4" t="s">
        <v>58</v>
      </c>
      <c r="F63" s="4" t="s">
        <v>52</v>
      </c>
      <c r="G63" s="11"/>
    </row>
    <row r="64" spans="1:7" ht="16.5" thickBot="1">
      <c r="A64" s="16" t="s">
        <v>68</v>
      </c>
      <c r="B64" s="11" t="s">
        <v>116</v>
      </c>
      <c r="C64" s="11" t="s">
        <v>762</v>
      </c>
      <c r="D64" s="11"/>
      <c r="E64" s="4" t="s">
        <v>58</v>
      </c>
      <c r="F64" s="4" t="s">
        <v>52</v>
      </c>
      <c r="G64" s="11"/>
    </row>
    <row r="65" spans="1:7" ht="16.5" thickBot="1">
      <c r="A65" s="17" t="s">
        <v>70</v>
      </c>
      <c r="B65" s="11" t="s">
        <v>117</v>
      </c>
      <c r="C65" s="11" t="s">
        <v>761</v>
      </c>
      <c r="D65" s="11"/>
      <c r="E65" s="4" t="s">
        <v>58</v>
      </c>
      <c r="F65" s="4" t="s">
        <v>52</v>
      </c>
      <c r="G65" s="11"/>
    </row>
    <row r="66" spans="1:7" ht="14.1" customHeight="1" thickBot="1">
      <c r="A66" s="231" t="s">
        <v>118</v>
      </c>
      <c r="B66" s="233"/>
      <c r="C66" s="4" t="s">
        <v>63</v>
      </c>
      <c r="D66" s="4" t="s">
        <v>487</v>
      </c>
      <c r="E66" s="4" t="s">
        <v>64</v>
      </c>
      <c r="F66" s="4" t="s">
        <v>65</v>
      </c>
      <c r="G66" s="4" t="s">
        <v>488</v>
      </c>
    </row>
    <row r="67" spans="1:7" ht="26.25" thickBot="1">
      <c r="A67" s="15" t="s">
        <v>66</v>
      </c>
      <c r="B67" s="11" t="s">
        <v>119</v>
      </c>
      <c r="C67" s="11" t="s">
        <v>120</v>
      </c>
      <c r="D67" s="11"/>
      <c r="E67" s="4" t="s">
        <v>58</v>
      </c>
      <c r="F67" s="4" t="s">
        <v>52</v>
      </c>
      <c r="G67" s="11"/>
    </row>
    <row r="68" spans="1:7" ht="16.5" thickBot="1">
      <c r="A68" s="15" t="s">
        <v>66</v>
      </c>
      <c r="B68" s="11" t="s">
        <v>121</v>
      </c>
      <c r="C68" s="11" t="s">
        <v>122</v>
      </c>
      <c r="D68" s="11"/>
      <c r="E68" s="4" t="s">
        <v>58</v>
      </c>
      <c r="F68" s="4" t="s">
        <v>52</v>
      </c>
      <c r="G68" s="11"/>
    </row>
    <row r="69" spans="1:7" ht="26.25" thickBot="1">
      <c r="A69" s="15" t="s">
        <v>66</v>
      </c>
      <c r="B69" s="11" t="s">
        <v>123</v>
      </c>
      <c r="C69" s="11" t="s">
        <v>760</v>
      </c>
      <c r="D69" s="11"/>
      <c r="E69" s="4" t="s">
        <v>58</v>
      </c>
      <c r="F69" s="4" t="s">
        <v>52</v>
      </c>
      <c r="G69" s="11"/>
    </row>
    <row r="70" spans="1:7" ht="39" thickBot="1">
      <c r="A70" s="16" t="s">
        <v>68</v>
      </c>
      <c r="B70" s="11" t="s">
        <v>124</v>
      </c>
      <c r="C70" s="11" t="s">
        <v>125</v>
      </c>
      <c r="D70" s="11"/>
      <c r="E70" s="4" t="s">
        <v>58</v>
      </c>
      <c r="F70" s="4" t="s">
        <v>52</v>
      </c>
      <c r="G70" s="11"/>
    </row>
    <row r="71" spans="1:7" ht="51.75" thickBot="1">
      <c r="A71" s="16" t="s">
        <v>68</v>
      </c>
      <c r="B71" s="11" t="s">
        <v>126</v>
      </c>
      <c r="C71" s="11" t="s">
        <v>759</v>
      </c>
      <c r="D71" s="11"/>
      <c r="E71" s="4" t="s">
        <v>58</v>
      </c>
      <c r="F71" s="4" t="s">
        <v>52</v>
      </c>
      <c r="G71" s="11"/>
    </row>
    <row r="72" spans="1:7" ht="39" thickBot="1">
      <c r="A72" s="16" t="s">
        <v>68</v>
      </c>
      <c r="B72" s="11" t="s">
        <v>127</v>
      </c>
      <c r="C72" s="11" t="s">
        <v>758</v>
      </c>
      <c r="D72" s="11"/>
      <c r="E72" s="4" t="s">
        <v>58</v>
      </c>
      <c r="F72" s="4" t="s">
        <v>52</v>
      </c>
      <c r="G72" s="11"/>
    </row>
    <row r="73" spans="1:7" ht="64.5" thickBot="1">
      <c r="A73" s="16" t="s">
        <v>68</v>
      </c>
      <c r="B73" s="11" t="s">
        <v>128</v>
      </c>
      <c r="C73" s="11" t="s">
        <v>757</v>
      </c>
      <c r="D73" s="11"/>
      <c r="E73" s="4" t="s">
        <v>58</v>
      </c>
      <c r="F73" s="4" t="s">
        <v>52</v>
      </c>
      <c r="G73" s="11"/>
    </row>
    <row r="74" spans="1:7" ht="51.75" thickBot="1">
      <c r="A74" s="16" t="s">
        <v>68</v>
      </c>
      <c r="B74" s="11" t="s">
        <v>130</v>
      </c>
      <c r="C74" s="11" t="s">
        <v>754</v>
      </c>
      <c r="D74" s="11"/>
      <c r="E74" s="4" t="s">
        <v>58</v>
      </c>
      <c r="F74" s="4" t="s">
        <v>52</v>
      </c>
      <c r="G74" s="11"/>
    </row>
    <row r="75" spans="1:7" ht="51.75" thickBot="1">
      <c r="A75" s="16" t="s">
        <v>68</v>
      </c>
      <c r="B75" s="11" t="s">
        <v>129</v>
      </c>
      <c r="C75" s="11" t="s">
        <v>753</v>
      </c>
      <c r="D75" s="11"/>
      <c r="E75" s="4" t="s">
        <v>58</v>
      </c>
      <c r="F75" s="4" t="s">
        <v>52</v>
      </c>
      <c r="G75" s="11"/>
    </row>
    <row r="76" spans="1:7" ht="39" thickBot="1">
      <c r="A76" s="16" t="s">
        <v>68</v>
      </c>
      <c r="B76" s="11" t="s">
        <v>131</v>
      </c>
      <c r="C76" s="11" t="s">
        <v>132</v>
      </c>
      <c r="D76" s="11"/>
      <c r="E76" s="4" t="s">
        <v>52</v>
      </c>
      <c r="F76" s="4" t="s">
        <v>52</v>
      </c>
      <c r="G76" s="11"/>
    </row>
    <row r="77" spans="1:7" ht="77.25" thickBot="1">
      <c r="A77" s="27" t="s">
        <v>80</v>
      </c>
      <c r="B77" s="11" t="s">
        <v>540</v>
      </c>
      <c r="C77" s="11" t="s">
        <v>752</v>
      </c>
      <c r="D77" s="11"/>
      <c r="E77" s="4" t="s">
        <v>52</v>
      </c>
      <c r="F77" s="4" t="s">
        <v>52</v>
      </c>
      <c r="G77" s="11"/>
    </row>
    <row r="78" spans="1:7" ht="115.5" thickBot="1">
      <c r="A78" s="17" t="s">
        <v>70</v>
      </c>
      <c r="B78" s="11" t="s">
        <v>541</v>
      </c>
      <c r="C78" s="11" t="s">
        <v>751</v>
      </c>
      <c r="D78" s="11"/>
      <c r="E78" s="4" t="s">
        <v>52</v>
      </c>
      <c r="F78" s="4" t="s">
        <v>52</v>
      </c>
      <c r="G78" s="11"/>
    </row>
    <row r="79" spans="1:7" ht="51.75" thickBot="1">
      <c r="A79" s="17" t="s">
        <v>70</v>
      </c>
      <c r="B79" s="11" t="s">
        <v>542</v>
      </c>
      <c r="C79" s="11" t="s">
        <v>750</v>
      </c>
      <c r="D79" s="11"/>
      <c r="E79" s="4" t="s">
        <v>52</v>
      </c>
      <c r="F79" s="4" t="s">
        <v>52</v>
      </c>
      <c r="G79" s="11"/>
    </row>
    <row r="80" spans="1:7" ht="39" thickBot="1">
      <c r="A80" s="19" t="s">
        <v>101</v>
      </c>
      <c r="B80" s="11" t="s">
        <v>543</v>
      </c>
      <c r="C80" s="11" t="s">
        <v>749</v>
      </c>
      <c r="D80" s="11"/>
      <c r="E80" s="4" t="s">
        <v>54</v>
      </c>
      <c r="F80" s="4" t="s">
        <v>52</v>
      </c>
      <c r="G80" s="11"/>
    </row>
    <row r="81" spans="1:7" ht="14.1" customHeight="1" thickBot="1">
      <c r="A81" s="231" t="s">
        <v>133</v>
      </c>
      <c r="B81" s="233"/>
      <c r="C81" s="4" t="s">
        <v>63</v>
      </c>
      <c r="D81" s="4" t="s">
        <v>487</v>
      </c>
      <c r="E81" s="4" t="s">
        <v>64</v>
      </c>
      <c r="F81" s="4" t="s">
        <v>65</v>
      </c>
      <c r="G81" s="4" t="s">
        <v>488</v>
      </c>
    </row>
    <row r="82" spans="1:7" ht="16.5" thickBot="1">
      <c r="A82" s="15" t="s">
        <v>66</v>
      </c>
      <c r="B82" s="11" t="s">
        <v>134</v>
      </c>
      <c r="C82" s="11" t="s">
        <v>748</v>
      </c>
      <c r="D82" s="11"/>
      <c r="E82" s="4" t="s">
        <v>58</v>
      </c>
      <c r="F82" s="4" t="s">
        <v>52</v>
      </c>
      <c r="G82" s="11"/>
    </row>
    <row r="83" spans="1:7" ht="16.5" thickBot="1">
      <c r="A83" s="15" t="s">
        <v>68</v>
      </c>
      <c r="B83" s="11" t="s">
        <v>135</v>
      </c>
      <c r="C83" s="11" t="s">
        <v>747</v>
      </c>
      <c r="D83" s="11"/>
      <c r="E83" s="4" t="s">
        <v>58</v>
      </c>
      <c r="F83" s="4" t="s">
        <v>52</v>
      </c>
      <c r="G83" s="11"/>
    </row>
    <row r="84" spans="1:7" ht="26.25" thickBot="1">
      <c r="A84" s="16" t="s">
        <v>80</v>
      </c>
      <c r="B84" s="11" t="s">
        <v>136</v>
      </c>
      <c r="C84" s="11" t="s">
        <v>137</v>
      </c>
      <c r="D84" s="11"/>
      <c r="E84" s="4" t="s">
        <v>58</v>
      </c>
      <c r="F84" s="4" t="s">
        <v>52</v>
      </c>
      <c r="G84" s="11"/>
    </row>
    <row r="85" spans="1:7" ht="26.25" thickBot="1">
      <c r="A85" s="18" t="s">
        <v>80</v>
      </c>
      <c r="B85" s="11" t="s">
        <v>138</v>
      </c>
      <c r="C85" s="11" t="s">
        <v>139</v>
      </c>
      <c r="D85" s="11"/>
      <c r="E85" s="4" t="s">
        <v>58</v>
      </c>
      <c r="F85" s="4" t="s">
        <v>52</v>
      </c>
      <c r="G85" s="11"/>
    </row>
    <row r="86" spans="1:7" ht="39" thickBot="1">
      <c r="A86" s="17" t="s">
        <v>70</v>
      </c>
      <c r="B86" s="11" t="s">
        <v>544</v>
      </c>
      <c r="C86" s="11" t="s">
        <v>746</v>
      </c>
      <c r="D86" s="11"/>
      <c r="E86" s="4" t="s">
        <v>54</v>
      </c>
      <c r="F86" s="4" t="s">
        <v>52</v>
      </c>
      <c r="G86" s="11"/>
    </row>
    <row r="87" spans="1:7" ht="39" thickBot="1">
      <c r="A87" s="19" t="s">
        <v>101</v>
      </c>
      <c r="B87" s="11" t="s">
        <v>545</v>
      </c>
      <c r="C87" s="11" t="s">
        <v>745</v>
      </c>
      <c r="D87" s="11"/>
      <c r="E87" s="4" t="s">
        <v>54</v>
      </c>
      <c r="F87" s="4" t="s">
        <v>52</v>
      </c>
      <c r="G87" s="11"/>
    </row>
    <row r="88" spans="1:7" ht="14.1" customHeight="1" thickBot="1">
      <c r="A88" s="231" t="s">
        <v>558</v>
      </c>
      <c r="B88" s="233"/>
      <c r="C88" s="4" t="s">
        <v>63</v>
      </c>
      <c r="D88" s="4" t="s">
        <v>487</v>
      </c>
      <c r="E88" s="4" t="s">
        <v>64</v>
      </c>
      <c r="F88" s="4" t="s">
        <v>65</v>
      </c>
      <c r="G88" s="4" t="s">
        <v>488</v>
      </c>
    </row>
    <row r="89" spans="1:7" ht="128.25" thickBot="1">
      <c r="A89" s="15" t="s">
        <v>66</v>
      </c>
      <c r="B89" s="11" t="s">
        <v>145</v>
      </c>
      <c r="C89" s="11" t="s">
        <v>743</v>
      </c>
      <c r="D89" s="11"/>
      <c r="E89" s="4" t="s">
        <v>58</v>
      </c>
      <c r="F89" s="4" t="s">
        <v>52</v>
      </c>
      <c r="G89" s="11"/>
    </row>
    <row r="90" spans="1:7" ht="26.25" thickBot="1">
      <c r="A90" s="16" t="s">
        <v>68</v>
      </c>
      <c r="B90" s="11" t="s">
        <v>441</v>
      </c>
      <c r="C90" s="11" t="s">
        <v>741</v>
      </c>
      <c r="D90" s="11"/>
      <c r="E90" s="4" t="s">
        <v>58</v>
      </c>
      <c r="F90" s="4" t="s">
        <v>52</v>
      </c>
      <c r="G90" s="11"/>
    </row>
    <row r="91" spans="1:7" ht="26.25" thickBot="1">
      <c r="A91" s="17" t="s">
        <v>70</v>
      </c>
      <c r="B91" s="11" t="s">
        <v>551</v>
      </c>
      <c r="C91" s="11" t="s">
        <v>559</v>
      </c>
      <c r="D91" s="11"/>
      <c r="E91" s="4" t="s">
        <v>54</v>
      </c>
      <c r="F91" s="4" t="s">
        <v>52</v>
      </c>
      <c r="G91" s="11"/>
    </row>
    <row r="92" spans="1:7" ht="26.25" thickBot="1">
      <c r="A92" s="19" t="s">
        <v>101</v>
      </c>
      <c r="B92" s="11" t="s">
        <v>149</v>
      </c>
      <c r="C92" s="11" t="s">
        <v>560</v>
      </c>
      <c r="D92" s="11"/>
      <c r="E92" s="4" t="s">
        <v>54</v>
      </c>
      <c r="F92" s="4" t="s">
        <v>52</v>
      </c>
      <c r="G92" s="11"/>
    </row>
    <row r="93" spans="1:7" ht="26.25" thickBot="1">
      <c r="A93" s="17" t="s">
        <v>484</v>
      </c>
      <c r="B93" s="11" t="s">
        <v>552</v>
      </c>
      <c r="C93" s="11" t="s">
        <v>561</v>
      </c>
      <c r="D93" s="11"/>
      <c r="E93" s="4" t="s">
        <v>54</v>
      </c>
      <c r="F93" s="4" t="s">
        <v>52</v>
      </c>
      <c r="G93" s="11"/>
    </row>
    <row r="94" spans="1:7" ht="14.1" customHeight="1" thickBot="1">
      <c r="A94" s="231" t="s">
        <v>156</v>
      </c>
      <c r="B94" s="233"/>
      <c r="C94" s="4" t="s">
        <v>63</v>
      </c>
      <c r="D94" s="4" t="s">
        <v>487</v>
      </c>
      <c r="E94" s="4" t="s">
        <v>64</v>
      </c>
      <c r="F94" s="4" t="s">
        <v>65</v>
      </c>
      <c r="G94" s="4" t="s">
        <v>488</v>
      </c>
    </row>
    <row r="95" spans="1:7" ht="51.75" thickBot="1">
      <c r="A95" s="15" t="s">
        <v>66</v>
      </c>
      <c r="B95" s="11" t="s">
        <v>157</v>
      </c>
      <c r="C95" s="11" t="s">
        <v>584</v>
      </c>
      <c r="D95" s="11"/>
      <c r="E95" s="4" t="s">
        <v>58</v>
      </c>
      <c r="F95" s="4" t="s">
        <v>52</v>
      </c>
      <c r="G95" s="11"/>
    </row>
    <row r="96" spans="1:7" ht="16.5" thickBot="1">
      <c r="A96" s="15" t="s">
        <v>66</v>
      </c>
      <c r="B96" s="11" t="s">
        <v>158</v>
      </c>
      <c r="C96" s="11" t="s">
        <v>159</v>
      </c>
      <c r="D96" s="11"/>
      <c r="E96" s="4" t="s">
        <v>58</v>
      </c>
      <c r="F96" s="4" t="s">
        <v>52</v>
      </c>
      <c r="G96" s="11"/>
    </row>
    <row r="97" spans="1:7" ht="111.95" customHeight="1" thickBot="1">
      <c r="A97" s="16" t="s">
        <v>68</v>
      </c>
      <c r="B97" s="11" t="s">
        <v>160</v>
      </c>
      <c r="C97" s="11" t="s">
        <v>740</v>
      </c>
      <c r="D97" s="11"/>
      <c r="E97" s="4" t="s">
        <v>52</v>
      </c>
      <c r="F97" s="4" t="s">
        <v>52</v>
      </c>
      <c r="G97" s="11"/>
    </row>
    <row r="98" spans="1:7" ht="14.1" customHeight="1" thickBot="1">
      <c r="A98" s="231" t="s">
        <v>150</v>
      </c>
      <c r="B98" s="233"/>
      <c r="C98" s="4" t="s">
        <v>63</v>
      </c>
      <c r="D98" s="4" t="s">
        <v>487</v>
      </c>
      <c r="E98" s="4" t="s">
        <v>64</v>
      </c>
      <c r="F98" s="4" t="s">
        <v>65</v>
      </c>
      <c r="G98" s="4" t="s">
        <v>488</v>
      </c>
    </row>
    <row r="99" spans="1:7" ht="64.5" thickBot="1">
      <c r="A99" s="15" t="s">
        <v>66</v>
      </c>
      <c r="B99" s="11" t="s">
        <v>151</v>
      </c>
      <c r="C99" s="11" t="s">
        <v>152</v>
      </c>
      <c r="D99" s="11"/>
      <c r="E99" s="4" t="s">
        <v>58</v>
      </c>
      <c r="F99" s="4" t="s">
        <v>52</v>
      </c>
      <c r="G99" s="11"/>
    </row>
    <row r="100" spans="1:7" ht="39" thickBot="1">
      <c r="A100" s="16" t="s">
        <v>68</v>
      </c>
      <c r="B100" s="11" t="s">
        <v>153</v>
      </c>
      <c r="C100" s="11" t="s">
        <v>154</v>
      </c>
      <c r="D100" s="11"/>
      <c r="E100" s="4" t="s">
        <v>58</v>
      </c>
      <c r="F100" s="4" t="s">
        <v>52</v>
      </c>
      <c r="G100" s="11"/>
    </row>
    <row r="101" spans="1:7" ht="26.25" thickBot="1">
      <c r="A101" s="18" t="s">
        <v>80</v>
      </c>
      <c r="B101" s="11" t="s">
        <v>155</v>
      </c>
      <c r="C101" s="11" t="s">
        <v>546</v>
      </c>
      <c r="D101" s="11"/>
      <c r="E101" s="4" t="s">
        <v>58</v>
      </c>
      <c r="F101" s="4" t="s">
        <v>52</v>
      </c>
      <c r="G101" s="11"/>
    </row>
    <row r="102" spans="1:7" ht="14.1" customHeight="1" thickBot="1">
      <c r="A102" s="231" t="s">
        <v>547</v>
      </c>
      <c r="B102" s="233"/>
      <c r="C102" s="4" t="s">
        <v>63</v>
      </c>
      <c r="D102" s="4" t="s">
        <v>487</v>
      </c>
      <c r="E102" s="4" t="s">
        <v>64</v>
      </c>
      <c r="F102" s="4" t="s">
        <v>65</v>
      </c>
      <c r="G102" s="4" t="s">
        <v>488</v>
      </c>
    </row>
    <row r="103" spans="1:7" ht="16.5" thickBot="1">
      <c r="A103" s="15" t="s">
        <v>66</v>
      </c>
      <c r="B103" s="11" t="s">
        <v>548</v>
      </c>
      <c r="C103" s="11" t="s">
        <v>739</v>
      </c>
      <c r="D103" s="11"/>
      <c r="E103" s="4" t="s">
        <v>58</v>
      </c>
      <c r="F103" s="4" t="s">
        <v>52</v>
      </c>
      <c r="G103" s="11"/>
    </row>
    <row r="104" spans="1:7" ht="26.25" thickBot="1">
      <c r="A104" s="17" t="s">
        <v>70</v>
      </c>
      <c r="B104" s="11" t="s">
        <v>744</v>
      </c>
      <c r="C104" s="11" t="s">
        <v>738</v>
      </c>
      <c r="D104" s="11"/>
      <c r="E104" s="4" t="s">
        <v>58</v>
      </c>
      <c r="F104" s="4" t="s">
        <v>52</v>
      </c>
      <c r="G104" s="11"/>
    </row>
    <row r="105" spans="1:7" ht="26.25" thickBot="1">
      <c r="A105" s="19" t="s">
        <v>101</v>
      </c>
      <c r="B105" s="11" t="s">
        <v>549</v>
      </c>
      <c r="C105" s="11" t="s">
        <v>737</v>
      </c>
      <c r="D105" s="11"/>
      <c r="E105" s="4" t="s">
        <v>56</v>
      </c>
      <c r="F105" s="4" t="s">
        <v>52</v>
      </c>
      <c r="G105" s="11"/>
    </row>
    <row r="106" spans="1:7" ht="39" thickBot="1">
      <c r="A106" s="17" t="s">
        <v>484</v>
      </c>
      <c r="B106" s="11" t="s">
        <v>550</v>
      </c>
      <c r="C106" s="11" t="s">
        <v>736</v>
      </c>
      <c r="D106" s="11"/>
      <c r="E106" s="4" t="s">
        <v>54</v>
      </c>
      <c r="F106" s="4" t="s">
        <v>52</v>
      </c>
      <c r="G106" s="11"/>
    </row>
    <row r="107" spans="1:7" ht="14.1" customHeight="1" thickBot="1">
      <c r="A107" s="231" t="s">
        <v>140</v>
      </c>
      <c r="B107" s="233"/>
      <c r="C107" s="4" t="s">
        <v>63</v>
      </c>
      <c r="D107" s="4" t="s">
        <v>487</v>
      </c>
      <c r="E107" s="4" t="s">
        <v>64</v>
      </c>
      <c r="F107" s="4" t="s">
        <v>65</v>
      </c>
      <c r="G107" s="4" t="s">
        <v>488</v>
      </c>
    </row>
    <row r="108" spans="1:7" ht="26.25" thickBot="1">
      <c r="A108" s="15" t="s">
        <v>66</v>
      </c>
      <c r="B108" s="11" t="s">
        <v>141</v>
      </c>
      <c r="C108" s="11" t="s">
        <v>142</v>
      </c>
      <c r="D108" s="11"/>
      <c r="E108" s="4" t="s">
        <v>58</v>
      </c>
      <c r="F108" s="4" t="s">
        <v>52</v>
      </c>
      <c r="G108" s="11"/>
    </row>
    <row r="109" spans="1:7" ht="16.5" thickBot="1">
      <c r="A109" s="15" t="s">
        <v>66</v>
      </c>
      <c r="B109" s="11" t="s">
        <v>143</v>
      </c>
      <c r="C109" s="11" t="s">
        <v>144</v>
      </c>
      <c r="D109" s="11"/>
      <c r="E109" s="4" t="s">
        <v>58</v>
      </c>
      <c r="F109" s="4" t="s">
        <v>52</v>
      </c>
      <c r="G109" s="11"/>
    </row>
    <row r="110" spans="1:7" ht="51.75" thickBot="1">
      <c r="A110" s="15" t="s">
        <v>66</v>
      </c>
      <c r="B110" s="11" t="s">
        <v>67</v>
      </c>
      <c r="C110" s="11" t="s">
        <v>583</v>
      </c>
      <c r="D110" s="11"/>
      <c r="E110" s="4" t="s">
        <v>58</v>
      </c>
      <c r="F110" s="4" t="s">
        <v>52</v>
      </c>
      <c r="G110" s="11"/>
    </row>
    <row r="111" spans="1:7" ht="51.75" thickBot="1">
      <c r="A111" s="16" t="s">
        <v>68</v>
      </c>
      <c r="B111" s="11" t="s">
        <v>69</v>
      </c>
      <c r="C111" s="11" t="s">
        <v>439</v>
      </c>
      <c r="D111" s="11"/>
      <c r="E111" s="4" t="s">
        <v>58</v>
      </c>
      <c r="F111" s="4" t="s">
        <v>52</v>
      </c>
      <c r="G111" s="11"/>
    </row>
    <row r="112" spans="1:7" ht="39" thickBot="1">
      <c r="A112" s="16" t="s">
        <v>68</v>
      </c>
      <c r="B112" s="11" t="s">
        <v>146</v>
      </c>
      <c r="C112" s="11" t="s">
        <v>742</v>
      </c>
      <c r="D112" s="11"/>
      <c r="E112" s="4" t="s">
        <v>58</v>
      </c>
      <c r="F112" s="4" t="s">
        <v>52</v>
      </c>
      <c r="G112" s="11"/>
    </row>
    <row r="113" spans="1:7" ht="26.25" thickBot="1">
      <c r="A113" s="27" t="s">
        <v>80</v>
      </c>
      <c r="B113" s="11" t="s">
        <v>755</v>
      </c>
      <c r="C113" s="11" t="s">
        <v>756</v>
      </c>
      <c r="D113" s="11"/>
      <c r="E113" s="4" t="s">
        <v>52</v>
      </c>
      <c r="F113" s="4" t="s">
        <v>52</v>
      </c>
      <c r="G113" s="11"/>
    </row>
    <row r="114" spans="1:7" ht="26.25" thickBot="1">
      <c r="A114" s="18" t="s">
        <v>80</v>
      </c>
      <c r="B114" s="11" t="s">
        <v>147</v>
      </c>
      <c r="C114" s="11" t="s">
        <v>148</v>
      </c>
      <c r="D114" s="11"/>
      <c r="E114" s="4" t="s">
        <v>52</v>
      </c>
      <c r="F114" s="4" t="s">
        <v>52</v>
      </c>
      <c r="G114" s="11"/>
    </row>
    <row r="115" spans="1:7" ht="14.1" customHeight="1" thickBot="1">
      <c r="A115" s="231" t="s">
        <v>161</v>
      </c>
      <c r="B115" s="233"/>
      <c r="C115" s="4" t="s">
        <v>453</v>
      </c>
      <c r="D115" s="4" t="s">
        <v>487</v>
      </c>
      <c r="E115" s="4" t="s">
        <v>64</v>
      </c>
      <c r="F115" s="4" t="s">
        <v>65</v>
      </c>
      <c r="G115" s="4" t="s">
        <v>488</v>
      </c>
    </row>
    <row r="116" spans="1:7" ht="16.5" thickBot="1">
      <c r="A116" s="15" t="s">
        <v>66</v>
      </c>
      <c r="B116" s="11" t="s">
        <v>162</v>
      </c>
      <c r="C116" s="11" t="s">
        <v>735</v>
      </c>
      <c r="D116" s="11"/>
      <c r="E116" s="4" t="s">
        <v>61</v>
      </c>
      <c r="F116" s="4" t="s">
        <v>52</v>
      </c>
      <c r="G116" s="11"/>
    </row>
    <row r="117" spans="1:7" ht="26.25" thickBot="1">
      <c r="A117" s="16" t="s">
        <v>68</v>
      </c>
      <c r="B117" s="11" t="s">
        <v>163</v>
      </c>
      <c r="C117" s="11" t="s">
        <v>734</v>
      </c>
      <c r="D117" s="11"/>
      <c r="E117" s="4" t="s">
        <v>61</v>
      </c>
      <c r="F117" s="4" t="s">
        <v>52</v>
      </c>
      <c r="G117" s="11"/>
    </row>
    <row r="118" spans="1:7" ht="16.5" thickBot="1">
      <c r="A118" s="16" t="s">
        <v>68</v>
      </c>
      <c r="B118" s="11" t="s">
        <v>164</v>
      </c>
      <c r="C118" s="11" t="s">
        <v>732</v>
      </c>
      <c r="D118" s="11"/>
      <c r="E118" s="4" t="s">
        <v>61</v>
      </c>
      <c r="F118" s="4" t="s">
        <v>52</v>
      </c>
      <c r="G118" s="11"/>
    </row>
    <row r="119" spans="1:7" ht="26.25" thickBot="1">
      <c r="A119" s="18" t="s">
        <v>80</v>
      </c>
      <c r="B119" s="11" t="s">
        <v>165</v>
      </c>
      <c r="C119" s="11" t="s">
        <v>731</v>
      </c>
      <c r="D119" s="11"/>
      <c r="E119" s="4" t="s">
        <v>61</v>
      </c>
      <c r="F119" s="4" t="s">
        <v>52</v>
      </c>
      <c r="G119" s="11"/>
    </row>
    <row r="120" spans="1:7" ht="16.5" thickBot="1">
      <c r="A120" s="17" t="s">
        <v>70</v>
      </c>
      <c r="B120" s="11" t="s">
        <v>166</v>
      </c>
      <c r="C120" s="11" t="s">
        <v>730</v>
      </c>
      <c r="D120" s="11"/>
      <c r="E120" s="4" t="s">
        <v>61</v>
      </c>
      <c r="F120" s="4" t="s">
        <v>52</v>
      </c>
      <c r="G120" s="11"/>
    </row>
    <row r="121" spans="1:7" ht="26.25" thickBot="1">
      <c r="A121" s="17" t="s">
        <v>70</v>
      </c>
      <c r="B121" s="11" t="s">
        <v>167</v>
      </c>
      <c r="C121" s="11" t="s">
        <v>729</v>
      </c>
      <c r="D121" s="11"/>
      <c r="E121" s="4" t="s">
        <v>61</v>
      </c>
      <c r="F121" s="4" t="s">
        <v>52</v>
      </c>
      <c r="G121" s="11"/>
    </row>
    <row r="122" spans="1:7" ht="26.25" thickBot="1">
      <c r="A122" s="19" t="s">
        <v>101</v>
      </c>
      <c r="B122" s="11" t="s">
        <v>168</v>
      </c>
      <c r="C122" s="11" t="s">
        <v>733</v>
      </c>
      <c r="D122" s="11"/>
      <c r="E122" s="4" t="s">
        <v>61</v>
      </c>
      <c r="F122" s="4" t="s">
        <v>52</v>
      </c>
      <c r="G122" s="11"/>
    </row>
    <row r="123" spans="1:7" ht="16.5" thickBot="1">
      <c r="A123" s="17" t="s">
        <v>484</v>
      </c>
      <c r="B123" s="11" t="s">
        <v>169</v>
      </c>
      <c r="C123" s="11" t="s">
        <v>728</v>
      </c>
      <c r="D123" s="11"/>
      <c r="E123" s="4" t="s">
        <v>61</v>
      </c>
      <c r="F123" s="4" t="s">
        <v>52</v>
      </c>
      <c r="G123" s="11"/>
    </row>
  </sheetData>
  <mergeCells count="17">
    <mergeCell ref="A10:B10"/>
    <mergeCell ref="A23:B23"/>
    <mergeCell ref="C2:D9"/>
    <mergeCell ref="A98:B98"/>
    <mergeCell ref="A45:B45"/>
    <mergeCell ref="A39:B39"/>
    <mergeCell ref="A8:B8"/>
    <mergeCell ref="A9:B9"/>
    <mergeCell ref="A94:B94"/>
    <mergeCell ref="A115:B115"/>
    <mergeCell ref="A52:B52"/>
    <mergeCell ref="A61:B61"/>
    <mergeCell ref="A66:B66"/>
    <mergeCell ref="A81:B81"/>
    <mergeCell ref="A107:B107"/>
    <mergeCell ref="A102:B102"/>
    <mergeCell ref="A88:B88"/>
  </mergeCells>
  <conditionalFormatting sqref="A11:A18 A107:A109 A81:A85 A115:A248 A52:A57 A40 A33:A37 A42:A43 A112 A94:A100 A61:A69 A59 A20:A29">
    <cfRule type="beginsWith" dxfId="2309" priority="1076" stopIfTrue="1" operator="beginsWith" text="Exceptional">
      <formula>LEFT(A11,LEN("Exceptional"))="Exceptional"</formula>
    </cfRule>
    <cfRule type="beginsWith" dxfId="2308" priority="1077" stopIfTrue="1" operator="beginsWith" text="Professional">
      <formula>LEFT(A11,LEN("Professional"))="Professional"</formula>
    </cfRule>
    <cfRule type="beginsWith" dxfId="2307" priority="1078" stopIfTrue="1" operator="beginsWith" text="Advanced">
      <formula>LEFT(A11,LEN("Advanced"))="Advanced"</formula>
    </cfRule>
    <cfRule type="beginsWith" dxfId="2306" priority="1079" stopIfTrue="1" operator="beginsWith" text="Intermediate">
      <formula>LEFT(A11,LEN("Intermediate"))="Intermediate"</formula>
    </cfRule>
    <cfRule type="beginsWith" dxfId="2305" priority="1080" stopIfTrue="1" operator="beginsWith" text="Basic">
      <formula>LEFT(A11,LEN("Basic"))="Basic"</formula>
    </cfRule>
    <cfRule type="beginsWith" dxfId="2304" priority="1081" stopIfTrue="1" operator="beginsWith" text="Required">
      <formula>LEFT(A11,LEN("Required"))="Required"</formula>
    </cfRule>
    <cfRule type="notContainsBlanks" dxfId="2303" priority="1082" stopIfTrue="1">
      <formula>LEN(TRIM(A11))&gt;0</formula>
    </cfRule>
  </conditionalFormatting>
  <conditionalFormatting sqref="E10 E11:F11 E23 E52 E61 E66 E81 F108:F109 E107 F99:F100 E98 E94 E115 E22:F22 E38:F38 E89:F89 E113:F113 F20:F21 F12:F18 E24:F28 F29 F33:F37 E40:F44 E53:F57 E59:F60 E62:F65 E67:F76 E95:F97 F112 E116:F248 E82:F85">
    <cfRule type="beginsWith" dxfId="2302" priority="1068" stopIfTrue="1" operator="beginsWith" text="Not Applicable">
      <formula>LEFT(E10,LEN("Not Applicable"))="Not Applicable"</formula>
    </cfRule>
    <cfRule type="beginsWith" dxfId="2301" priority="1069" stopIfTrue="1" operator="beginsWith" text="Waived">
      <formula>LEFT(E10,LEN("Waived"))="Waived"</formula>
    </cfRule>
    <cfRule type="beginsWith" dxfId="2300" priority="1071" stopIfTrue="1" operator="beginsWith" text="Pre-Passed">
      <formula>LEFT(E10,LEN("Pre-Passed"))="Pre-Passed"</formula>
    </cfRule>
    <cfRule type="beginsWith" dxfId="2299" priority="1072" stopIfTrue="1" operator="beginsWith" text="Completed">
      <formula>LEFT(E10,LEN("Completed"))="Completed"</formula>
    </cfRule>
    <cfRule type="beginsWith" dxfId="2298" priority="1073" stopIfTrue="1" operator="beginsWith" text="Partial">
      <formula>LEFT(E10,LEN("Partial"))="Partial"</formula>
    </cfRule>
    <cfRule type="beginsWith" dxfId="2297" priority="1074" stopIfTrue="1" operator="beginsWith" text="Missing">
      <formula>LEFT(E10,LEN("Missing"))="Missing"</formula>
    </cfRule>
    <cfRule type="beginsWith" dxfId="2296" priority="1075" stopIfTrue="1" operator="beginsWith" text="Untested">
      <formula>LEFT(E10,LEN("Untested"))="Untested"</formula>
    </cfRule>
    <cfRule type="notContainsBlanks" dxfId="2295" priority="1083" stopIfTrue="1">
      <formula>LEN(TRIM(E10))&gt;0</formula>
    </cfRule>
  </conditionalFormatting>
  <conditionalFormatting sqref="F10">
    <cfRule type="beginsWith" dxfId="2294" priority="763" stopIfTrue="1" operator="beginsWith" text="Not Applicable">
      <formula>LEFT(F10,LEN("Not Applicable"))="Not Applicable"</formula>
    </cfRule>
    <cfRule type="beginsWith" dxfId="2293" priority="764" stopIfTrue="1" operator="beginsWith" text="Waived">
      <formula>LEFT(F10,LEN("Waived"))="Waived"</formula>
    </cfRule>
    <cfRule type="beginsWith" dxfId="2292" priority="765" stopIfTrue="1" operator="beginsWith" text="Pre-Passed">
      <formula>LEFT(F10,LEN("Pre-Passed"))="Pre-Passed"</formula>
    </cfRule>
    <cfRule type="beginsWith" dxfId="2291" priority="766" stopIfTrue="1" operator="beginsWith" text="Completed">
      <formula>LEFT(F10,LEN("Completed"))="Completed"</formula>
    </cfRule>
    <cfRule type="beginsWith" dxfId="2290" priority="767" stopIfTrue="1" operator="beginsWith" text="Partial">
      <formula>LEFT(F10,LEN("Partial"))="Partial"</formula>
    </cfRule>
    <cfRule type="beginsWith" dxfId="2289" priority="768" stopIfTrue="1" operator="beginsWith" text="Missing">
      <formula>LEFT(F10,LEN("Missing"))="Missing"</formula>
    </cfRule>
    <cfRule type="beginsWith" dxfId="2288" priority="769" stopIfTrue="1" operator="beginsWith" text="Untested">
      <formula>LEFT(F10,LEN("Untested"))="Untested"</formula>
    </cfRule>
    <cfRule type="notContainsBlanks" dxfId="2287" priority="770" stopIfTrue="1">
      <formula>LEN(TRIM(F10))&gt;0</formula>
    </cfRule>
  </conditionalFormatting>
  <conditionalFormatting sqref="F23">
    <cfRule type="beginsWith" dxfId="2286" priority="739" stopIfTrue="1" operator="beginsWith" text="Not Applicable">
      <formula>LEFT(F23,LEN("Not Applicable"))="Not Applicable"</formula>
    </cfRule>
    <cfRule type="beginsWith" dxfId="2285" priority="740" stopIfTrue="1" operator="beginsWith" text="Waived">
      <formula>LEFT(F23,LEN("Waived"))="Waived"</formula>
    </cfRule>
    <cfRule type="beginsWith" dxfId="2284" priority="741" stopIfTrue="1" operator="beginsWith" text="Pre-Passed">
      <formula>LEFT(F23,LEN("Pre-Passed"))="Pre-Passed"</formula>
    </cfRule>
    <cfRule type="beginsWith" dxfId="2283" priority="742" stopIfTrue="1" operator="beginsWith" text="Completed">
      <formula>LEFT(F23,LEN("Completed"))="Completed"</formula>
    </cfRule>
    <cfRule type="beginsWith" dxfId="2282" priority="743" stopIfTrue="1" operator="beginsWith" text="Partial">
      <formula>LEFT(F23,LEN("Partial"))="Partial"</formula>
    </cfRule>
    <cfRule type="beginsWith" dxfId="2281" priority="744" stopIfTrue="1" operator="beginsWith" text="Missing">
      <formula>LEFT(F23,LEN("Missing"))="Missing"</formula>
    </cfRule>
    <cfRule type="beginsWith" dxfId="2280" priority="745" stopIfTrue="1" operator="beginsWith" text="Untested">
      <formula>LEFT(F23,LEN("Untested"))="Untested"</formula>
    </cfRule>
    <cfRule type="notContainsBlanks" dxfId="2279" priority="746" stopIfTrue="1">
      <formula>LEN(TRIM(F23))&gt;0</formula>
    </cfRule>
  </conditionalFormatting>
  <conditionalFormatting sqref="F52">
    <cfRule type="beginsWith" dxfId="2278" priority="731" stopIfTrue="1" operator="beginsWith" text="Not Applicable">
      <formula>LEFT(F52,LEN("Not Applicable"))="Not Applicable"</formula>
    </cfRule>
    <cfRule type="beginsWith" dxfId="2277" priority="732" stopIfTrue="1" operator="beginsWith" text="Waived">
      <formula>LEFT(F52,LEN("Waived"))="Waived"</formula>
    </cfRule>
    <cfRule type="beginsWith" dxfId="2276" priority="733" stopIfTrue="1" operator="beginsWith" text="Pre-Passed">
      <formula>LEFT(F52,LEN("Pre-Passed"))="Pre-Passed"</formula>
    </cfRule>
    <cfRule type="beginsWith" dxfId="2275" priority="734" stopIfTrue="1" operator="beginsWith" text="Completed">
      <formula>LEFT(F52,LEN("Completed"))="Completed"</formula>
    </cfRule>
    <cfRule type="beginsWith" dxfId="2274" priority="735" stopIfTrue="1" operator="beginsWith" text="Partial">
      <formula>LEFT(F52,LEN("Partial"))="Partial"</formula>
    </cfRule>
    <cfRule type="beginsWith" dxfId="2273" priority="736" stopIfTrue="1" operator="beginsWith" text="Missing">
      <formula>LEFT(F52,LEN("Missing"))="Missing"</formula>
    </cfRule>
    <cfRule type="beginsWith" dxfId="2272" priority="737" stopIfTrue="1" operator="beginsWith" text="Untested">
      <formula>LEFT(F52,LEN("Untested"))="Untested"</formula>
    </cfRule>
    <cfRule type="notContainsBlanks" dxfId="2271" priority="738" stopIfTrue="1">
      <formula>LEN(TRIM(F52))&gt;0</formula>
    </cfRule>
  </conditionalFormatting>
  <conditionalFormatting sqref="F61">
    <cfRule type="beginsWith" dxfId="2270" priority="723" stopIfTrue="1" operator="beginsWith" text="Not Applicable">
      <formula>LEFT(F61,LEN("Not Applicable"))="Not Applicable"</formula>
    </cfRule>
    <cfRule type="beginsWith" dxfId="2269" priority="724" stopIfTrue="1" operator="beginsWith" text="Waived">
      <formula>LEFT(F61,LEN("Waived"))="Waived"</formula>
    </cfRule>
    <cfRule type="beginsWith" dxfId="2268" priority="725" stopIfTrue="1" operator="beginsWith" text="Pre-Passed">
      <formula>LEFT(F61,LEN("Pre-Passed"))="Pre-Passed"</formula>
    </cfRule>
    <cfRule type="beginsWith" dxfId="2267" priority="726" stopIfTrue="1" operator="beginsWith" text="Completed">
      <formula>LEFT(F61,LEN("Completed"))="Completed"</formula>
    </cfRule>
    <cfRule type="beginsWith" dxfId="2266" priority="727" stopIfTrue="1" operator="beginsWith" text="Partial">
      <formula>LEFT(F61,LEN("Partial"))="Partial"</formula>
    </cfRule>
    <cfRule type="beginsWith" dxfId="2265" priority="728" stopIfTrue="1" operator="beginsWith" text="Missing">
      <formula>LEFT(F61,LEN("Missing"))="Missing"</formula>
    </cfRule>
    <cfRule type="beginsWith" dxfId="2264" priority="729" stopIfTrue="1" operator="beginsWith" text="Untested">
      <formula>LEFT(F61,LEN("Untested"))="Untested"</formula>
    </cfRule>
    <cfRule type="notContainsBlanks" dxfId="2263" priority="730" stopIfTrue="1">
      <formula>LEN(TRIM(F61))&gt;0</formula>
    </cfRule>
  </conditionalFormatting>
  <conditionalFormatting sqref="F66">
    <cfRule type="beginsWith" dxfId="2262" priority="715" stopIfTrue="1" operator="beginsWith" text="Not Applicable">
      <formula>LEFT(F66,LEN("Not Applicable"))="Not Applicable"</formula>
    </cfRule>
    <cfRule type="beginsWith" dxfId="2261" priority="716" stopIfTrue="1" operator="beginsWith" text="Waived">
      <formula>LEFT(F66,LEN("Waived"))="Waived"</formula>
    </cfRule>
    <cfRule type="beginsWith" dxfId="2260" priority="717" stopIfTrue="1" operator="beginsWith" text="Pre-Passed">
      <formula>LEFT(F66,LEN("Pre-Passed"))="Pre-Passed"</formula>
    </cfRule>
    <cfRule type="beginsWith" dxfId="2259" priority="718" stopIfTrue="1" operator="beginsWith" text="Completed">
      <formula>LEFT(F66,LEN("Completed"))="Completed"</formula>
    </cfRule>
    <cfRule type="beginsWith" dxfId="2258" priority="719" stopIfTrue="1" operator="beginsWith" text="Partial">
      <formula>LEFT(F66,LEN("Partial"))="Partial"</formula>
    </cfRule>
    <cfRule type="beginsWith" dxfId="2257" priority="720" stopIfTrue="1" operator="beginsWith" text="Missing">
      <formula>LEFT(F66,LEN("Missing"))="Missing"</formula>
    </cfRule>
    <cfRule type="beginsWith" dxfId="2256" priority="721" stopIfTrue="1" operator="beginsWith" text="Untested">
      <formula>LEFT(F66,LEN("Untested"))="Untested"</formula>
    </cfRule>
    <cfRule type="notContainsBlanks" dxfId="2255" priority="722" stopIfTrue="1">
      <formula>LEN(TRIM(F66))&gt;0</formula>
    </cfRule>
  </conditionalFormatting>
  <conditionalFormatting sqref="F81">
    <cfRule type="beginsWith" dxfId="2254" priority="707" stopIfTrue="1" operator="beginsWith" text="Not Applicable">
      <formula>LEFT(F81,LEN("Not Applicable"))="Not Applicable"</formula>
    </cfRule>
    <cfRule type="beginsWith" dxfId="2253" priority="708" stopIfTrue="1" operator="beginsWith" text="Waived">
      <formula>LEFT(F81,LEN("Waived"))="Waived"</formula>
    </cfRule>
    <cfRule type="beginsWith" dxfId="2252" priority="709" stopIfTrue="1" operator="beginsWith" text="Pre-Passed">
      <formula>LEFT(F81,LEN("Pre-Passed"))="Pre-Passed"</formula>
    </cfRule>
    <cfRule type="beginsWith" dxfId="2251" priority="710" stopIfTrue="1" operator="beginsWith" text="Completed">
      <formula>LEFT(F81,LEN("Completed"))="Completed"</formula>
    </cfRule>
    <cfRule type="beginsWith" dxfId="2250" priority="711" stopIfTrue="1" operator="beginsWith" text="Partial">
      <formula>LEFT(F81,LEN("Partial"))="Partial"</formula>
    </cfRule>
    <cfRule type="beginsWith" dxfId="2249" priority="712" stopIfTrue="1" operator="beginsWith" text="Missing">
      <formula>LEFT(F81,LEN("Missing"))="Missing"</formula>
    </cfRule>
    <cfRule type="beginsWith" dxfId="2248" priority="713" stopIfTrue="1" operator="beginsWith" text="Untested">
      <formula>LEFT(F81,LEN("Untested"))="Untested"</formula>
    </cfRule>
    <cfRule type="notContainsBlanks" dxfId="2247" priority="714" stopIfTrue="1">
      <formula>LEN(TRIM(F81))&gt;0</formula>
    </cfRule>
  </conditionalFormatting>
  <conditionalFormatting sqref="F107">
    <cfRule type="beginsWith" dxfId="2246" priority="699" stopIfTrue="1" operator="beginsWith" text="Not Applicable">
      <formula>LEFT(F107,LEN("Not Applicable"))="Not Applicable"</formula>
    </cfRule>
    <cfRule type="beginsWith" dxfId="2245" priority="700" stopIfTrue="1" operator="beginsWith" text="Waived">
      <formula>LEFT(F107,LEN("Waived"))="Waived"</formula>
    </cfRule>
    <cfRule type="beginsWith" dxfId="2244" priority="701" stopIfTrue="1" operator="beginsWith" text="Pre-Passed">
      <formula>LEFT(F107,LEN("Pre-Passed"))="Pre-Passed"</formula>
    </cfRule>
    <cfRule type="beginsWith" dxfId="2243" priority="702" stopIfTrue="1" operator="beginsWith" text="Completed">
      <formula>LEFT(F107,LEN("Completed"))="Completed"</formula>
    </cfRule>
    <cfRule type="beginsWith" dxfId="2242" priority="703" stopIfTrue="1" operator="beginsWith" text="Partial">
      <formula>LEFT(F107,LEN("Partial"))="Partial"</formula>
    </cfRule>
    <cfRule type="beginsWith" dxfId="2241" priority="704" stopIfTrue="1" operator="beginsWith" text="Missing">
      <formula>LEFT(F107,LEN("Missing"))="Missing"</formula>
    </cfRule>
    <cfRule type="beginsWith" dxfId="2240" priority="705" stopIfTrue="1" operator="beginsWith" text="Untested">
      <formula>LEFT(F107,LEN("Untested"))="Untested"</formula>
    </cfRule>
    <cfRule type="notContainsBlanks" dxfId="2239" priority="706" stopIfTrue="1">
      <formula>LEN(TRIM(F107))&gt;0</formula>
    </cfRule>
  </conditionalFormatting>
  <conditionalFormatting sqref="F98">
    <cfRule type="beginsWith" dxfId="2238" priority="691" stopIfTrue="1" operator="beginsWith" text="Not Applicable">
      <formula>LEFT(F98,LEN("Not Applicable"))="Not Applicable"</formula>
    </cfRule>
    <cfRule type="beginsWith" dxfId="2237" priority="692" stopIfTrue="1" operator="beginsWith" text="Waived">
      <formula>LEFT(F98,LEN("Waived"))="Waived"</formula>
    </cfRule>
    <cfRule type="beginsWith" dxfId="2236" priority="693" stopIfTrue="1" operator="beginsWith" text="Pre-Passed">
      <formula>LEFT(F98,LEN("Pre-Passed"))="Pre-Passed"</formula>
    </cfRule>
    <cfRule type="beginsWith" dxfId="2235" priority="694" stopIfTrue="1" operator="beginsWith" text="Completed">
      <formula>LEFT(F98,LEN("Completed"))="Completed"</formula>
    </cfRule>
    <cfRule type="beginsWith" dxfId="2234" priority="695" stopIfTrue="1" operator="beginsWith" text="Partial">
      <formula>LEFT(F98,LEN("Partial"))="Partial"</formula>
    </cfRule>
    <cfRule type="beginsWith" dxfId="2233" priority="696" stopIfTrue="1" operator="beginsWith" text="Missing">
      <formula>LEFT(F98,LEN("Missing"))="Missing"</formula>
    </cfRule>
    <cfRule type="beginsWith" dxfId="2232" priority="697" stopIfTrue="1" operator="beginsWith" text="Untested">
      <formula>LEFT(F98,LEN("Untested"))="Untested"</formula>
    </cfRule>
    <cfRule type="notContainsBlanks" dxfId="2231" priority="698" stopIfTrue="1">
      <formula>LEN(TRIM(F98))&gt;0</formula>
    </cfRule>
  </conditionalFormatting>
  <conditionalFormatting sqref="F94">
    <cfRule type="beginsWith" dxfId="2230" priority="683" stopIfTrue="1" operator="beginsWith" text="Not Applicable">
      <formula>LEFT(F94,LEN("Not Applicable"))="Not Applicable"</formula>
    </cfRule>
    <cfRule type="beginsWith" dxfId="2229" priority="684" stopIfTrue="1" operator="beginsWith" text="Waived">
      <formula>LEFT(F94,LEN("Waived"))="Waived"</formula>
    </cfRule>
    <cfRule type="beginsWith" dxfId="2228" priority="685" stopIfTrue="1" operator="beginsWith" text="Pre-Passed">
      <formula>LEFT(F94,LEN("Pre-Passed"))="Pre-Passed"</formula>
    </cfRule>
    <cfRule type="beginsWith" dxfId="2227" priority="686" stopIfTrue="1" operator="beginsWith" text="Completed">
      <formula>LEFT(F94,LEN("Completed"))="Completed"</formula>
    </cfRule>
    <cfRule type="beginsWith" dxfId="2226" priority="687" stopIfTrue="1" operator="beginsWith" text="Partial">
      <formula>LEFT(F94,LEN("Partial"))="Partial"</formula>
    </cfRule>
    <cfRule type="beginsWith" dxfId="2225" priority="688" stopIfTrue="1" operator="beginsWith" text="Missing">
      <formula>LEFT(F94,LEN("Missing"))="Missing"</formula>
    </cfRule>
    <cfRule type="beginsWith" dxfId="2224" priority="689" stopIfTrue="1" operator="beginsWith" text="Untested">
      <formula>LEFT(F94,LEN("Untested"))="Untested"</formula>
    </cfRule>
    <cfRule type="notContainsBlanks" dxfId="2223" priority="690" stopIfTrue="1">
      <formula>LEN(TRIM(F94))&gt;0</formula>
    </cfRule>
  </conditionalFormatting>
  <conditionalFormatting sqref="F115">
    <cfRule type="beginsWith" dxfId="2222" priority="675" stopIfTrue="1" operator="beginsWith" text="Not Applicable">
      <formula>LEFT(F115,LEN("Not Applicable"))="Not Applicable"</formula>
    </cfRule>
    <cfRule type="beginsWith" dxfId="2221" priority="676" stopIfTrue="1" operator="beginsWith" text="Waived">
      <formula>LEFT(F115,LEN("Waived"))="Waived"</formula>
    </cfRule>
    <cfRule type="beginsWith" dxfId="2220" priority="677" stopIfTrue="1" operator="beginsWith" text="Pre-Passed">
      <formula>LEFT(F115,LEN("Pre-Passed"))="Pre-Passed"</formula>
    </cfRule>
    <cfRule type="beginsWith" dxfId="2219" priority="678" stopIfTrue="1" operator="beginsWith" text="Completed">
      <formula>LEFT(F115,LEN("Completed"))="Completed"</formula>
    </cfRule>
    <cfRule type="beginsWith" dxfId="2218" priority="679" stopIfTrue="1" operator="beginsWith" text="Partial">
      <formula>LEFT(F115,LEN("Partial"))="Partial"</formula>
    </cfRule>
    <cfRule type="beginsWith" dxfId="2217" priority="680" stopIfTrue="1" operator="beginsWith" text="Missing">
      <formula>LEFT(F115,LEN("Missing"))="Missing"</formula>
    </cfRule>
    <cfRule type="beginsWith" dxfId="2216" priority="681" stopIfTrue="1" operator="beginsWith" text="Untested">
      <formula>LEFT(F115,LEN("Untested"))="Untested"</formula>
    </cfRule>
    <cfRule type="notContainsBlanks" dxfId="2215" priority="682" stopIfTrue="1">
      <formula>LEN(TRIM(F115))&gt;0</formula>
    </cfRule>
  </conditionalFormatting>
  <conditionalFormatting sqref="F110:F111">
    <cfRule type="beginsWith" dxfId="2214" priority="625" stopIfTrue="1" operator="beginsWith" text="Not Applicable">
      <formula>LEFT(F110,LEN("Not Applicable"))="Not Applicable"</formula>
    </cfRule>
    <cfRule type="beginsWith" dxfId="2213" priority="626" stopIfTrue="1" operator="beginsWith" text="Waived">
      <formula>LEFT(F110,LEN("Waived"))="Waived"</formula>
    </cfRule>
    <cfRule type="beginsWith" dxfId="2212" priority="627" stopIfTrue="1" operator="beginsWith" text="Pre-Passed">
      <formula>LEFT(F110,LEN("Pre-Passed"))="Pre-Passed"</formula>
    </cfRule>
    <cfRule type="beginsWith" dxfId="2211" priority="628" stopIfTrue="1" operator="beginsWith" text="Completed">
      <formula>LEFT(F110,LEN("Completed"))="Completed"</formula>
    </cfRule>
    <cfRule type="beginsWith" dxfId="2210" priority="629" stopIfTrue="1" operator="beginsWith" text="Partial">
      <formula>LEFT(F110,LEN("Partial"))="Partial"</formula>
    </cfRule>
    <cfRule type="beginsWith" dxfId="2209" priority="630" stopIfTrue="1" operator="beginsWith" text="Missing">
      <formula>LEFT(F110,LEN("Missing"))="Missing"</formula>
    </cfRule>
    <cfRule type="beginsWith" dxfId="2208" priority="631" stopIfTrue="1" operator="beginsWith" text="Untested">
      <formula>LEFT(F110,LEN("Untested"))="Untested"</formula>
    </cfRule>
    <cfRule type="notContainsBlanks" dxfId="2207" priority="632" stopIfTrue="1">
      <formula>LEN(TRIM(F110))&gt;0</formula>
    </cfRule>
  </conditionalFormatting>
  <conditionalFormatting sqref="A110">
    <cfRule type="beginsWith" dxfId="2206" priority="618" stopIfTrue="1" operator="beginsWith" text="Exceptional">
      <formula>LEFT(A110,LEN("Exceptional"))="Exceptional"</formula>
    </cfRule>
    <cfRule type="beginsWith" dxfId="2205" priority="619" stopIfTrue="1" operator="beginsWith" text="Professional">
      <formula>LEFT(A110,LEN("Professional"))="Professional"</formula>
    </cfRule>
    <cfRule type="beginsWith" dxfId="2204" priority="620" stopIfTrue="1" operator="beginsWith" text="Advanced">
      <formula>LEFT(A110,LEN("Advanced"))="Advanced"</formula>
    </cfRule>
    <cfRule type="beginsWith" dxfId="2203" priority="621" stopIfTrue="1" operator="beginsWith" text="Intermediate">
      <formula>LEFT(A110,LEN("Intermediate"))="Intermediate"</formula>
    </cfRule>
    <cfRule type="beginsWith" dxfId="2202" priority="622" stopIfTrue="1" operator="beginsWith" text="Basic">
      <formula>LEFT(A110,LEN("Basic"))="Basic"</formula>
    </cfRule>
    <cfRule type="beginsWith" dxfId="2201" priority="623" stopIfTrue="1" operator="beginsWith" text="Required">
      <formula>LEFT(A110,LEN("Required"))="Required"</formula>
    </cfRule>
    <cfRule type="notContainsBlanks" dxfId="2200" priority="624" stopIfTrue="1">
      <formula>LEN(TRIM(A110))&gt;0</formula>
    </cfRule>
  </conditionalFormatting>
  <conditionalFormatting sqref="A111">
    <cfRule type="beginsWith" dxfId="2199" priority="611" stopIfTrue="1" operator="beginsWith" text="Innovative">
      <formula>LEFT(A111,LEN("Innovative"))="Innovative"</formula>
    </cfRule>
    <cfRule type="beginsWith" dxfId="2198" priority="612" stopIfTrue="1" operator="beginsWith" text="Professional">
      <formula>LEFT(A111,LEN("Professional"))="Professional"</formula>
    </cfRule>
    <cfRule type="beginsWith" dxfId="2197" priority="613" stopIfTrue="1" operator="beginsWith" text="Advanced">
      <formula>LEFT(A111,LEN("Advanced"))="Advanced"</formula>
    </cfRule>
    <cfRule type="beginsWith" dxfId="2196" priority="614" stopIfTrue="1" operator="beginsWith" text="Intermediate">
      <formula>LEFT(A111,LEN("Intermediate"))="Intermediate"</formula>
    </cfRule>
    <cfRule type="beginsWith" dxfId="2195" priority="615" stopIfTrue="1" operator="beginsWith" text="Basic">
      <formula>LEFT(A111,LEN("Basic"))="Basic"</formula>
    </cfRule>
    <cfRule type="beginsWith" dxfId="2194" priority="616" stopIfTrue="1" operator="beginsWith" text="Required">
      <formula>LEFT(A111,LEN("Required"))="Required"</formula>
    </cfRule>
    <cfRule type="notContainsBlanks" dxfId="2193" priority="617" stopIfTrue="1">
      <formula>LEN(TRIM(A111))&gt;0</formula>
    </cfRule>
  </conditionalFormatting>
  <conditionalFormatting sqref="A10">
    <cfRule type="beginsWith" dxfId="2192" priority="604" stopIfTrue="1" operator="beginsWith" text="Exceptional">
      <formula>LEFT(A10,LEN("Exceptional"))="Exceptional"</formula>
    </cfRule>
    <cfRule type="beginsWith" dxfId="2191" priority="605" stopIfTrue="1" operator="beginsWith" text="Professional">
      <formula>LEFT(A10,LEN("Professional"))="Professional"</formula>
    </cfRule>
    <cfRule type="beginsWith" dxfId="2190" priority="606" stopIfTrue="1" operator="beginsWith" text="Advanced">
      <formula>LEFT(A10,LEN("Advanced"))="Advanced"</formula>
    </cfRule>
    <cfRule type="beginsWith" dxfId="2189" priority="607" stopIfTrue="1" operator="beginsWith" text="Intermediate">
      <formula>LEFT(A10,LEN("Intermediate"))="Intermediate"</formula>
    </cfRule>
    <cfRule type="beginsWith" dxfId="2188" priority="608" stopIfTrue="1" operator="beginsWith" text="Basic">
      <formula>LEFT(A10,LEN("Basic"))="Basic"</formula>
    </cfRule>
    <cfRule type="beginsWith" dxfId="2187" priority="609" stopIfTrue="1" operator="beginsWith" text="Required">
      <formula>LEFT(A10,LEN("Required"))="Required"</formula>
    </cfRule>
    <cfRule type="notContainsBlanks" dxfId="2186" priority="610" stopIfTrue="1">
      <formula>LEN(TRIM(A10))&gt;0</formula>
    </cfRule>
  </conditionalFormatting>
  <conditionalFormatting sqref="E114:F114">
    <cfRule type="beginsWith" dxfId="2185" priority="589" stopIfTrue="1" operator="beginsWith" text="Not Applicable">
      <formula>LEFT(E114,LEN("Not Applicable"))="Not Applicable"</formula>
    </cfRule>
    <cfRule type="beginsWith" dxfId="2184" priority="590" stopIfTrue="1" operator="beginsWith" text="Waived">
      <formula>LEFT(E114,LEN("Waived"))="Waived"</formula>
    </cfRule>
    <cfRule type="beginsWith" dxfId="2183" priority="591" stopIfTrue="1" operator="beginsWith" text="Pre-Passed">
      <formula>LEFT(E114,LEN("Pre-Passed"))="Pre-Passed"</formula>
    </cfRule>
    <cfRule type="beginsWith" dxfId="2182" priority="592" stopIfTrue="1" operator="beginsWith" text="Completed">
      <formula>LEFT(E114,LEN("Completed"))="Completed"</formula>
    </cfRule>
    <cfRule type="beginsWith" dxfId="2181" priority="593" stopIfTrue="1" operator="beginsWith" text="Partial">
      <formula>LEFT(E114,LEN("Partial"))="Partial"</formula>
    </cfRule>
    <cfRule type="beginsWith" dxfId="2180" priority="594" stopIfTrue="1" operator="beginsWith" text="Missing">
      <formula>LEFT(E114,LEN("Missing"))="Missing"</formula>
    </cfRule>
    <cfRule type="beginsWith" dxfId="2179" priority="595" stopIfTrue="1" operator="beginsWith" text="Untested">
      <formula>LEFT(E114,LEN("Untested"))="Untested"</formula>
    </cfRule>
    <cfRule type="notContainsBlanks" dxfId="2178" priority="603" stopIfTrue="1">
      <formula>LEN(TRIM(E114))&gt;0</formula>
    </cfRule>
  </conditionalFormatting>
  <conditionalFormatting sqref="A19">
    <cfRule type="beginsWith" dxfId="2177" priority="581" stopIfTrue="1" operator="beginsWith" text="Exceptional">
      <formula>LEFT(A19,LEN("Exceptional"))="Exceptional"</formula>
    </cfRule>
    <cfRule type="beginsWith" dxfId="2176" priority="582" stopIfTrue="1" operator="beginsWith" text="Professional">
      <formula>LEFT(A19,LEN("Professional"))="Professional"</formula>
    </cfRule>
    <cfRule type="beginsWith" dxfId="2175" priority="583" stopIfTrue="1" operator="beginsWith" text="Advanced">
      <formula>LEFT(A19,LEN("Advanced"))="Advanced"</formula>
    </cfRule>
    <cfRule type="beginsWith" dxfId="2174" priority="584" stopIfTrue="1" operator="beginsWith" text="Intermediate">
      <formula>LEFT(A19,LEN("Intermediate"))="Intermediate"</formula>
    </cfRule>
    <cfRule type="beginsWith" dxfId="2173" priority="585" stopIfTrue="1" operator="beginsWith" text="Basic">
      <formula>LEFT(A19,LEN("Basic"))="Basic"</formula>
    </cfRule>
    <cfRule type="beginsWith" dxfId="2172" priority="586" stopIfTrue="1" operator="beginsWith" text="Required">
      <formula>LEFT(A19,LEN("Required"))="Required"</formula>
    </cfRule>
    <cfRule type="notContainsBlanks" dxfId="2171" priority="587" stopIfTrue="1">
      <formula>LEN(TRIM(A19))&gt;0</formula>
    </cfRule>
  </conditionalFormatting>
  <conditionalFormatting sqref="F19">
    <cfRule type="beginsWith" dxfId="2170" priority="574" stopIfTrue="1" operator="beginsWith" text="Not Applicable">
      <formula>LEFT(F19,LEN("Not Applicable"))="Not Applicable"</formula>
    </cfRule>
    <cfRule type="beginsWith" dxfId="2169" priority="575" stopIfTrue="1" operator="beginsWith" text="Waived">
      <formula>LEFT(F19,LEN("Waived"))="Waived"</formula>
    </cfRule>
    <cfRule type="beginsWith" dxfId="2168" priority="576" stopIfTrue="1" operator="beginsWith" text="Pre-Passed">
      <formula>LEFT(F19,LEN("Pre-Passed"))="Pre-Passed"</formula>
    </cfRule>
    <cfRule type="beginsWith" dxfId="2167" priority="577" stopIfTrue="1" operator="beginsWith" text="Completed">
      <formula>LEFT(F19,LEN("Completed"))="Completed"</formula>
    </cfRule>
    <cfRule type="beginsWith" dxfId="2166" priority="578" stopIfTrue="1" operator="beginsWith" text="Partial">
      <formula>LEFT(F19,LEN("Partial"))="Partial"</formula>
    </cfRule>
    <cfRule type="beginsWith" dxfId="2165" priority="579" stopIfTrue="1" operator="beginsWith" text="Missing">
      <formula>LEFT(F19,LEN("Missing"))="Missing"</formula>
    </cfRule>
    <cfRule type="beginsWith" dxfId="2164" priority="580" stopIfTrue="1" operator="beginsWith" text="Untested">
      <formula>LEFT(F19,LEN("Untested"))="Untested"</formula>
    </cfRule>
    <cfRule type="notContainsBlanks" dxfId="2163" priority="588" stopIfTrue="1">
      <formula>LEN(TRIM(F19))&gt;0</formula>
    </cfRule>
  </conditionalFormatting>
  <conditionalFormatting sqref="A31">
    <cfRule type="beginsWith" dxfId="2162" priority="566" stopIfTrue="1" operator="beginsWith" text="Exceptional">
      <formula>LEFT(A31,LEN("Exceptional"))="Exceptional"</formula>
    </cfRule>
    <cfRule type="beginsWith" dxfId="2161" priority="567" stopIfTrue="1" operator="beginsWith" text="Professional">
      <formula>LEFT(A31,LEN("Professional"))="Professional"</formula>
    </cfRule>
    <cfRule type="beginsWith" dxfId="2160" priority="568" stopIfTrue="1" operator="beginsWith" text="Advanced">
      <formula>LEFT(A31,LEN("Advanced"))="Advanced"</formula>
    </cfRule>
    <cfRule type="beginsWith" dxfId="2159" priority="569" stopIfTrue="1" operator="beginsWith" text="Intermediate">
      <formula>LEFT(A31,LEN("Intermediate"))="Intermediate"</formula>
    </cfRule>
    <cfRule type="beginsWith" dxfId="2158" priority="570" stopIfTrue="1" operator="beginsWith" text="Basic">
      <formula>LEFT(A31,LEN("Basic"))="Basic"</formula>
    </cfRule>
    <cfRule type="beginsWith" dxfId="2157" priority="571" stopIfTrue="1" operator="beginsWith" text="Required">
      <formula>LEFT(A31,LEN("Required"))="Required"</formula>
    </cfRule>
    <cfRule type="notContainsBlanks" dxfId="2156" priority="572" stopIfTrue="1">
      <formula>LEN(TRIM(A31))&gt;0</formula>
    </cfRule>
  </conditionalFormatting>
  <conditionalFormatting sqref="F31">
    <cfRule type="beginsWith" dxfId="2155" priority="559" stopIfTrue="1" operator="beginsWith" text="Not Applicable">
      <formula>LEFT(F31,LEN("Not Applicable"))="Not Applicable"</formula>
    </cfRule>
    <cfRule type="beginsWith" dxfId="2154" priority="560" stopIfTrue="1" operator="beginsWith" text="Waived">
      <formula>LEFT(F31,LEN("Waived"))="Waived"</formula>
    </cfRule>
    <cfRule type="beginsWith" dxfId="2153" priority="561" stopIfTrue="1" operator="beginsWith" text="Pre-Passed">
      <formula>LEFT(F31,LEN("Pre-Passed"))="Pre-Passed"</formula>
    </cfRule>
    <cfRule type="beginsWith" dxfId="2152" priority="562" stopIfTrue="1" operator="beginsWith" text="Completed">
      <formula>LEFT(F31,LEN("Completed"))="Completed"</formula>
    </cfRule>
    <cfRule type="beginsWith" dxfId="2151" priority="563" stopIfTrue="1" operator="beginsWith" text="Partial">
      <formula>LEFT(F31,LEN("Partial"))="Partial"</formula>
    </cfRule>
    <cfRule type="beginsWith" dxfId="2150" priority="564" stopIfTrue="1" operator="beginsWith" text="Missing">
      <formula>LEFT(F31,LEN("Missing"))="Missing"</formula>
    </cfRule>
    <cfRule type="beginsWith" dxfId="2149" priority="565" stopIfTrue="1" operator="beginsWith" text="Untested">
      <formula>LEFT(F31,LEN("Untested"))="Untested"</formula>
    </cfRule>
    <cfRule type="notContainsBlanks" dxfId="2148" priority="573" stopIfTrue="1">
      <formula>LEN(TRIM(F31))&gt;0</formula>
    </cfRule>
  </conditionalFormatting>
  <conditionalFormatting sqref="A30">
    <cfRule type="beginsWith" dxfId="2147" priority="551" stopIfTrue="1" operator="beginsWith" text="Exceptional">
      <formula>LEFT(A30,LEN("Exceptional"))="Exceptional"</formula>
    </cfRule>
    <cfRule type="beginsWith" dxfId="2146" priority="552" stopIfTrue="1" operator="beginsWith" text="Professional">
      <formula>LEFT(A30,LEN("Professional"))="Professional"</formula>
    </cfRule>
    <cfRule type="beginsWith" dxfId="2145" priority="553" stopIfTrue="1" operator="beginsWith" text="Advanced">
      <formula>LEFT(A30,LEN("Advanced"))="Advanced"</formula>
    </cfRule>
    <cfRule type="beginsWith" dxfId="2144" priority="554" stopIfTrue="1" operator="beginsWith" text="Intermediate">
      <formula>LEFT(A30,LEN("Intermediate"))="Intermediate"</formula>
    </cfRule>
    <cfRule type="beginsWith" dxfId="2143" priority="555" stopIfTrue="1" operator="beginsWith" text="Basic">
      <formula>LEFT(A30,LEN("Basic"))="Basic"</formula>
    </cfRule>
    <cfRule type="beginsWith" dxfId="2142" priority="556" stopIfTrue="1" operator="beginsWith" text="Required">
      <formula>LEFT(A30,LEN("Required"))="Required"</formula>
    </cfRule>
    <cfRule type="notContainsBlanks" dxfId="2141" priority="557" stopIfTrue="1">
      <formula>LEN(TRIM(A30))&gt;0</formula>
    </cfRule>
  </conditionalFormatting>
  <conditionalFormatting sqref="F30">
    <cfRule type="beginsWith" dxfId="2140" priority="544" stopIfTrue="1" operator="beginsWith" text="Not Applicable">
      <formula>LEFT(F30,LEN("Not Applicable"))="Not Applicable"</formula>
    </cfRule>
    <cfRule type="beginsWith" dxfId="2139" priority="545" stopIfTrue="1" operator="beginsWith" text="Waived">
      <formula>LEFT(F30,LEN("Waived"))="Waived"</formula>
    </cfRule>
    <cfRule type="beginsWith" dxfId="2138" priority="546" stopIfTrue="1" operator="beginsWith" text="Pre-Passed">
      <formula>LEFT(F30,LEN("Pre-Passed"))="Pre-Passed"</formula>
    </cfRule>
    <cfRule type="beginsWith" dxfId="2137" priority="547" stopIfTrue="1" operator="beginsWith" text="Completed">
      <formula>LEFT(F30,LEN("Completed"))="Completed"</formula>
    </cfRule>
    <cfRule type="beginsWith" dxfId="2136" priority="548" stopIfTrue="1" operator="beginsWith" text="Partial">
      <formula>LEFT(F30,LEN("Partial"))="Partial"</formula>
    </cfRule>
    <cfRule type="beginsWith" dxfId="2135" priority="549" stopIfTrue="1" operator="beginsWith" text="Missing">
      <formula>LEFT(F30,LEN("Missing"))="Missing"</formula>
    </cfRule>
    <cfRule type="beginsWith" dxfId="2134" priority="550" stopIfTrue="1" operator="beginsWith" text="Untested">
      <formula>LEFT(F30,LEN("Untested"))="Untested"</formula>
    </cfRule>
    <cfRule type="notContainsBlanks" dxfId="2133" priority="558" stopIfTrue="1">
      <formula>LEN(TRIM(F30))&gt;0</formula>
    </cfRule>
  </conditionalFormatting>
  <conditionalFormatting sqref="A32">
    <cfRule type="beginsWith" dxfId="2132" priority="536" stopIfTrue="1" operator="beginsWith" text="Exceptional">
      <formula>LEFT(A32,LEN("Exceptional"))="Exceptional"</formula>
    </cfRule>
    <cfRule type="beginsWith" dxfId="2131" priority="537" stopIfTrue="1" operator="beginsWith" text="Professional">
      <formula>LEFT(A32,LEN("Professional"))="Professional"</formula>
    </cfRule>
    <cfRule type="beginsWith" dxfId="2130" priority="538" stopIfTrue="1" operator="beginsWith" text="Advanced">
      <formula>LEFT(A32,LEN("Advanced"))="Advanced"</formula>
    </cfRule>
    <cfRule type="beginsWith" dxfId="2129" priority="539" stopIfTrue="1" operator="beginsWith" text="Intermediate">
      <formula>LEFT(A32,LEN("Intermediate"))="Intermediate"</formula>
    </cfRule>
    <cfRule type="beginsWith" dxfId="2128" priority="540" stopIfTrue="1" operator="beginsWith" text="Basic">
      <formula>LEFT(A32,LEN("Basic"))="Basic"</formula>
    </cfRule>
    <cfRule type="beginsWith" dxfId="2127" priority="541" stopIfTrue="1" operator="beginsWith" text="Required">
      <formula>LEFT(A32,LEN("Required"))="Required"</formula>
    </cfRule>
    <cfRule type="notContainsBlanks" dxfId="2126" priority="542" stopIfTrue="1">
      <formula>LEN(TRIM(A32))&gt;0</formula>
    </cfRule>
  </conditionalFormatting>
  <conditionalFormatting sqref="F32">
    <cfRule type="beginsWith" dxfId="2125" priority="529" stopIfTrue="1" operator="beginsWith" text="Not Applicable">
      <formula>LEFT(F32,LEN("Not Applicable"))="Not Applicable"</formula>
    </cfRule>
    <cfRule type="beginsWith" dxfId="2124" priority="530" stopIfTrue="1" operator="beginsWith" text="Waived">
      <formula>LEFT(F32,LEN("Waived"))="Waived"</formula>
    </cfRule>
    <cfRule type="beginsWith" dxfId="2123" priority="531" stopIfTrue="1" operator="beginsWith" text="Pre-Passed">
      <formula>LEFT(F32,LEN("Pre-Passed"))="Pre-Passed"</formula>
    </cfRule>
    <cfRule type="beginsWith" dxfId="2122" priority="532" stopIfTrue="1" operator="beginsWith" text="Completed">
      <formula>LEFT(F32,LEN("Completed"))="Completed"</formula>
    </cfRule>
    <cfRule type="beginsWith" dxfId="2121" priority="533" stopIfTrue="1" operator="beginsWith" text="Partial">
      <formula>LEFT(F32,LEN("Partial"))="Partial"</formula>
    </cfRule>
    <cfRule type="beginsWith" dxfId="2120" priority="534" stopIfTrue="1" operator="beginsWith" text="Missing">
      <formula>LEFT(F32,LEN("Missing"))="Missing"</formula>
    </cfRule>
    <cfRule type="beginsWith" dxfId="2119" priority="535" stopIfTrue="1" operator="beginsWith" text="Untested">
      <formula>LEFT(F32,LEN("Untested"))="Untested"</formula>
    </cfRule>
    <cfRule type="notContainsBlanks" dxfId="2118" priority="543" stopIfTrue="1">
      <formula>LEN(TRIM(F32))&gt;0</formula>
    </cfRule>
  </conditionalFormatting>
  <conditionalFormatting sqref="A45 A47">
    <cfRule type="beginsWith" dxfId="2117" priority="521" stopIfTrue="1" operator="beginsWith" text="Exceptional">
      <formula>LEFT(A45,LEN("Exceptional"))="Exceptional"</formula>
    </cfRule>
    <cfRule type="beginsWith" dxfId="2116" priority="522" stopIfTrue="1" operator="beginsWith" text="Professional">
      <formula>LEFT(A45,LEN("Professional"))="Professional"</formula>
    </cfRule>
    <cfRule type="beginsWith" dxfId="2115" priority="523" stopIfTrue="1" operator="beginsWith" text="Advanced">
      <formula>LEFT(A45,LEN("Advanced"))="Advanced"</formula>
    </cfRule>
    <cfRule type="beginsWith" dxfId="2114" priority="524" stopIfTrue="1" operator="beginsWith" text="Intermediate">
      <formula>LEFT(A45,LEN("Intermediate"))="Intermediate"</formula>
    </cfRule>
    <cfRule type="beginsWith" dxfId="2113" priority="525" stopIfTrue="1" operator="beginsWith" text="Basic">
      <formula>LEFT(A45,LEN("Basic"))="Basic"</formula>
    </cfRule>
    <cfRule type="beginsWith" dxfId="2112" priority="526" stopIfTrue="1" operator="beginsWith" text="Required">
      <formula>LEFT(A45,LEN("Required"))="Required"</formula>
    </cfRule>
    <cfRule type="notContainsBlanks" dxfId="2111" priority="527" stopIfTrue="1">
      <formula>LEN(TRIM(A45))&gt;0</formula>
    </cfRule>
  </conditionalFormatting>
  <conditionalFormatting sqref="E45 F47 E49:F51">
    <cfRule type="beginsWith" dxfId="2110" priority="514" stopIfTrue="1" operator="beginsWith" text="Not Applicable">
      <formula>LEFT(E45,LEN("Not Applicable"))="Not Applicable"</formula>
    </cfRule>
    <cfRule type="beginsWith" dxfId="2109" priority="515" stopIfTrue="1" operator="beginsWith" text="Waived">
      <formula>LEFT(E45,LEN("Waived"))="Waived"</formula>
    </cfRule>
    <cfRule type="beginsWith" dxfId="2108" priority="516" stopIfTrue="1" operator="beginsWith" text="Pre-Passed">
      <formula>LEFT(E45,LEN("Pre-Passed"))="Pre-Passed"</formula>
    </cfRule>
    <cfRule type="beginsWith" dxfId="2107" priority="517" stopIfTrue="1" operator="beginsWith" text="Completed">
      <formula>LEFT(E45,LEN("Completed"))="Completed"</formula>
    </cfRule>
    <cfRule type="beginsWith" dxfId="2106" priority="518" stopIfTrue="1" operator="beginsWith" text="Partial">
      <formula>LEFT(E45,LEN("Partial"))="Partial"</formula>
    </cfRule>
    <cfRule type="beginsWith" dxfId="2105" priority="519" stopIfTrue="1" operator="beginsWith" text="Missing">
      <formula>LEFT(E45,LEN("Missing"))="Missing"</formula>
    </cfRule>
    <cfRule type="beginsWith" dxfId="2104" priority="520" stopIfTrue="1" operator="beginsWith" text="Untested">
      <formula>LEFT(E45,LEN("Untested"))="Untested"</formula>
    </cfRule>
    <cfRule type="notContainsBlanks" dxfId="2103" priority="528" stopIfTrue="1">
      <formula>LEN(TRIM(E45))&gt;0</formula>
    </cfRule>
  </conditionalFormatting>
  <conditionalFormatting sqref="F45">
    <cfRule type="beginsWith" dxfId="2102" priority="506" stopIfTrue="1" operator="beginsWith" text="Not Applicable">
      <formula>LEFT(F45,LEN("Not Applicable"))="Not Applicable"</formula>
    </cfRule>
    <cfRule type="beginsWith" dxfId="2101" priority="507" stopIfTrue="1" operator="beginsWith" text="Waived">
      <formula>LEFT(F45,LEN("Waived"))="Waived"</formula>
    </cfRule>
    <cfRule type="beginsWith" dxfId="2100" priority="508" stopIfTrue="1" operator="beginsWith" text="Pre-Passed">
      <formula>LEFT(F45,LEN("Pre-Passed"))="Pre-Passed"</formula>
    </cfRule>
    <cfRule type="beginsWith" dxfId="2099" priority="509" stopIfTrue="1" operator="beginsWith" text="Completed">
      <formula>LEFT(F45,LEN("Completed"))="Completed"</formula>
    </cfRule>
    <cfRule type="beginsWith" dxfId="2098" priority="510" stopIfTrue="1" operator="beginsWith" text="Partial">
      <formula>LEFT(F45,LEN("Partial"))="Partial"</formula>
    </cfRule>
    <cfRule type="beginsWith" dxfId="2097" priority="511" stopIfTrue="1" operator="beginsWith" text="Missing">
      <formula>LEFT(F45,LEN("Missing"))="Missing"</formula>
    </cfRule>
    <cfRule type="beginsWith" dxfId="2096" priority="512" stopIfTrue="1" operator="beginsWith" text="Untested">
      <formula>LEFT(F45,LEN("Untested"))="Untested"</formula>
    </cfRule>
    <cfRule type="notContainsBlanks" dxfId="2095" priority="513" stopIfTrue="1">
      <formula>LEN(TRIM(F45))&gt;0</formula>
    </cfRule>
  </conditionalFormatting>
  <conditionalFormatting sqref="A39">
    <cfRule type="beginsWith" dxfId="2094" priority="491" stopIfTrue="1" operator="beginsWith" text="Exceptional">
      <formula>LEFT(A39,LEN("Exceptional"))="Exceptional"</formula>
    </cfRule>
    <cfRule type="beginsWith" dxfId="2093" priority="492" stopIfTrue="1" operator="beginsWith" text="Professional">
      <formula>LEFT(A39,LEN("Professional"))="Professional"</formula>
    </cfRule>
    <cfRule type="beginsWith" dxfId="2092" priority="493" stopIfTrue="1" operator="beginsWith" text="Advanced">
      <formula>LEFT(A39,LEN("Advanced"))="Advanced"</formula>
    </cfRule>
    <cfRule type="beginsWith" dxfId="2091" priority="494" stopIfTrue="1" operator="beginsWith" text="Intermediate">
      <formula>LEFT(A39,LEN("Intermediate"))="Intermediate"</formula>
    </cfRule>
    <cfRule type="beginsWith" dxfId="2090" priority="495" stopIfTrue="1" operator="beginsWith" text="Basic">
      <formula>LEFT(A39,LEN("Basic"))="Basic"</formula>
    </cfRule>
    <cfRule type="beginsWith" dxfId="2089" priority="496" stopIfTrue="1" operator="beginsWith" text="Required">
      <formula>LEFT(A39,LEN("Required"))="Required"</formula>
    </cfRule>
    <cfRule type="notContainsBlanks" dxfId="2088" priority="497" stopIfTrue="1">
      <formula>LEN(TRIM(A39))&gt;0</formula>
    </cfRule>
  </conditionalFormatting>
  <conditionalFormatting sqref="E39">
    <cfRule type="beginsWith" dxfId="2087" priority="484" stopIfTrue="1" operator="beginsWith" text="Not Applicable">
      <formula>LEFT(E39,LEN("Not Applicable"))="Not Applicable"</formula>
    </cfRule>
    <cfRule type="beginsWith" dxfId="2086" priority="485" stopIfTrue="1" operator="beginsWith" text="Waived">
      <formula>LEFT(E39,LEN("Waived"))="Waived"</formula>
    </cfRule>
    <cfRule type="beginsWith" dxfId="2085" priority="486" stopIfTrue="1" operator="beginsWith" text="Pre-Passed">
      <formula>LEFT(E39,LEN("Pre-Passed"))="Pre-Passed"</formula>
    </cfRule>
    <cfRule type="beginsWith" dxfId="2084" priority="487" stopIfTrue="1" operator="beginsWith" text="Completed">
      <formula>LEFT(E39,LEN("Completed"))="Completed"</formula>
    </cfRule>
    <cfRule type="beginsWith" dxfId="2083" priority="488" stopIfTrue="1" operator="beginsWith" text="Partial">
      <formula>LEFT(E39,LEN("Partial"))="Partial"</formula>
    </cfRule>
    <cfRule type="beginsWith" dxfId="2082" priority="489" stopIfTrue="1" operator="beginsWith" text="Missing">
      <formula>LEFT(E39,LEN("Missing"))="Missing"</formula>
    </cfRule>
    <cfRule type="beginsWith" dxfId="2081" priority="490" stopIfTrue="1" operator="beginsWith" text="Untested">
      <formula>LEFT(E39,LEN("Untested"))="Untested"</formula>
    </cfRule>
    <cfRule type="notContainsBlanks" dxfId="2080" priority="498" stopIfTrue="1">
      <formula>LEN(TRIM(E39))&gt;0</formula>
    </cfRule>
  </conditionalFormatting>
  <conditionalFormatting sqref="F39">
    <cfRule type="beginsWith" dxfId="2079" priority="476" stopIfTrue="1" operator="beginsWith" text="Not Applicable">
      <formula>LEFT(F39,LEN("Not Applicable"))="Not Applicable"</formula>
    </cfRule>
    <cfRule type="beginsWith" dxfId="2078" priority="477" stopIfTrue="1" operator="beginsWith" text="Waived">
      <formula>LEFT(F39,LEN("Waived"))="Waived"</formula>
    </cfRule>
    <cfRule type="beginsWith" dxfId="2077" priority="478" stopIfTrue="1" operator="beginsWith" text="Pre-Passed">
      <formula>LEFT(F39,LEN("Pre-Passed"))="Pre-Passed"</formula>
    </cfRule>
    <cfRule type="beginsWith" dxfId="2076" priority="479" stopIfTrue="1" operator="beginsWith" text="Completed">
      <formula>LEFT(F39,LEN("Completed"))="Completed"</formula>
    </cfRule>
    <cfRule type="beginsWith" dxfId="2075" priority="480" stopIfTrue="1" operator="beginsWith" text="Partial">
      <formula>LEFT(F39,LEN("Partial"))="Partial"</formula>
    </cfRule>
    <cfRule type="beginsWith" dxfId="2074" priority="481" stopIfTrue="1" operator="beginsWith" text="Missing">
      <formula>LEFT(F39,LEN("Missing"))="Missing"</formula>
    </cfRule>
    <cfRule type="beginsWith" dxfId="2073" priority="482" stopIfTrue="1" operator="beginsWith" text="Untested">
      <formula>LEFT(F39,LEN("Untested"))="Untested"</formula>
    </cfRule>
    <cfRule type="notContainsBlanks" dxfId="2072" priority="483" stopIfTrue="1">
      <formula>LEN(TRIM(F39))&gt;0</formula>
    </cfRule>
  </conditionalFormatting>
  <conditionalFormatting sqref="A49:A50">
    <cfRule type="beginsWith" dxfId="2071" priority="462" stopIfTrue="1" operator="beginsWith" text="Exceptional">
      <formula>LEFT(A49,LEN("Exceptional"))="Exceptional"</formula>
    </cfRule>
    <cfRule type="beginsWith" dxfId="2070" priority="463" stopIfTrue="1" operator="beginsWith" text="Professional">
      <formula>LEFT(A49,LEN("Professional"))="Professional"</formula>
    </cfRule>
    <cfRule type="beginsWith" dxfId="2069" priority="464" stopIfTrue="1" operator="beginsWith" text="Advanced">
      <formula>LEFT(A49,LEN("Advanced"))="Advanced"</formula>
    </cfRule>
    <cfRule type="beginsWith" dxfId="2068" priority="465" stopIfTrue="1" operator="beginsWith" text="Intermediate">
      <formula>LEFT(A49,LEN("Intermediate"))="Intermediate"</formula>
    </cfRule>
    <cfRule type="beginsWith" dxfId="2067" priority="466" stopIfTrue="1" operator="beginsWith" text="Basic">
      <formula>LEFT(A49,LEN("Basic"))="Basic"</formula>
    </cfRule>
    <cfRule type="beginsWith" dxfId="2066" priority="467" stopIfTrue="1" operator="beginsWith" text="Required">
      <formula>LEFT(A49,LEN("Required"))="Required"</formula>
    </cfRule>
    <cfRule type="notContainsBlanks" dxfId="2065" priority="468" stopIfTrue="1">
      <formula>LEN(TRIM(A49))&gt;0</formula>
    </cfRule>
  </conditionalFormatting>
  <conditionalFormatting sqref="A70">
    <cfRule type="beginsWith" dxfId="2064" priority="418" stopIfTrue="1" operator="beginsWith" text="Exceptional">
      <formula>LEFT(A70,LEN("Exceptional"))="Exceptional"</formula>
    </cfRule>
    <cfRule type="beginsWith" dxfId="2063" priority="419" stopIfTrue="1" operator="beginsWith" text="Professional">
      <formula>LEFT(A70,LEN("Professional"))="Professional"</formula>
    </cfRule>
    <cfRule type="beginsWith" dxfId="2062" priority="420" stopIfTrue="1" operator="beginsWith" text="Advanced">
      <formula>LEFT(A70,LEN("Advanced"))="Advanced"</formula>
    </cfRule>
    <cfRule type="beginsWith" dxfId="2061" priority="421" stopIfTrue="1" operator="beginsWith" text="Intermediate">
      <formula>LEFT(A70,LEN("Intermediate"))="Intermediate"</formula>
    </cfRule>
    <cfRule type="beginsWith" dxfId="2060" priority="422" stopIfTrue="1" operator="beginsWith" text="Basic">
      <formula>LEFT(A70,LEN("Basic"))="Basic"</formula>
    </cfRule>
    <cfRule type="beginsWith" dxfId="2059" priority="423" stopIfTrue="1" operator="beginsWith" text="Required">
      <formula>LEFT(A70,LEN("Required"))="Required"</formula>
    </cfRule>
    <cfRule type="notContainsBlanks" dxfId="2058" priority="424" stopIfTrue="1">
      <formula>LEN(TRIM(A70))&gt;0</formula>
    </cfRule>
  </conditionalFormatting>
  <conditionalFormatting sqref="A51">
    <cfRule type="beginsWith" dxfId="2057" priority="440" stopIfTrue="1" operator="beginsWith" text="Exceptional">
      <formula>LEFT(A51,LEN("Exceptional"))="Exceptional"</formula>
    </cfRule>
    <cfRule type="beginsWith" dxfId="2056" priority="441" stopIfTrue="1" operator="beginsWith" text="Professional">
      <formula>LEFT(A51,LEN("Professional"))="Professional"</formula>
    </cfRule>
    <cfRule type="beginsWith" dxfId="2055" priority="442" stopIfTrue="1" operator="beginsWith" text="Advanced">
      <formula>LEFT(A51,LEN("Advanced"))="Advanced"</formula>
    </cfRule>
    <cfRule type="beginsWith" dxfId="2054" priority="443" stopIfTrue="1" operator="beginsWith" text="Intermediate">
      <formula>LEFT(A51,LEN("Intermediate"))="Intermediate"</formula>
    </cfRule>
    <cfRule type="beginsWith" dxfId="2053" priority="444" stopIfTrue="1" operator="beginsWith" text="Basic">
      <formula>LEFT(A51,LEN("Basic"))="Basic"</formula>
    </cfRule>
    <cfRule type="beginsWith" dxfId="2052" priority="445" stopIfTrue="1" operator="beginsWith" text="Required">
      <formula>LEFT(A51,LEN("Required"))="Required"</formula>
    </cfRule>
    <cfRule type="notContainsBlanks" dxfId="2051" priority="446" stopIfTrue="1">
      <formula>LEN(TRIM(A51))&gt;0</formula>
    </cfRule>
  </conditionalFormatting>
  <conditionalFormatting sqref="F58">
    <cfRule type="beginsWith" dxfId="2050" priority="425" stopIfTrue="1" operator="beginsWith" text="Not Applicable">
      <formula>LEFT(F58,LEN("Not Applicable"))="Not Applicable"</formula>
    </cfRule>
    <cfRule type="beginsWith" dxfId="2049" priority="426" stopIfTrue="1" operator="beginsWith" text="Waived">
      <formula>LEFT(F58,LEN("Waived"))="Waived"</formula>
    </cfRule>
    <cfRule type="beginsWith" dxfId="2048" priority="427" stopIfTrue="1" operator="beginsWith" text="Pre-Passed">
      <formula>LEFT(F58,LEN("Pre-Passed"))="Pre-Passed"</formula>
    </cfRule>
    <cfRule type="beginsWith" dxfId="2047" priority="428" stopIfTrue="1" operator="beginsWith" text="Completed">
      <formula>LEFT(F58,LEN("Completed"))="Completed"</formula>
    </cfRule>
    <cfRule type="beginsWith" dxfId="2046" priority="429" stopIfTrue="1" operator="beginsWith" text="Partial">
      <formula>LEFT(F58,LEN("Partial"))="Partial"</formula>
    </cfRule>
    <cfRule type="beginsWith" dxfId="2045" priority="430" stopIfTrue="1" operator="beginsWith" text="Missing">
      <formula>LEFT(F58,LEN("Missing"))="Missing"</formula>
    </cfRule>
    <cfRule type="beginsWith" dxfId="2044" priority="431" stopIfTrue="1" operator="beginsWith" text="Untested">
      <formula>LEFT(F58,LEN("Untested"))="Untested"</formula>
    </cfRule>
    <cfRule type="notContainsBlanks" dxfId="2043" priority="439" stopIfTrue="1">
      <formula>LEN(TRIM(F58))&gt;0</formula>
    </cfRule>
  </conditionalFormatting>
  <conditionalFormatting sqref="A71">
    <cfRule type="beginsWith" dxfId="2042" priority="411" stopIfTrue="1" operator="beginsWith" text="Exceptional">
      <formula>LEFT(A71,LEN("Exceptional"))="Exceptional"</formula>
    </cfRule>
    <cfRule type="beginsWith" dxfId="2041" priority="412" stopIfTrue="1" operator="beginsWith" text="Professional">
      <formula>LEFT(A71,LEN("Professional"))="Professional"</formula>
    </cfRule>
    <cfRule type="beginsWith" dxfId="2040" priority="413" stopIfTrue="1" operator="beginsWith" text="Advanced">
      <formula>LEFT(A71,LEN("Advanced"))="Advanced"</formula>
    </cfRule>
    <cfRule type="beginsWith" dxfId="2039" priority="414" stopIfTrue="1" operator="beginsWith" text="Intermediate">
      <formula>LEFT(A71,LEN("Intermediate"))="Intermediate"</formula>
    </cfRule>
    <cfRule type="beginsWith" dxfId="2038" priority="415" stopIfTrue="1" operator="beginsWith" text="Basic">
      <formula>LEFT(A71,LEN("Basic"))="Basic"</formula>
    </cfRule>
    <cfRule type="beginsWith" dxfId="2037" priority="416" stopIfTrue="1" operator="beginsWith" text="Required">
      <formula>LEFT(A71,LEN("Required"))="Required"</formula>
    </cfRule>
    <cfRule type="notContainsBlanks" dxfId="2036" priority="417" stopIfTrue="1">
      <formula>LEN(TRIM(A71))&gt;0</formula>
    </cfRule>
  </conditionalFormatting>
  <conditionalFormatting sqref="A72">
    <cfRule type="beginsWith" dxfId="2035" priority="404" stopIfTrue="1" operator="beginsWith" text="Exceptional">
      <formula>LEFT(A72,LEN("Exceptional"))="Exceptional"</formula>
    </cfRule>
    <cfRule type="beginsWith" dxfId="2034" priority="405" stopIfTrue="1" operator="beginsWith" text="Professional">
      <formula>LEFT(A72,LEN("Professional"))="Professional"</formula>
    </cfRule>
    <cfRule type="beginsWith" dxfId="2033" priority="406" stopIfTrue="1" operator="beginsWith" text="Advanced">
      <formula>LEFT(A72,LEN("Advanced"))="Advanced"</formula>
    </cfRule>
    <cfRule type="beginsWith" dxfId="2032" priority="407" stopIfTrue="1" operator="beginsWith" text="Intermediate">
      <formula>LEFT(A72,LEN("Intermediate"))="Intermediate"</formula>
    </cfRule>
    <cfRule type="beginsWith" dxfId="2031" priority="408" stopIfTrue="1" operator="beginsWith" text="Basic">
      <formula>LEFT(A72,LEN("Basic"))="Basic"</formula>
    </cfRule>
    <cfRule type="beginsWith" dxfId="2030" priority="409" stopIfTrue="1" operator="beginsWith" text="Required">
      <formula>LEFT(A72,LEN("Required"))="Required"</formula>
    </cfRule>
    <cfRule type="notContainsBlanks" dxfId="2029" priority="410" stopIfTrue="1">
      <formula>LEN(TRIM(A72))&gt;0</formula>
    </cfRule>
  </conditionalFormatting>
  <conditionalFormatting sqref="A73">
    <cfRule type="beginsWith" dxfId="2028" priority="397" stopIfTrue="1" operator="beginsWith" text="Exceptional">
      <formula>LEFT(A73,LEN("Exceptional"))="Exceptional"</formula>
    </cfRule>
    <cfRule type="beginsWith" dxfId="2027" priority="398" stopIfTrue="1" operator="beginsWith" text="Professional">
      <formula>LEFT(A73,LEN("Professional"))="Professional"</formula>
    </cfRule>
    <cfRule type="beginsWith" dxfId="2026" priority="399" stopIfTrue="1" operator="beginsWith" text="Advanced">
      <formula>LEFT(A73,LEN("Advanced"))="Advanced"</formula>
    </cfRule>
    <cfRule type="beginsWith" dxfId="2025" priority="400" stopIfTrue="1" operator="beginsWith" text="Intermediate">
      <formula>LEFT(A73,LEN("Intermediate"))="Intermediate"</formula>
    </cfRule>
    <cfRule type="beginsWith" dxfId="2024" priority="401" stopIfTrue="1" operator="beginsWith" text="Basic">
      <formula>LEFT(A73,LEN("Basic"))="Basic"</formula>
    </cfRule>
    <cfRule type="beginsWith" dxfId="2023" priority="402" stopIfTrue="1" operator="beginsWith" text="Required">
      <formula>LEFT(A73,LEN("Required"))="Required"</formula>
    </cfRule>
    <cfRule type="notContainsBlanks" dxfId="2022" priority="403" stopIfTrue="1">
      <formula>LEN(TRIM(A73))&gt;0</formula>
    </cfRule>
  </conditionalFormatting>
  <conditionalFormatting sqref="A74">
    <cfRule type="beginsWith" dxfId="2021" priority="390" stopIfTrue="1" operator="beginsWith" text="Exceptional">
      <formula>LEFT(A74,LEN("Exceptional"))="Exceptional"</formula>
    </cfRule>
    <cfRule type="beginsWith" dxfId="2020" priority="391" stopIfTrue="1" operator="beginsWith" text="Professional">
      <formula>LEFT(A74,LEN("Professional"))="Professional"</formula>
    </cfRule>
    <cfRule type="beginsWith" dxfId="2019" priority="392" stopIfTrue="1" operator="beginsWith" text="Advanced">
      <formula>LEFT(A74,LEN("Advanced"))="Advanced"</formula>
    </cfRule>
    <cfRule type="beginsWith" dxfId="2018" priority="393" stopIfTrue="1" operator="beginsWith" text="Intermediate">
      <formula>LEFT(A74,LEN("Intermediate"))="Intermediate"</formula>
    </cfRule>
    <cfRule type="beginsWith" dxfId="2017" priority="394" stopIfTrue="1" operator="beginsWith" text="Basic">
      <formula>LEFT(A74,LEN("Basic"))="Basic"</formula>
    </cfRule>
    <cfRule type="beginsWith" dxfId="2016" priority="395" stopIfTrue="1" operator="beginsWith" text="Required">
      <formula>LEFT(A74,LEN("Required"))="Required"</formula>
    </cfRule>
    <cfRule type="notContainsBlanks" dxfId="2015" priority="396" stopIfTrue="1">
      <formula>LEN(TRIM(A74))&gt;0</formula>
    </cfRule>
  </conditionalFormatting>
  <conditionalFormatting sqref="A75">
    <cfRule type="beginsWith" dxfId="2014" priority="383" stopIfTrue="1" operator="beginsWith" text="Exceptional">
      <formula>LEFT(A75,LEN("Exceptional"))="Exceptional"</formula>
    </cfRule>
    <cfRule type="beginsWith" dxfId="2013" priority="384" stopIfTrue="1" operator="beginsWith" text="Professional">
      <formula>LEFT(A75,LEN("Professional"))="Professional"</formula>
    </cfRule>
    <cfRule type="beginsWith" dxfId="2012" priority="385" stopIfTrue="1" operator="beginsWith" text="Advanced">
      <formula>LEFT(A75,LEN("Advanced"))="Advanced"</formula>
    </cfRule>
    <cfRule type="beginsWith" dxfId="2011" priority="386" stopIfTrue="1" operator="beginsWith" text="Intermediate">
      <formula>LEFT(A75,LEN("Intermediate"))="Intermediate"</formula>
    </cfRule>
    <cfRule type="beginsWith" dxfId="2010" priority="387" stopIfTrue="1" operator="beginsWith" text="Basic">
      <formula>LEFT(A75,LEN("Basic"))="Basic"</formula>
    </cfRule>
    <cfRule type="beginsWith" dxfId="2009" priority="388" stopIfTrue="1" operator="beginsWith" text="Required">
      <formula>LEFT(A75,LEN("Required"))="Required"</formula>
    </cfRule>
    <cfRule type="notContainsBlanks" dxfId="2008" priority="389" stopIfTrue="1">
      <formula>LEN(TRIM(A75))&gt;0</formula>
    </cfRule>
  </conditionalFormatting>
  <conditionalFormatting sqref="A41">
    <cfRule type="beginsWith" dxfId="2007" priority="376" stopIfTrue="1" operator="beginsWith" text="Exceptional">
      <formula>LEFT(A41,LEN("Exceptional"))="Exceptional"</formula>
    </cfRule>
    <cfRule type="beginsWith" dxfId="2006" priority="377" stopIfTrue="1" operator="beginsWith" text="Professional">
      <formula>LEFT(A41,LEN("Professional"))="Professional"</formula>
    </cfRule>
    <cfRule type="beginsWith" dxfId="2005" priority="378" stopIfTrue="1" operator="beginsWith" text="Advanced">
      <formula>LEFT(A41,LEN("Advanced"))="Advanced"</formula>
    </cfRule>
    <cfRule type="beginsWith" dxfId="2004" priority="379" stopIfTrue="1" operator="beginsWith" text="Intermediate">
      <formula>LEFT(A41,LEN("Intermediate"))="Intermediate"</formula>
    </cfRule>
    <cfRule type="beginsWith" dxfId="2003" priority="380" stopIfTrue="1" operator="beginsWith" text="Basic">
      <formula>LEFT(A41,LEN("Basic"))="Basic"</formula>
    </cfRule>
    <cfRule type="beginsWith" dxfId="2002" priority="381" stopIfTrue="1" operator="beginsWith" text="Required">
      <formula>LEFT(A41,LEN("Required"))="Required"</formula>
    </cfRule>
    <cfRule type="notContainsBlanks" dxfId="2001" priority="382" stopIfTrue="1">
      <formula>LEN(TRIM(A41))&gt;0</formula>
    </cfRule>
  </conditionalFormatting>
  <conditionalFormatting sqref="A76">
    <cfRule type="beginsWith" dxfId="2000" priority="369" stopIfTrue="1" operator="beginsWith" text="Exceptional">
      <formula>LEFT(A76,LEN("Exceptional"))="Exceptional"</formula>
    </cfRule>
    <cfRule type="beginsWith" dxfId="1999" priority="370" stopIfTrue="1" operator="beginsWith" text="Professional">
      <formula>LEFT(A76,LEN("Professional"))="Professional"</formula>
    </cfRule>
    <cfRule type="beginsWith" dxfId="1998" priority="371" stopIfTrue="1" operator="beginsWith" text="Advanced">
      <formula>LEFT(A76,LEN("Advanced"))="Advanced"</formula>
    </cfRule>
    <cfRule type="beginsWith" dxfId="1997" priority="372" stopIfTrue="1" operator="beginsWith" text="Intermediate">
      <formula>LEFT(A76,LEN("Intermediate"))="Intermediate"</formula>
    </cfRule>
    <cfRule type="beginsWith" dxfId="1996" priority="373" stopIfTrue="1" operator="beginsWith" text="Basic">
      <formula>LEFT(A76,LEN("Basic"))="Basic"</formula>
    </cfRule>
    <cfRule type="beginsWith" dxfId="1995" priority="374" stopIfTrue="1" operator="beginsWith" text="Required">
      <formula>LEFT(A76,LEN("Required"))="Required"</formula>
    </cfRule>
    <cfRule type="notContainsBlanks" dxfId="1994" priority="375" stopIfTrue="1">
      <formula>LEN(TRIM(A76))&gt;0</formula>
    </cfRule>
  </conditionalFormatting>
  <conditionalFormatting sqref="E77:F80">
    <cfRule type="beginsWith" dxfId="1993" priority="361" stopIfTrue="1" operator="beginsWith" text="Not Applicable">
      <formula>LEFT(E77,LEN("Not Applicable"))="Not Applicable"</formula>
    </cfRule>
    <cfRule type="beginsWith" dxfId="1992" priority="362" stopIfTrue="1" operator="beginsWith" text="Waived">
      <formula>LEFT(E77,LEN("Waived"))="Waived"</formula>
    </cfRule>
    <cfRule type="beginsWith" dxfId="1991" priority="363" stopIfTrue="1" operator="beginsWith" text="Pre-Passed">
      <formula>LEFT(E77,LEN("Pre-Passed"))="Pre-Passed"</formula>
    </cfRule>
    <cfRule type="beginsWith" dxfId="1990" priority="364" stopIfTrue="1" operator="beginsWith" text="Completed">
      <formula>LEFT(E77,LEN("Completed"))="Completed"</formula>
    </cfRule>
    <cfRule type="beginsWith" dxfId="1989" priority="365" stopIfTrue="1" operator="beginsWith" text="Partial">
      <formula>LEFT(E77,LEN("Partial"))="Partial"</formula>
    </cfRule>
    <cfRule type="beginsWith" dxfId="1988" priority="366" stopIfTrue="1" operator="beginsWith" text="Missing">
      <formula>LEFT(E77,LEN("Missing"))="Missing"</formula>
    </cfRule>
    <cfRule type="beginsWith" dxfId="1987" priority="367" stopIfTrue="1" operator="beginsWith" text="Untested">
      <formula>LEFT(E77,LEN("Untested"))="Untested"</formula>
    </cfRule>
    <cfRule type="notContainsBlanks" dxfId="1986" priority="368" stopIfTrue="1">
      <formula>LEN(TRIM(E77))&gt;0</formula>
    </cfRule>
  </conditionalFormatting>
  <conditionalFormatting sqref="A77:A78">
    <cfRule type="beginsWith" dxfId="1985" priority="326" stopIfTrue="1" operator="beginsWith" text="Exceptional">
      <formula>LEFT(A77,LEN("Exceptional"))="Exceptional"</formula>
    </cfRule>
    <cfRule type="beginsWith" dxfId="1984" priority="327" stopIfTrue="1" operator="beginsWith" text="Professional">
      <formula>LEFT(A77,LEN("Professional"))="Professional"</formula>
    </cfRule>
    <cfRule type="beginsWith" dxfId="1983" priority="328" stopIfTrue="1" operator="beginsWith" text="Advanced">
      <formula>LEFT(A77,LEN("Advanced"))="Advanced"</formula>
    </cfRule>
    <cfRule type="beginsWith" dxfId="1982" priority="329" stopIfTrue="1" operator="beginsWith" text="Intermediate">
      <formula>LEFT(A77,LEN("Intermediate"))="Intermediate"</formula>
    </cfRule>
    <cfRule type="beginsWith" dxfId="1981" priority="330" stopIfTrue="1" operator="beginsWith" text="Basic">
      <formula>LEFT(A77,LEN("Basic"))="Basic"</formula>
    </cfRule>
    <cfRule type="beginsWith" dxfId="1980" priority="331" stopIfTrue="1" operator="beginsWith" text="Required">
      <formula>LEFT(A77,LEN("Required"))="Required"</formula>
    </cfRule>
    <cfRule type="notContainsBlanks" dxfId="1979" priority="332" stopIfTrue="1">
      <formula>LEN(TRIM(A77))&gt;0</formula>
    </cfRule>
  </conditionalFormatting>
  <conditionalFormatting sqref="A79">
    <cfRule type="beginsWith" dxfId="1978" priority="319" stopIfTrue="1" operator="beginsWith" text="Exceptional">
      <formula>LEFT(A79,LEN("Exceptional"))="Exceptional"</formula>
    </cfRule>
    <cfRule type="beginsWith" dxfId="1977" priority="320" stopIfTrue="1" operator="beginsWith" text="Professional">
      <formula>LEFT(A79,LEN("Professional"))="Professional"</formula>
    </cfRule>
    <cfRule type="beginsWith" dxfId="1976" priority="321" stopIfTrue="1" operator="beginsWith" text="Advanced">
      <formula>LEFT(A79,LEN("Advanced"))="Advanced"</formula>
    </cfRule>
    <cfRule type="beginsWith" dxfId="1975" priority="322" stopIfTrue="1" operator="beginsWith" text="Intermediate">
      <formula>LEFT(A79,LEN("Intermediate"))="Intermediate"</formula>
    </cfRule>
    <cfRule type="beginsWith" dxfId="1974" priority="323" stopIfTrue="1" operator="beginsWith" text="Basic">
      <formula>LEFT(A79,LEN("Basic"))="Basic"</formula>
    </cfRule>
    <cfRule type="beginsWith" dxfId="1973" priority="324" stopIfTrue="1" operator="beginsWith" text="Required">
      <formula>LEFT(A79,LEN("Required"))="Required"</formula>
    </cfRule>
    <cfRule type="notContainsBlanks" dxfId="1972" priority="325" stopIfTrue="1">
      <formula>LEN(TRIM(A79))&gt;0</formula>
    </cfRule>
  </conditionalFormatting>
  <conditionalFormatting sqref="A86">
    <cfRule type="beginsWith" dxfId="1971" priority="290" stopIfTrue="1" operator="beginsWith" text="Exceptional">
      <formula>LEFT(A86,LEN("Exceptional"))="Exceptional"</formula>
    </cfRule>
    <cfRule type="beginsWith" dxfId="1970" priority="291" stopIfTrue="1" operator="beginsWith" text="Professional">
      <formula>LEFT(A86,LEN("Professional"))="Professional"</formula>
    </cfRule>
    <cfRule type="beginsWith" dxfId="1969" priority="292" stopIfTrue="1" operator="beginsWith" text="Advanced">
      <formula>LEFT(A86,LEN("Advanced"))="Advanced"</formula>
    </cfRule>
    <cfRule type="beginsWith" dxfId="1968" priority="293" stopIfTrue="1" operator="beginsWith" text="Intermediate">
      <formula>LEFT(A86,LEN("Intermediate"))="Intermediate"</formula>
    </cfRule>
    <cfRule type="beginsWith" dxfId="1967" priority="294" stopIfTrue="1" operator="beginsWith" text="Basic">
      <formula>LEFT(A86,LEN("Basic"))="Basic"</formula>
    </cfRule>
    <cfRule type="beginsWith" dxfId="1966" priority="295" stopIfTrue="1" operator="beginsWith" text="Required">
      <formula>LEFT(A86,LEN("Required"))="Required"</formula>
    </cfRule>
    <cfRule type="notContainsBlanks" dxfId="1965" priority="296" stopIfTrue="1">
      <formula>LEN(TRIM(A86))&gt;0</formula>
    </cfRule>
  </conditionalFormatting>
  <conditionalFormatting sqref="E86:F87">
    <cfRule type="beginsWith" dxfId="1964" priority="297" stopIfTrue="1" operator="beginsWith" text="Not Applicable">
      <formula>LEFT(E86,LEN("Not Applicable"))="Not Applicable"</formula>
    </cfRule>
    <cfRule type="beginsWith" dxfId="1963" priority="298" stopIfTrue="1" operator="beginsWith" text="Waived">
      <formula>LEFT(E86,LEN("Waived"))="Waived"</formula>
    </cfRule>
    <cfRule type="beginsWith" dxfId="1962" priority="299" stopIfTrue="1" operator="beginsWith" text="Pre-Passed">
      <formula>LEFT(E86,LEN("Pre-Passed"))="Pre-Passed"</formula>
    </cfRule>
    <cfRule type="beginsWith" dxfId="1961" priority="300" stopIfTrue="1" operator="beginsWith" text="Completed">
      <formula>LEFT(E86,LEN("Completed"))="Completed"</formula>
    </cfRule>
    <cfRule type="beginsWith" dxfId="1960" priority="301" stopIfTrue="1" operator="beginsWith" text="Partial">
      <formula>LEFT(E86,LEN("Partial"))="Partial"</formula>
    </cfRule>
    <cfRule type="beginsWith" dxfId="1959" priority="302" stopIfTrue="1" operator="beginsWith" text="Missing">
      <formula>LEFT(E86,LEN("Missing"))="Missing"</formula>
    </cfRule>
    <cfRule type="beginsWith" dxfId="1958" priority="303" stopIfTrue="1" operator="beginsWith" text="Untested">
      <formula>LEFT(E86,LEN("Untested"))="Untested"</formula>
    </cfRule>
    <cfRule type="notContainsBlanks" dxfId="1957" priority="311" stopIfTrue="1">
      <formula>LEN(TRIM(E86))&gt;0</formula>
    </cfRule>
  </conditionalFormatting>
  <conditionalFormatting sqref="A101">
    <cfRule type="beginsWith" dxfId="1956" priority="275" stopIfTrue="1" operator="beginsWith" text="Exceptional">
      <formula>LEFT(A101,LEN("Exceptional"))="Exceptional"</formula>
    </cfRule>
    <cfRule type="beginsWith" dxfId="1955" priority="276" stopIfTrue="1" operator="beginsWith" text="Professional">
      <formula>LEFT(A101,LEN("Professional"))="Professional"</formula>
    </cfRule>
    <cfRule type="beginsWith" dxfId="1954" priority="277" stopIfTrue="1" operator="beginsWith" text="Advanced">
      <formula>LEFT(A101,LEN("Advanced"))="Advanced"</formula>
    </cfRule>
    <cfRule type="beginsWith" dxfId="1953" priority="278" stopIfTrue="1" operator="beginsWith" text="Intermediate">
      <formula>LEFT(A101,LEN("Intermediate"))="Intermediate"</formula>
    </cfRule>
    <cfRule type="beginsWith" dxfId="1952" priority="279" stopIfTrue="1" operator="beginsWith" text="Basic">
      <formula>LEFT(A101,LEN("Basic"))="Basic"</formula>
    </cfRule>
    <cfRule type="beginsWith" dxfId="1951" priority="280" stopIfTrue="1" operator="beginsWith" text="Required">
      <formula>LEFT(A101,LEN("Required"))="Required"</formula>
    </cfRule>
    <cfRule type="notContainsBlanks" dxfId="1950" priority="281" stopIfTrue="1">
      <formula>LEN(TRIM(A101))&gt;0</formula>
    </cfRule>
  </conditionalFormatting>
  <conditionalFormatting sqref="A87">
    <cfRule type="beginsWith" dxfId="1949" priority="283" stopIfTrue="1" operator="beginsWith" text="Innovative">
      <formula>LEFT(A87,LEN("Innovative"))="Innovative"</formula>
    </cfRule>
    <cfRule type="beginsWith" dxfId="1948" priority="284" stopIfTrue="1" operator="beginsWith" text="Professional">
      <formula>LEFT(A87,LEN("Professional"))="Professional"</formula>
    </cfRule>
    <cfRule type="beginsWith" dxfId="1947" priority="285" stopIfTrue="1" operator="beginsWith" text="Advanced">
      <formula>LEFT(A87,LEN("Advanced"))="Advanced"</formula>
    </cfRule>
    <cfRule type="beginsWith" dxfId="1946" priority="286" stopIfTrue="1" operator="beginsWith" text="Intermediate">
      <formula>LEFT(A87,LEN("Intermediate"))="Intermediate"</formula>
    </cfRule>
    <cfRule type="beginsWith" dxfId="1945" priority="287" stopIfTrue="1" operator="beginsWith" text="Basic">
      <formula>LEFT(A87,LEN("Basic"))="Basic"</formula>
    </cfRule>
    <cfRule type="beginsWith" dxfId="1944" priority="288" stopIfTrue="1" operator="beginsWith" text="Required">
      <formula>LEFT(A87,LEN("Required"))="Required"</formula>
    </cfRule>
    <cfRule type="notContainsBlanks" dxfId="1943" priority="289" stopIfTrue="1">
      <formula>LEN(TRIM(A87))&gt;0</formula>
    </cfRule>
  </conditionalFormatting>
  <conditionalFormatting sqref="A106 A104">
    <cfRule type="beginsWith" dxfId="1942" priority="223" stopIfTrue="1" operator="beginsWith" text="Exceptional">
      <formula>LEFT(A104,LEN("Exceptional"))="Exceptional"</formula>
    </cfRule>
    <cfRule type="beginsWith" dxfId="1941" priority="224" stopIfTrue="1" operator="beginsWith" text="Professional">
      <formula>LEFT(A104,LEN("Professional"))="Professional"</formula>
    </cfRule>
    <cfRule type="beginsWith" dxfId="1940" priority="225" stopIfTrue="1" operator="beginsWith" text="Advanced">
      <formula>LEFT(A104,LEN("Advanced"))="Advanced"</formula>
    </cfRule>
    <cfRule type="beginsWith" dxfId="1939" priority="226" stopIfTrue="1" operator="beginsWith" text="Intermediate">
      <formula>LEFT(A104,LEN("Intermediate"))="Intermediate"</formula>
    </cfRule>
    <cfRule type="beginsWith" dxfId="1938" priority="227" stopIfTrue="1" operator="beginsWith" text="Basic">
      <formula>LEFT(A104,LEN("Basic"))="Basic"</formula>
    </cfRule>
    <cfRule type="beginsWith" dxfId="1937" priority="228" stopIfTrue="1" operator="beginsWith" text="Required">
      <formula>LEFT(A104,LEN("Required"))="Required"</formula>
    </cfRule>
    <cfRule type="notContainsBlanks" dxfId="1936" priority="229" stopIfTrue="1">
      <formula>LEN(TRIM(A104))&gt;0</formula>
    </cfRule>
  </conditionalFormatting>
  <conditionalFormatting sqref="F101">
    <cfRule type="beginsWith" dxfId="1935" priority="268" stopIfTrue="1" operator="beginsWith" text="Not Applicable">
      <formula>LEFT(F101,LEN("Not Applicable"))="Not Applicable"</formula>
    </cfRule>
    <cfRule type="beginsWith" dxfId="1934" priority="269" stopIfTrue="1" operator="beginsWith" text="Waived">
      <formula>LEFT(F101,LEN("Waived"))="Waived"</formula>
    </cfRule>
    <cfRule type="beginsWith" dxfId="1933" priority="270" stopIfTrue="1" operator="beginsWith" text="Pre-Passed">
      <formula>LEFT(F101,LEN("Pre-Passed"))="Pre-Passed"</formula>
    </cfRule>
    <cfRule type="beginsWith" dxfId="1932" priority="271" stopIfTrue="1" operator="beginsWith" text="Completed">
      <formula>LEFT(F101,LEN("Completed"))="Completed"</formula>
    </cfRule>
    <cfRule type="beginsWith" dxfId="1931" priority="272" stopIfTrue="1" operator="beginsWith" text="Partial">
      <formula>LEFT(F101,LEN("Partial"))="Partial"</formula>
    </cfRule>
    <cfRule type="beginsWith" dxfId="1930" priority="273" stopIfTrue="1" operator="beginsWith" text="Missing">
      <formula>LEFT(F101,LEN("Missing"))="Missing"</formula>
    </cfRule>
    <cfRule type="beginsWith" dxfId="1929" priority="274" stopIfTrue="1" operator="beginsWith" text="Untested">
      <formula>LEFT(F101,LEN("Untested"))="Untested"</formula>
    </cfRule>
    <cfRule type="notContainsBlanks" dxfId="1928" priority="282" stopIfTrue="1">
      <formula>LEN(TRIM(F101))&gt;0</formula>
    </cfRule>
  </conditionalFormatting>
  <conditionalFormatting sqref="A102:A103">
    <cfRule type="beginsWith" dxfId="1927" priority="260" stopIfTrue="1" operator="beginsWith" text="Exceptional">
      <formula>LEFT(A102,LEN("Exceptional"))="Exceptional"</formula>
    </cfRule>
    <cfRule type="beginsWith" dxfId="1926" priority="261" stopIfTrue="1" operator="beginsWith" text="Professional">
      <formula>LEFT(A102,LEN("Professional"))="Professional"</formula>
    </cfRule>
    <cfRule type="beginsWith" dxfId="1925" priority="262" stopIfTrue="1" operator="beginsWith" text="Advanced">
      <formula>LEFT(A102,LEN("Advanced"))="Advanced"</formula>
    </cfRule>
    <cfRule type="beginsWith" dxfId="1924" priority="263" stopIfTrue="1" operator="beginsWith" text="Intermediate">
      <formula>LEFT(A102,LEN("Intermediate"))="Intermediate"</formula>
    </cfRule>
    <cfRule type="beginsWith" dxfId="1923" priority="264" stopIfTrue="1" operator="beginsWith" text="Basic">
      <formula>LEFT(A102,LEN("Basic"))="Basic"</formula>
    </cfRule>
    <cfRule type="beginsWith" dxfId="1922" priority="265" stopIfTrue="1" operator="beginsWith" text="Required">
      <formula>LEFT(A102,LEN("Required"))="Required"</formula>
    </cfRule>
    <cfRule type="notContainsBlanks" dxfId="1921" priority="266" stopIfTrue="1">
      <formula>LEN(TRIM(A102))&gt;0</formula>
    </cfRule>
  </conditionalFormatting>
  <conditionalFormatting sqref="F103:F104 E102 E106:F106">
    <cfRule type="beginsWith" dxfId="1920" priority="253" stopIfTrue="1" operator="beginsWith" text="Not Applicable">
      <formula>LEFT(E102,LEN("Not Applicable"))="Not Applicable"</formula>
    </cfRule>
    <cfRule type="beginsWith" dxfId="1919" priority="254" stopIfTrue="1" operator="beginsWith" text="Waived">
      <formula>LEFT(E102,LEN("Waived"))="Waived"</formula>
    </cfRule>
    <cfRule type="beginsWith" dxfId="1918" priority="255" stopIfTrue="1" operator="beginsWith" text="Pre-Passed">
      <formula>LEFT(E102,LEN("Pre-Passed"))="Pre-Passed"</formula>
    </cfRule>
    <cfRule type="beginsWith" dxfId="1917" priority="256" stopIfTrue="1" operator="beginsWith" text="Completed">
      <formula>LEFT(E102,LEN("Completed"))="Completed"</formula>
    </cfRule>
    <cfRule type="beginsWith" dxfId="1916" priority="257" stopIfTrue="1" operator="beginsWith" text="Partial">
      <formula>LEFT(E102,LEN("Partial"))="Partial"</formula>
    </cfRule>
    <cfRule type="beginsWith" dxfId="1915" priority="258" stopIfTrue="1" operator="beginsWith" text="Missing">
      <formula>LEFT(E102,LEN("Missing"))="Missing"</formula>
    </cfRule>
    <cfRule type="beginsWith" dxfId="1914" priority="259" stopIfTrue="1" operator="beginsWith" text="Untested">
      <formula>LEFT(E102,LEN("Untested"))="Untested"</formula>
    </cfRule>
    <cfRule type="notContainsBlanks" dxfId="1913" priority="267" stopIfTrue="1">
      <formula>LEN(TRIM(E102))&gt;0</formula>
    </cfRule>
  </conditionalFormatting>
  <conditionalFormatting sqref="F102">
    <cfRule type="beginsWith" dxfId="1912" priority="245" stopIfTrue="1" operator="beginsWith" text="Not Applicable">
      <formula>LEFT(F102,LEN("Not Applicable"))="Not Applicable"</formula>
    </cfRule>
    <cfRule type="beginsWith" dxfId="1911" priority="246" stopIfTrue="1" operator="beginsWith" text="Waived">
      <formula>LEFT(F102,LEN("Waived"))="Waived"</formula>
    </cfRule>
    <cfRule type="beginsWith" dxfId="1910" priority="247" stopIfTrue="1" operator="beginsWith" text="Pre-Passed">
      <formula>LEFT(F102,LEN("Pre-Passed"))="Pre-Passed"</formula>
    </cfRule>
    <cfRule type="beginsWith" dxfId="1909" priority="248" stopIfTrue="1" operator="beginsWith" text="Completed">
      <formula>LEFT(F102,LEN("Completed"))="Completed"</formula>
    </cfRule>
    <cfRule type="beginsWith" dxfId="1908" priority="249" stopIfTrue="1" operator="beginsWith" text="Partial">
      <formula>LEFT(F102,LEN("Partial"))="Partial"</formula>
    </cfRule>
    <cfRule type="beginsWith" dxfId="1907" priority="250" stopIfTrue="1" operator="beginsWith" text="Missing">
      <formula>LEFT(F102,LEN("Missing"))="Missing"</formula>
    </cfRule>
    <cfRule type="beginsWith" dxfId="1906" priority="251" stopIfTrue="1" operator="beginsWith" text="Untested">
      <formula>LEFT(F102,LEN("Untested"))="Untested"</formula>
    </cfRule>
    <cfRule type="notContainsBlanks" dxfId="1905" priority="252" stopIfTrue="1">
      <formula>LEN(TRIM(F102))&gt;0</formula>
    </cfRule>
  </conditionalFormatting>
  <conditionalFormatting sqref="E105:F105">
    <cfRule type="beginsWith" dxfId="1904" priority="230" stopIfTrue="1" operator="beginsWith" text="Not Applicable">
      <formula>LEFT(E105,LEN("Not Applicable"))="Not Applicable"</formula>
    </cfRule>
    <cfRule type="beginsWith" dxfId="1903" priority="231" stopIfTrue="1" operator="beginsWith" text="Waived">
      <formula>LEFT(E105,LEN("Waived"))="Waived"</formula>
    </cfRule>
    <cfRule type="beginsWith" dxfId="1902" priority="232" stopIfTrue="1" operator="beginsWith" text="Pre-Passed">
      <formula>LEFT(E105,LEN("Pre-Passed"))="Pre-Passed"</formula>
    </cfRule>
    <cfRule type="beginsWith" dxfId="1901" priority="233" stopIfTrue="1" operator="beginsWith" text="Completed">
      <formula>LEFT(E105,LEN("Completed"))="Completed"</formula>
    </cfRule>
    <cfRule type="beginsWith" dxfId="1900" priority="234" stopIfTrue="1" operator="beginsWith" text="Partial">
      <formula>LEFT(E105,LEN("Partial"))="Partial"</formula>
    </cfRule>
    <cfRule type="beginsWith" dxfId="1899" priority="235" stopIfTrue="1" operator="beginsWith" text="Missing">
      <formula>LEFT(E105,LEN("Missing"))="Missing"</formula>
    </cfRule>
    <cfRule type="beginsWith" dxfId="1898" priority="236" stopIfTrue="1" operator="beginsWith" text="Untested">
      <formula>LEFT(E105,LEN("Untested"))="Untested"</formula>
    </cfRule>
    <cfRule type="notContainsBlanks" dxfId="1897" priority="244" stopIfTrue="1">
      <formula>LEN(TRIM(E105))&gt;0</formula>
    </cfRule>
  </conditionalFormatting>
  <conditionalFormatting sqref="A105">
    <cfRule type="beginsWith" dxfId="1896" priority="216" stopIfTrue="1" operator="beginsWith" text="Innovative">
      <formula>LEFT(A105,LEN("Innovative"))="Innovative"</formula>
    </cfRule>
    <cfRule type="beginsWith" dxfId="1895" priority="217" stopIfTrue="1" operator="beginsWith" text="Professional">
      <formula>LEFT(A105,LEN("Professional"))="Professional"</formula>
    </cfRule>
    <cfRule type="beginsWith" dxfId="1894" priority="218" stopIfTrue="1" operator="beginsWith" text="Advanced">
      <formula>LEFT(A105,LEN("Advanced"))="Advanced"</formula>
    </cfRule>
    <cfRule type="beginsWith" dxfId="1893" priority="219" stopIfTrue="1" operator="beginsWith" text="Intermediate">
      <formula>LEFT(A105,LEN("Intermediate"))="Intermediate"</formula>
    </cfRule>
    <cfRule type="beginsWith" dxfId="1892" priority="220" stopIfTrue="1" operator="beginsWith" text="Basic">
      <formula>LEFT(A105,LEN("Basic"))="Basic"</formula>
    </cfRule>
    <cfRule type="beginsWith" dxfId="1891" priority="221" stopIfTrue="1" operator="beginsWith" text="Required">
      <formula>LEFT(A105,LEN("Required"))="Required"</formula>
    </cfRule>
    <cfRule type="notContainsBlanks" dxfId="1890" priority="222" stopIfTrue="1">
      <formula>LEN(TRIM(A105))&gt;0</formula>
    </cfRule>
  </conditionalFormatting>
  <conditionalFormatting sqref="A88 A90">
    <cfRule type="beginsWith" dxfId="1889" priority="208" stopIfTrue="1" operator="beginsWith" text="Exceptional">
      <formula>LEFT(A88,LEN("Exceptional"))="Exceptional"</formula>
    </cfRule>
    <cfRule type="beginsWith" dxfId="1888" priority="209" stopIfTrue="1" operator="beginsWith" text="Professional">
      <formula>LEFT(A88,LEN("Professional"))="Professional"</formula>
    </cfRule>
    <cfRule type="beginsWith" dxfId="1887" priority="210" stopIfTrue="1" operator="beginsWith" text="Advanced">
      <formula>LEFT(A88,LEN("Advanced"))="Advanced"</formula>
    </cfRule>
    <cfRule type="beginsWith" dxfId="1886" priority="211" stopIfTrue="1" operator="beginsWith" text="Intermediate">
      <formula>LEFT(A88,LEN("Intermediate"))="Intermediate"</formula>
    </cfRule>
    <cfRule type="beginsWith" dxfId="1885" priority="212" stopIfTrue="1" operator="beginsWith" text="Basic">
      <formula>LEFT(A88,LEN("Basic"))="Basic"</formula>
    </cfRule>
    <cfRule type="beginsWith" dxfId="1884" priority="213" stopIfTrue="1" operator="beginsWith" text="Required">
      <formula>LEFT(A88,LEN("Required"))="Required"</formula>
    </cfRule>
    <cfRule type="notContainsBlanks" dxfId="1883" priority="214" stopIfTrue="1">
      <formula>LEN(TRIM(A88))&gt;0</formula>
    </cfRule>
  </conditionalFormatting>
  <conditionalFormatting sqref="E90:F91 E88 E93:F93">
    <cfRule type="beginsWith" dxfId="1882" priority="201" stopIfTrue="1" operator="beginsWith" text="Not Applicable">
      <formula>LEFT(E88,LEN("Not Applicable"))="Not Applicable"</formula>
    </cfRule>
    <cfRule type="beginsWith" dxfId="1881" priority="202" stopIfTrue="1" operator="beginsWith" text="Waived">
      <formula>LEFT(E88,LEN("Waived"))="Waived"</formula>
    </cfRule>
    <cfRule type="beginsWith" dxfId="1880" priority="203" stopIfTrue="1" operator="beginsWith" text="Pre-Passed">
      <formula>LEFT(E88,LEN("Pre-Passed"))="Pre-Passed"</formula>
    </cfRule>
    <cfRule type="beginsWith" dxfId="1879" priority="204" stopIfTrue="1" operator="beginsWith" text="Completed">
      <formula>LEFT(E88,LEN("Completed"))="Completed"</formula>
    </cfRule>
    <cfRule type="beginsWith" dxfId="1878" priority="205" stopIfTrue="1" operator="beginsWith" text="Partial">
      <formula>LEFT(E88,LEN("Partial"))="Partial"</formula>
    </cfRule>
    <cfRule type="beginsWith" dxfId="1877" priority="206" stopIfTrue="1" operator="beginsWith" text="Missing">
      <formula>LEFT(E88,LEN("Missing"))="Missing"</formula>
    </cfRule>
    <cfRule type="beginsWith" dxfId="1876" priority="207" stopIfTrue="1" operator="beginsWith" text="Untested">
      <formula>LEFT(E88,LEN("Untested"))="Untested"</formula>
    </cfRule>
    <cfRule type="notContainsBlanks" dxfId="1875" priority="215" stopIfTrue="1">
      <formula>LEN(TRIM(E88))&gt;0</formula>
    </cfRule>
  </conditionalFormatting>
  <conditionalFormatting sqref="F88">
    <cfRule type="beginsWith" dxfId="1874" priority="193" stopIfTrue="1" operator="beginsWith" text="Not Applicable">
      <formula>LEFT(F88,LEN("Not Applicable"))="Not Applicable"</formula>
    </cfRule>
    <cfRule type="beginsWith" dxfId="1873" priority="194" stopIfTrue="1" operator="beginsWith" text="Waived">
      <formula>LEFT(F88,LEN("Waived"))="Waived"</formula>
    </cfRule>
    <cfRule type="beginsWith" dxfId="1872" priority="195" stopIfTrue="1" operator="beginsWith" text="Pre-Passed">
      <formula>LEFT(F88,LEN("Pre-Passed"))="Pre-Passed"</formula>
    </cfRule>
    <cfRule type="beginsWith" dxfId="1871" priority="196" stopIfTrue="1" operator="beginsWith" text="Completed">
      <formula>LEFT(F88,LEN("Completed"))="Completed"</formula>
    </cfRule>
    <cfRule type="beginsWith" dxfId="1870" priority="197" stopIfTrue="1" operator="beginsWith" text="Partial">
      <formula>LEFT(F88,LEN("Partial"))="Partial"</formula>
    </cfRule>
    <cfRule type="beginsWith" dxfId="1869" priority="198" stopIfTrue="1" operator="beginsWith" text="Missing">
      <formula>LEFT(F88,LEN("Missing"))="Missing"</formula>
    </cfRule>
    <cfRule type="beginsWith" dxfId="1868" priority="199" stopIfTrue="1" operator="beginsWith" text="Untested">
      <formula>LEFT(F88,LEN("Untested"))="Untested"</formula>
    </cfRule>
    <cfRule type="notContainsBlanks" dxfId="1867" priority="200" stopIfTrue="1">
      <formula>LEN(TRIM(F88))&gt;0</formula>
    </cfRule>
  </conditionalFormatting>
  <conditionalFormatting sqref="E92:F92">
    <cfRule type="beginsWith" dxfId="1866" priority="178" stopIfTrue="1" operator="beginsWith" text="Not Applicable">
      <formula>LEFT(E92,LEN("Not Applicable"))="Not Applicable"</formula>
    </cfRule>
    <cfRule type="beginsWith" dxfId="1865" priority="179" stopIfTrue="1" operator="beginsWith" text="Waived">
      <formula>LEFT(E92,LEN("Waived"))="Waived"</formula>
    </cfRule>
    <cfRule type="beginsWith" dxfId="1864" priority="180" stopIfTrue="1" operator="beginsWith" text="Pre-Passed">
      <formula>LEFT(E92,LEN("Pre-Passed"))="Pre-Passed"</formula>
    </cfRule>
    <cfRule type="beginsWith" dxfId="1863" priority="181" stopIfTrue="1" operator="beginsWith" text="Completed">
      <formula>LEFT(E92,LEN("Completed"))="Completed"</formula>
    </cfRule>
    <cfRule type="beginsWith" dxfId="1862" priority="182" stopIfTrue="1" operator="beginsWith" text="Partial">
      <formula>LEFT(E92,LEN("Partial"))="Partial"</formula>
    </cfRule>
    <cfRule type="beginsWith" dxfId="1861" priority="183" stopIfTrue="1" operator="beginsWith" text="Missing">
      <formula>LEFT(E92,LEN("Missing"))="Missing"</formula>
    </cfRule>
    <cfRule type="beginsWith" dxfId="1860" priority="184" stopIfTrue="1" operator="beginsWith" text="Untested">
      <formula>LEFT(E92,LEN("Untested"))="Untested"</formula>
    </cfRule>
    <cfRule type="notContainsBlanks" dxfId="1859" priority="192" stopIfTrue="1">
      <formula>LEN(TRIM(E92))&gt;0</formula>
    </cfRule>
  </conditionalFormatting>
  <conditionalFormatting sqref="A91">
    <cfRule type="beginsWith" dxfId="1858" priority="164" stopIfTrue="1" operator="beginsWith" text="Exceptional">
      <formula>LEFT(A91,LEN("Exceptional"))="Exceptional"</formula>
    </cfRule>
    <cfRule type="beginsWith" dxfId="1857" priority="165" stopIfTrue="1" operator="beginsWith" text="Professional">
      <formula>LEFT(A91,LEN("Professional"))="Professional"</formula>
    </cfRule>
    <cfRule type="beginsWith" dxfId="1856" priority="166" stopIfTrue="1" operator="beginsWith" text="Advanced">
      <formula>LEFT(A91,LEN("Advanced"))="Advanced"</formula>
    </cfRule>
    <cfRule type="beginsWith" dxfId="1855" priority="167" stopIfTrue="1" operator="beginsWith" text="Intermediate">
      <formula>LEFT(A91,LEN("Intermediate"))="Intermediate"</formula>
    </cfRule>
    <cfRule type="beginsWith" dxfId="1854" priority="168" stopIfTrue="1" operator="beginsWith" text="Basic">
      <formula>LEFT(A91,LEN("Basic"))="Basic"</formula>
    </cfRule>
    <cfRule type="beginsWith" dxfId="1853" priority="169" stopIfTrue="1" operator="beginsWith" text="Required">
      <formula>LEFT(A91,LEN("Required"))="Required"</formula>
    </cfRule>
    <cfRule type="notContainsBlanks" dxfId="1852" priority="170" stopIfTrue="1">
      <formula>LEN(TRIM(A91))&gt;0</formula>
    </cfRule>
  </conditionalFormatting>
  <conditionalFormatting sqref="A114">
    <cfRule type="beginsWith" dxfId="1851" priority="143" stopIfTrue="1" operator="beginsWith" text="Exceptional">
      <formula>LEFT(A114,LEN("Exceptional"))="Exceptional"</formula>
    </cfRule>
    <cfRule type="beginsWith" dxfId="1850" priority="144" stopIfTrue="1" operator="beginsWith" text="Professional">
      <formula>LEFT(A114,LEN("Professional"))="Professional"</formula>
    </cfRule>
    <cfRule type="beginsWith" dxfId="1849" priority="145" stopIfTrue="1" operator="beginsWith" text="Advanced">
      <formula>LEFT(A114,LEN("Advanced"))="Advanced"</formula>
    </cfRule>
    <cfRule type="beginsWith" dxfId="1848" priority="146" stopIfTrue="1" operator="beginsWith" text="Intermediate">
      <formula>LEFT(A114,LEN("Intermediate"))="Intermediate"</formula>
    </cfRule>
    <cfRule type="beginsWith" dxfId="1847" priority="147" stopIfTrue="1" operator="beginsWith" text="Basic">
      <formula>LEFT(A114,LEN("Basic"))="Basic"</formula>
    </cfRule>
    <cfRule type="beginsWith" dxfId="1846" priority="148" stopIfTrue="1" operator="beginsWith" text="Required">
      <formula>LEFT(A114,LEN("Required"))="Required"</formula>
    </cfRule>
    <cfRule type="notContainsBlanks" dxfId="1845" priority="149" stopIfTrue="1">
      <formula>LEN(TRIM(A114))&gt;0</formula>
    </cfRule>
  </conditionalFormatting>
  <conditionalFormatting sqref="A44">
    <cfRule type="beginsWith" dxfId="1844" priority="136" stopIfTrue="1" operator="beginsWith" text="Exceptional">
      <formula>LEFT(A44,LEN("Exceptional"))="Exceptional"</formula>
    </cfRule>
    <cfRule type="beginsWith" dxfId="1843" priority="137" stopIfTrue="1" operator="beginsWith" text="Professional">
      <formula>LEFT(A44,LEN("Professional"))="Professional"</formula>
    </cfRule>
    <cfRule type="beginsWith" dxfId="1842" priority="138" stopIfTrue="1" operator="beginsWith" text="Advanced">
      <formula>LEFT(A44,LEN("Advanced"))="Advanced"</formula>
    </cfRule>
    <cfRule type="beginsWith" dxfId="1841" priority="139" stopIfTrue="1" operator="beginsWith" text="Intermediate">
      <formula>LEFT(A44,LEN("Intermediate"))="Intermediate"</formula>
    </cfRule>
    <cfRule type="beginsWith" dxfId="1840" priority="140" stopIfTrue="1" operator="beginsWith" text="Basic">
      <formula>LEFT(A44,LEN("Basic"))="Basic"</formula>
    </cfRule>
    <cfRule type="beginsWith" dxfId="1839" priority="141" stopIfTrue="1" operator="beginsWith" text="Required">
      <formula>LEFT(A44,LEN("Required"))="Required"</formula>
    </cfRule>
    <cfRule type="notContainsBlanks" dxfId="1838" priority="142" stopIfTrue="1">
      <formula>LEN(TRIM(A44))&gt;0</formula>
    </cfRule>
  </conditionalFormatting>
  <conditionalFormatting sqref="A46">
    <cfRule type="beginsWith" dxfId="1837" priority="128" stopIfTrue="1" operator="beginsWith" text="Exceptional">
      <formula>LEFT(A46,LEN("Exceptional"))="Exceptional"</formula>
    </cfRule>
    <cfRule type="beginsWith" dxfId="1836" priority="129" stopIfTrue="1" operator="beginsWith" text="Professional">
      <formula>LEFT(A46,LEN("Professional"))="Professional"</formula>
    </cfRule>
    <cfRule type="beginsWith" dxfId="1835" priority="130" stopIfTrue="1" operator="beginsWith" text="Advanced">
      <formula>LEFT(A46,LEN("Advanced"))="Advanced"</formula>
    </cfRule>
    <cfRule type="beginsWith" dxfId="1834" priority="131" stopIfTrue="1" operator="beginsWith" text="Intermediate">
      <formula>LEFT(A46,LEN("Intermediate"))="Intermediate"</formula>
    </cfRule>
    <cfRule type="beginsWith" dxfId="1833" priority="132" stopIfTrue="1" operator="beginsWith" text="Basic">
      <formula>LEFT(A46,LEN("Basic"))="Basic"</formula>
    </cfRule>
    <cfRule type="beginsWith" dxfId="1832" priority="133" stopIfTrue="1" operator="beginsWith" text="Required">
      <formula>LEFT(A46,LEN("Required"))="Required"</formula>
    </cfRule>
    <cfRule type="notContainsBlanks" dxfId="1831" priority="134" stopIfTrue="1">
      <formula>LEN(TRIM(A46))&gt;0</formula>
    </cfRule>
  </conditionalFormatting>
  <conditionalFormatting sqref="E46:F46">
    <cfRule type="beginsWith" dxfId="1830" priority="121" stopIfTrue="1" operator="beginsWith" text="Not Applicable">
      <formula>LEFT(E46,LEN("Not Applicable"))="Not Applicable"</formula>
    </cfRule>
    <cfRule type="beginsWith" dxfId="1829" priority="122" stopIfTrue="1" operator="beginsWith" text="Waived">
      <formula>LEFT(E46,LEN("Waived"))="Waived"</formula>
    </cfRule>
    <cfRule type="beginsWith" dxfId="1828" priority="123" stopIfTrue="1" operator="beginsWith" text="Pre-Passed">
      <formula>LEFT(E46,LEN("Pre-Passed"))="Pre-Passed"</formula>
    </cfRule>
    <cfRule type="beginsWith" dxfId="1827" priority="124" stopIfTrue="1" operator="beginsWith" text="Completed">
      <formula>LEFT(E46,LEN("Completed"))="Completed"</formula>
    </cfRule>
    <cfRule type="beginsWith" dxfId="1826" priority="125" stopIfTrue="1" operator="beginsWith" text="Partial">
      <formula>LEFT(E46,LEN("Partial"))="Partial"</formula>
    </cfRule>
    <cfRule type="beginsWith" dxfId="1825" priority="126" stopIfTrue="1" operator="beginsWith" text="Missing">
      <formula>LEFT(E46,LEN("Missing"))="Missing"</formula>
    </cfRule>
    <cfRule type="beginsWith" dxfId="1824" priority="127" stopIfTrue="1" operator="beginsWith" text="Untested">
      <formula>LEFT(E46,LEN("Untested"))="Untested"</formula>
    </cfRule>
    <cfRule type="notContainsBlanks" dxfId="1823" priority="135" stopIfTrue="1">
      <formula>LEN(TRIM(E46))&gt;0</formula>
    </cfRule>
  </conditionalFormatting>
  <conditionalFormatting sqref="E48:F48">
    <cfRule type="beginsWith" dxfId="1822" priority="113" stopIfTrue="1" operator="beginsWith" text="Not Applicable">
      <formula>LEFT(E48,LEN("Not Applicable"))="Not Applicable"</formula>
    </cfRule>
    <cfRule type="beginsWith" dxfId="1821" priority="114" stopIfTrue="1" operator="beginsWith" text="Waived">
      <formula>LEFT(E48,LEN("Waived"))="Waived"</formula>
    </cfRule>
    <cfRule type="beginsWith" dxfId="1820" priority="115" stopIfTrue="1" operator="beginsWith" text="Pre-Passed">
      <formula>LEFT(E48,LEN("Pre-Passed"))="Pre-Passed"</formula>
    </cfRule>
    <cfRule type="beginsWith" dxfId="1819" priority="116" stopIfTrue="1" operator="beginsWith" text="Completed">
      <formula>LEFT(E48,LEN("Completed"))="Completed"</formula>
    </cfRule>
    <cfRule type="beginsWith" dxfId="1818" priority="117" stopIfTrue="1" operator="beginsWith" text="Partial">
      <formula>LEFT(E48,LEN("Partial"))="Partial"</formula>
    </cfRule>
    <cfRule type="beginsWith" dxfId="1817" priority="118" stopIfTrue="1" operator="beginsWith" text="Missing">
      <formula>LEFT(E48,LEN("Missing"))="Missing"</formula>
    </cfRule>
    <cfRule type="beginsWith" dxfId="1816" priority="119" stopIfTrue="1" operator="beginsWith" text="Untested">
      <formula>LEFT(E48,LEN("Untested"))="Untested"</formula>
    </cfRule>
    <cfRule type="notContainsBlanks" dxfId="1815" priority="120" stopIfTrue="1">
      <formula>LEN(TRIM(E48))&gt;0</formula>
    </cfRule>
  </conditionalFormatting>
  <conditionalFormatting sqref="A48">
    <cfRule type="beginsWith" dxfId="1814" priority="106" stopIfTrue="1" operator="beginsWith" text="Exceptional">
      <formula>LEFT(A48,LEN("Exceptional"))="Exceptional"</formula>
    </cfRule>
    <cfRule type="beginsWith" dxfId="1813" priority="107" stopIfTrue="1" operator="beginsWith" text="Professional">
      <formula>LEFT(A48,LEN("Professional"))="Professional"</formula>
    </cfRule>
    <cfRule type="beginsWith" dxfId="1812" priority="108" stopIfTrue="1" operator="beginsWith" text="Advanced">
      <formula>LEFT(A48,LEN("Advanced"))="Advanced"</formula>
    </cfRule>
    <cfRule type="beginsWith" dxfId="1811" priority="109" stopIfTrue="1" operator="beginsWith" text="Intermediate">
      <formula>LEFT(A48,LEN("Intermediate"))="Intermediate"</formula>
    </cfRule>
    <cfRule type="beginsWith" dxfId="1810" priority="110" stopIfTrue="1" operator="beginsWith" text="Basic">
      <formula>LEFT(A48,LEN("Basic"))="Basic"</formula>
    </cfRule>
    <cfRule type="beginsWith" dxfId="1809" priority="111" stopIfTrue="1" operator="beginsWith" text="Required">
      <formula>LEFT(A48,LEN("Required"))="Required"</formula>
    </cfRule>
    <cfRule type="notContainsBlanks" dxfId="1808" priority="112" stopIfTrue="1">
      <formula>LEN(TRIM(A48))&gt;0</formula>
    </cfRule>
  </conditionalFormatting>
  <conditionalFormatting sqref="A93">
    <cfRule type="beginsWith" dxfId="1807" priority="99" stopIfTrue="1" operator="beginsWith" text="Exceptional">
      <formula>LEFT(A93,LEN("Exceptional"))="Exceptional"</formula>
    </cfRule>
    <cfRule type="beginsWith" dxfId="1806" priority="100" stopIfTrue="1" operator="beginsWith" text="Professional">
      <formula>LEFT(A93,LEN("Professional"))="Professional"</formula>
    </cfRule>
    <cfRule type="beginsWith" dxfId="1805" priority="101" stopIfTrue="1" operator="beginsWith" text="Advanced">
      <formula>LEFT(A93,LEN("Advanced"))="Advanced"</formula>
    </cfRule>
    <cfRule type="beginsWith" dxfId="1804" priority="102" stopIfTrue="1" operator="beginsWith" text="Intermediate">
      <formula>LEFT(A93,LEN("Intermediate"))="Intermediate"</formula>
    </cfRule>
    <cfRule type="beginsWith" dxfId="1803" priority="103" stopIfTrue="1" operator="beginsWith" text="Basic">
      <formula>LEFT(A93,LEN("Basic"))="Basic"</formula>
    </cfRule>
    <cfRule type="beginsWith" dxfId="1802" priority="104" stopIfTrue="1" operator="beginsWith" text="Required">
      <formula>LEFT(A93,LEN("Required"))="Required"</formula>
    </cfRule>
    <cfRule type="notContainsBlanks" dxfId="1801" priority="105" stopIfTrue="1">
      <formula>LEN(TRIM(A93))&gt;0</formula>
    </cfRule>
  </conditionalFormatting>
  <conditionalFormatting sqref="A92">
    <cfRule type="beginsWith" dxfId="1800" priority="92" stopIfTrue="1" operator="beginsWith" text="Innovative">
      <formula>LEFT(A92,LEN("Innovative"))="Innovative"</formula>
    </cfRule>
    <cfRule type="beginsWith" dxfId="1799" priority="93" stopIfTrue="1" operator="beginsWith" text="Professional">
      <formula>LEFT(A92,LEN("Professional"))="Professional"</formula>
    </cfRule>
    <cfRule type="beginsWith" dxfId="1798" priority="94" stopIfTrue="1" operator="beginsWith" text="Advanced">
      <formula>LEFT(A92,LEN("Advanced"))="Advanced"</formula>
    </cfRule>
    <cfRule type="beginsWith" dxfId="1797" priority="95" stopIfTrue="1" operator="beginsWith" text="Intermediate">
      <formula>LEFT(A92,LEN("Intermediate"))="Intermediate"</formula>
    </cfRule>
    <cfRule type="beginsWith" dxfId="1796" priority="96" stopIfTrue="1" operator="beginsWith" text="Basic">
      <formula>LEFT(A92,LEN("Basic"))="Basic"</formula>
    </cfRule>
    <cfRule type="beginsWith" dxfId="1795" priority="97" stopIfTrue="1" operator="beginsWith" text="Required">
      <formula>LEFT(A92,LEN("Required"))="Required"</formula>
    </cfRule>
    <cfRule type="notContainsBlanks" dxfId="1794" priority="98" stopIfTrue="1">
      <formula>LEN(TRIM(A92))&gt;0</formula>
    </cfRule>
  </conditionalFormatting>
  <conditionalFormatting sqref="A89">
    <cfRule type="beginsWith" dxfId="1793" priority="85" stopIfTrue="1" operator="beginsWith" text="Exceptional">
      <formula>LEFT(A89,LEN("Exceptional"))="Exceptional"</formula>
    </cfRule>
    <cfRule type="beginsWith" dxfId="1792" priority="86" stopIfTrue="1" operator="beginsWith" text="Professional">
      <formula>LEFT(A89,LEN("Professional"))="Professional"</formula>
    </cfRule>
    <cfRule type="beginsWith" dxfId="1791" priority="87" stopIfTrue="1" operator="beginsWith" text="Advanced">
      <formula>LEFT(A89,LEN("Advanced"))="Advanced"</formula>
    </cfRule>
    <cfRule type="beginsWith" dxfId="1790" priority="88" stopIfTrue="1" operator="beginsWith" text="Intermediate">
      <formula>LEFT(A89,LEN("Intermediate"))="Intermediate"</formula>
    </cfRule>
    <cfRule type="beginsWith" dxfId="1789" priority="89" stopIfTrue="1" operator="beginsWith" text="Basic">
      <formula>LEFT(A89,LEN("Basic"))="Basic"</formula>
    </cfRule>
    <cfRule type="beginsWith" dxfId="1788" priority="90" stopIfTrue="1" operator="beginsWith" text="Required">
      <formula>LEFT(A89,LEN("Required"))="Required"</formula>
    </cfRule>
    <cfRule type="notContainsBlanks" dxfId="1787" priority="91" stopIfTrue="1">
      <formula>LEN(TRIM(A89))&gt;0</formula>
    </cfRule>
  </conditionalFormatting>
  <conditionalFormatting sqref="A80">
    <cfRule type="beginsWith" dxfId="1786" priority="78" stopIfTrue="1" operator="beginsWith" text="Innovative">
      <formula>LEFT(A80,LEN("Innovative"))="Innovative"</formula>
    </cfRule>
    <cfRule type="beginsWith" dxfId="1785" priority="79" stopIfTrue="1" operator="beginsWith" text="Professional">
      <formula>LEFT(A80,LEN("Professional"))="Professional"</formula>
    </cfRule>
    <cfRule type="beginsWith" dxfId="1784" priority="80" stopIfTrue="1" operator="beginsWith" text="Advanced">
      <formula>LEFT(A80,LEN("Advanced"))="Advanced"</formula>
    </cfRule>
    <cfRule type="beginsWith" dxfId="1783" priority="81" stopIfTrue="1" operator="beginsWith" text="Intermediate">
      <formula>LEFT(A80,LEN("Intermediate"))="Intermediate"</formula>
    </cfRule>
    <cfRule type="beginsWith" dxfId="1782" priority="82" stopIfTrue="1" operator="beginsWith" text="Basic">
      <formula>LEFT(A80,LEN("Basic"))="Basic"</formula>
    </cfRule>
    <cfRule type="beginsWith" dxfId="1781" priority="83" stopIfTrue="1" operator="beginsWith" text="Required">
      <formula>LEFT(A80,LEN("Required"))="Required"</formula>
    </cfRule>
    <cfRule type="notContainsBlanks" dxfId="1780" priority="84" stopIfTrue="1">
      <formula>LEN(TRIM(A80))&gt;0</formula>
    </cfRule>
  </conditionalFormatting>
  <conditionalFormatting sqref="A60">
    <cfRule type="beginsWith" dxfId="1779" priority="71" stopIfTrue="1" operator="beginsWith" text="Exceptional">
      <formula>LEFT(A60,LEN("Exceptional"))="Exceptional"</formula>
    </cfRule>
    <cfRule type="beginsWith" dxfId="1778" priority="72" stopIfTrue="1" operator="beginsWith" text="Professional">
      <formula>LEFT(A60,LEN("Professional"))="Professional"</formula>
    </cfRule>
    <cfRule type="beginsWith" dxfId="1777" priority="73" stopIfTrue="1" operator="beginsWith" text="Advanced">
      <formula>LEFT(A60,LEN("Advanced"))="Advanced"</formula>
    </cfRule>
    <cfRule type="beginsWith" dxfId="1776" priority="74" stopIfTrue="1" operator="beginsWith" text="Intermediate">
      <formula>LEFT(A60,LEN("Intermediate"))="Intermediate"</formula>
    </cfRule>
    <cfRule type="beginsWith" dxfId="1775" priority="75" stopIfTrue="1" operator="beginsWith" text="Basic">
      <formula>LEFT(A60,LEN("Basic"))="Basic"</formula>
    </cfRule>
    <cfRule type="beginsWith" dxfId="1774" priority="76" stopIfTrue="1" operator="beginsWith" text="Required">
      <formula>LEFT(A60,LEN("Required"))="Required"</formula>
    </cfRule>
    <cfRule type="notContainsBlanks" dxfId="1773" priority="77" stopIfTrue="1">
      <formula>LEN(TRIM(A60))&gt;0</formula>
    </cfRule>
  </conditionalFormatting>
  <conditionalFormatting sqref="A58">
    <cfRule type="beginsWith" dxfId="1772" priority="64" stopIfTrue="1" operator="beginsWith" text="Exceptional">
      <formula>LEFT(A58,LEN("Exceptional"))="Exceptional"</formula>
    </cfRule>
    <cfRule type="beginsWith" dxfId="1771" priority="65" stopIfTrue="1" operator="beginsWith" text="Professional">
      <formula>LEFT(A58,LEN("Professional"))="Professional"</formula>
    </cfRule>
    <cfRule type="beginsWith" dxfId="1770" priority="66" stopIfTrue="1" operator="beginsWith" text="Advanced">
      <formula>LEFT(A58,LEN("Advanced"))="Advanced"</formula>
    </cfRule>
    <cfRule type="beginsWith" dxfId="1769" priority="67" stopIfTrue="1" operator="beginsWith" text="Intermediate">
      <formula>LEFT(A58,LEN("Intermediate"))="Intermediate"</formula>
    </cfRule>
    <cfRule type="beginsWith" dxfId="1768" priority="68" stopIfTrue="1" operator="beginsWith" text="Basic">
      <formula>LEFT(A58,LEN("Basic"))="Basic"</formula>
    </cfRule>
    <cfRule type="beginsWith" dxfId="1767" priority="69" stopIfTrue="1" operator="beginsWith" text="Required">
      <formula>LEFT(A58,LEN("Required"))="Required"</formula>
    </cfRule>
    <cfRule type="notContainsBlanks" dxfId="1766" priority="70" stopIfTrue="1">
      <formula>LEN(TRIM(A58))&gt;0</formula>
    </cfRule>
  </conditionalFormatting>
  <conditionalFormatting sqref="A38">
    <cfRule type="beginsWith" dxfId="1765" priority="57" stopIfTrue="1" operator="beginsWith" text="Exceptional">
      <formula>LEFT(A38,LEN("Exceptional"))="Exceptional"</formula>
    </cfRule>
    <cfRule type="beginsWith" dxfId="1764" priority="58" stopIfTrue="1" operator="beginsWith" text="Professional">
      <formula>LEFT(A38,LEN("Professional"))="Professional"</formula>
    </cfRule>
    <cfRule type="beginsWith" dxfId="1763" priority="59" stopIfTrue="1" operator="beginsWith" text="Advanced">
      <formula>LEFT(A38,LEN("Advanced"))="Advanced"</formula>
    </cfRule>
    <cfRule type="beginsWith" dxfId="1762" priority="60" stopIfTrue="1" operator="beginsWith" text="Intermediate">
      <formula>LEFT(A38,LEN("Intermediate"))="Intermediate"</formula>
    </cfRule>
    <cfRule type="beginsWith" dxfId="1761" priority="61" stopIfTrue="1" operator="beginsWith" text="Basic">
      <formula>LEFT(A38,LEN("Basic"))="Basic"</formula>
    </cfRule>
    <cfRule type="beginsWith" dxfId="1760" priority="62" stopIfTrue="1" operator="beginsWith" text="Required">
      <formula>LEFT(A38,LEN("Required"))="Required"</formula>
    </cfRule>
    <cfRule type="notContainsBlanks" dxfId="1759" priority="63" stopIfTrue="1">
      <formula>LEN(TRIM(A38))&gt;0</formula>
    </cfRule>
  </conditionalFormatting>
  <conditionalFormatting sqref="E12:E21">
    <cfRule type="beginsWith" dxfId="343" priority="49" stopIfTrue="1" operator="beginsWith" text="Not Applicable">
      <formula>LEFT(E12,LEN("Not Applicable"))="Not Applicable"</formula>
    </cfRule>
    <cfRule type="beginsWith" dxfId="342" priority="50" stopIfTrue="1" operator="beginsWith" text="Waived">
      <formula>LEFT(E12,LEN("Waived"))="Waived"</formula>
    </cfRule>
    <cfRule type="beginsWith" dxfId="341" priority="51" stopIfTrue="1" operator="beginsWith" text="Pre-Passed">
      <formula>LEFT(E12,LEN("Pre-Passed"))="Pre-Passed"</formula>
    </cfRule>
    <cfRule type="beginsWith" dxfId="340" priority="52" stopIfTrue="1" operator="beginsWith" text="Completed">
      <formula>LEFT(E12,LEN("Completed"))="Completed"</formula>
    </cfRule>
    <cfRule type="beginsWith" dxfId="339" priority="53" stopIfTrue="1" operator="beginsWith" text="Partial">
      <formula>LEFT(E12,LEN("Partial"))="Partial"</formula>
    </cfRule>
    <cfRule type="beginsWith" dxfId="338" priority="54" stopIfTrue="1" operator="beginsWith" text="Missing">
      <formula>LEFT(E12,LEN("Missing"))="Missing"</formula>
    </cfRule>
    <cfRule type="beginsWith" dxfId="337" priority="55" stopIfTrue="1" operator="beginsWith" text="Untested">
      <formula>LEFT(E12,LEN("Untested"))="Untested"</formula>
    </cfRule>
    <cfRule type="notContainsBlanks" dxfId="336" priority="56" stopIfTrue="1">
      <formula>LEN(TRIM(E12))&gt;0</formula>
    </cfRule>
  </conditionalFormatting>
  <conditionalFormatting sqref="E29:E37">
    <cfRule type="beginsWith" dxfId="335" priority="41" stopIfTrue="1" operator="beginsWith" text="Not Applicable">
      <formula>LEFT(E29,LEN("Not Applicable"))="Not Applicable"</formula>
    </cfRule>
    <cfRule type="beginsWith" dxfId="334" priority="42" stopIfTrue="1" operator="beginsWith" text="Waived">
      <formula>LEFT(E29,LEN("Waived"))="Waived"</formula>
    </cfRule>
    <cfRule type="beginsWith" dxfId="333" priority="43" stopIfTrue="1" operator="beginsWith" text="Pre-Passed">
      <formula>LEFT(E29,LEN("Pre-Passed"))="Pre-Passed"</formula>
    </cfRule>
    <cfRule type="beginsWith" dxfId="332" priority="44" stopIfTrue="1" operator="beginsWith" text="Completed">
      <formula>LEFT(E29,LEN("Completed"))="Completed"</formula>
    </cfRule>
    <cfRule type="beginsWith" dxfId="331" priority="45" stopIfTrue="1" operator="beginsWith" text="Partial">
      <formula>LEFT(E29,LEN("Partial"))="Partial"</formula>
    </cfRule>
    <cfRule type="beginsWith" dxfId="330" priority="46" stopIfTrue="1" operator="beginsWith" text="Missing">
      <formula>LEFT(E29,LEN("Missing"))="Missing"</formula>
    </cfRule>
    <cfRule type="beginsWith" dxfId="329" priority="47" stopIfTrue="1" operator="beginsWith" text="Untested">
      <formula>LEFT(E29,LEN("Untested"))="Untested"</formula>
    </cfRule>
    <cfRule type="notContainsBlanks" dxfId="328" priority="48" stopIfTrue="1">
      <formula>LEN(TRIM(E29))&gt;0</formula>
    </cfRule>
  </conditionalFormatting>
  <conditionalFormatting sqref="E47">
    <cfRule type="beginsWith" dxfId="327" priority="33" stopIfTrue="1" operator="beginsWith" text="Not Applicable">
      <formula>LEFT(E47,LEN("Not Applicable"))="Not Applicable"</formula>
    </cfRule>
    <cfRule type="beginsWith" dxfId="326" priority="34" stopIfTrue="1" operator="beginsWith" text="Waived">
      <formula>LEFT(E47,LEN("Waived"))="Waived"</formula>
    </cfRule>
    <cfRule type="beginsWith" dxfId="325" priority="35" stopIfTrue="1" operator="beginsWith" text="Pre-Passed">
      <formula>LEFT(E47,LEN("Pre-Passed"))="Pre-Passed"</formula>
    </cfRule>
    <cfRule type="beginsWith" dxfId="324" priority="36" stopIfTrue="1" operator="beginsWith" text="Completed">
      <formula>LEFT(E47,LEN("Completed"))="Completed"</formula>
    </cfRule>
    <cfRule type="beginsWith" dxfId="323" priority="37" stopIfTrue="1" operator="beginsWith" text="Partial">
      <formula>LEFT(E47,LEN("Partial"))="Partial"</formula>
    </cfRule>
    <cfRule type="beginsWith" dxfId="322" priority="38" stopIfTrue="1" operator="beginsWith" text="Missing">
      <formula>LEFT(E47,LEN("Missing"))="Missing"</formula>
    </cfRule>
    <cfRule type="beginsWith" dxfId="321" priority="39" stopIfTrue="1" operator="beginsWith" text="Untested">
      <formula>LEFT(E47,LEN("Untested"))="Untested"</formula>
    </cfRule>
    <cfRule type="notContainsBlanks" dxfId="320" priority="40" stopIfTrue="1">
      <formula>LEN(TRIM(E47))&gt;0</formula>
    </cfRule>
  </conditionalFormatting>
  <conditionalFormatting sqref="E58">
    <cfRule type="beginsWith" dxfId="319" priority="25" stopIfTrue="1" operator="beginsWith" text="Not Applicable">
      <formula>LEFT(E58,LEN("Not Applicable"))="Not Applicable"</formula>
    </cfRule>
    <cfRule type="beginsWith" dxfId="318" priority="26" stopIfTrue="1" operator="beginsWith" text="Waived">
      <formula>LEFT(E58,LEN("Waived"))="Waived"</formula>
    </cfRule>
    <cfRule type="beginsWith" dxfId="317" priority="27" stopIfTrue="1" operator="beginsWith" text="Pre-Passed">
      <formula>LEFT(E58,LEN("Pre-Passed"))="Pre-Passed"</formula>
    </cfRule>
    <cfRule type="beginsWith" dxfId="316" priority="28" stopIfTrue="1" operator="beginsWith" text="Completed">
      <formula>LEFT(E58,LEN("Completed"))="Completed"</formula>
    </cfRule>
    <cfRule type="beginsWith" dxfId="315" priority="29" stopIfTrue="1" operator="beginsWith" text="Partial">
      <formula>LEFT(E58,LEN("Partial"))="Partial"</formula>
    </cfRule>
    <cfRule type="beginsWith" dxfId="314" priority="30" stopIfTrue="1" operator="beginsWith" text="Missing">
      <formula>LEFT(E58,LEN("Missing"))="Missing"</formula>
    </cfRule>
    <cfRule type="beginsWith" dxfId="313" priority="31" stopIfTrue="1" operator="beginsWith" text="Untested">
      <formula>LEFT(E58,LEN("Untested"))="Untested"</formula>
    </cfRule>
    <cfRule type="notContainsBlanks" dxfId="312" priority="32" stopIfTrue="1">
      <formula>LEN(TRIM(E58))&gt;0</formula>
    </cfRule>
  </conditionalFormatting>
  <conditionalFormatting sqref="E99:E101">
    <cfRule type="beginsWith" dxfId="311" priority="17" stopIfTrue="1" operator="beginsWith" text="Not Applicable">
      <formula>LEFT(E99,LEN("Not Applicable"))="Not Applicable"</formula>
    </cfRule>
    <cfRule type="beginsWith" dxfId="310" priority="18" stopIfTrue="1" operator="beginsWith" text="Waived">
      <formula>LEFT(E99,LEN("Waived"))="Waived"</formula>
    </cfRule>
    <cfRule type="beginsWith" dxfId="309" priority="19" stopIfTrue="1" operator="beginsWith" text="Pre-Passed">
      <formula>LEFT(E99,LEN("Pre-Passed"))="Pre-Passed"</formula>
    </cfRule>
    <cfRule type="beginsWith" dxfId="308" priority="20" stopIfTrue="1" operator="beginsWith" text="Completed">
      <formula>LEFT(E99,LEN("Completed"))="Completed"</formula>
    </cfRule>
    <cfRule type="beginsWith" dxfId="307" priority="21" stopIfTrue="1" operator="beginsWith" text="Partial">
      <formula>LEFT(E99,LEN("Partial"))="Partial"</formula>
    </cfRule>
    <cfRule type="beginsWith" dxfId="306" priority="22" stopIfTrue="1" operator="beginsWith" text="Missing">
      <formula>LEFT(E99,LEN("Missing"))="Missing"</formula>
    </cfRule>
    <cfRule type="beginsWith" dxfId="305" priority="23" stopIfTrue="1" operator="beginsWith" text="Untested">
      <formula>LEFT(E99,LEN("Untested"))="Untested"</formula>
    </cfRule>
    <cfRule type="notContainsBlanks" dxfId="304" priority="24" stopIfTrue="1">
      <formula>LEN(TRIM(E99))&gt;0</formula>
    </cfRule>
  </conditionalFormatting>
  <conditionalFormatting sqref="E103:E104">
    <cfRule type="beginsWith" dxfId="303" priority="9" stopIfTrue="1" operator="beginsWith" text="Not Applicable">
      <formula>LEFT(E103,LEN("Not Applicable"))="Not Applicable"</formula>
    </cfRule>
    <cfRule type="beginsWith" dxfId="302" priority="10" stopIfTrue="1" operator="beginsWith" text="Waived">
      <formula>LEFT(E103,LEN("Waived"))="Waived"</formula>
    </cfRule>
    <cfRule type="beginsWith" dxfId="301" priority="11" stopIfTrue="1" operator="beginsWith" text="Pre-Passed">
      <formula>LEFT(E103,LEN("Pre-Passed"))="Pre-Passed"</formula>
    </cfRule>
    <cfRule type="beginsWith" dxfId="300" priority="12" stopIfTrue="1" operator="beginsWith" text="Completed">
      <formula>LEFT(E103,LEN("Completed"))="Completed"</formula>
    </cfRule>
    <cfRule type="beginsWith" dxfId="299" priority="13" stopIfTrue="1" operator="beginsWith" text="Partial">
      <formula>LEFT(E103,LEN("Partial"))="Partial"</formula>
    </cfRule>
    <cfRule type="beginsWith" dxfId="298" priority="14" stopIfTrue="1" operator="beginsWith" text="Missing">
      <formula>LEFT(E103,LEN("Missing"))="Missing"</formula>
    </cfRule>
    <cfRule type="beginsWith" dxfId="297" priority="15" stopIfTrue="1" operator="beginsWith" text="Untested">
      <formula>LEFT(E103,LEN("Untested"))="Untested"</formula>
    </cfRule>
    <cfRule type="notContainsBlanks" dxfId="296" priority="16" stopIfTrue="1">
      <formula>LEN(TRIM(E103))&gt;0</formula>
    </cfRule>
  </conditionalFormatting>
  <conditionalFormatting sqref="E108:E112">
    <cfRule type="beginsWith" dxfId="295" priority="1" stopIfTrue="1" operator="beginsWith" text="Not Applicable">
      <formula>LEFT(E108,LEN("Not Applicable"))="Not Applicable"</formula>
    </cfRule>
    <cfRule type="beginsWith" dxfId="294" priority="2" stopIfTrue="1" operator="beginsWith" text="Waived">
      <formula>LEFT(E108,LEN("Waived"))="Waived"</formula>
    </cfRule>
    <cfRule type="beginsWith" dxfId="293" priority="3" stopIfTrue="1" operator="beginsWith" text="Pre-Passed">
      <formula>LEFT(E108,LEN("Pre-Passed"))="Pre-Passed"</formula>
    </cfRule>
    <cfRule type="beginsWith" dxfId="292" priority="4" stopIfTrue="1" operator="beginsWith" text="Completed">
      <formula>LEFT(E108,LEN("Completed"))="Completed"</formula>
    </cfRule>
    <cfRule type="beginsWith" dxfId="291" priority="5" stopIfTrue="1" operator="beginsWith" text="Partial">
      <formula>LEFT(E108,LEN("Partial"))="Partial"</formula>
    </cfRule>
    <cfRule type="beginsWith" dxfId="290" priority="6" stopIfTrue="1" operator="beginsWith" text="Missing">
      <formula>LEFT(E108,LEN("Missing"))="Missing"</formula>
    </cfRule>
    <cfRule type="beginsWith" dxfId="289" priority="7" stopIfTrue="1" operator="beginsWith" text="Untested">
      <formula>LEFT(E108,LEN("Untested"))="Untested"</formula>
    </cfRule>
    <cfRule type="notContainsBlanks" dxfId="288" priority="8" stopIfTrue="1">
      <formula>LEN(TRIM(E108))&gt;0</formula>
    </cfRule>
  </conditionalFormatting>
  <dataValidations count="2">
    <dataValidation type="list" showInputMessage="1" showErrorMessage="1" sqref="E108:F114 E67:F80 E116:F123 E95:F97 E46:F51 E40:F44 E99:F101 E53:F60 E11:F22 E24:F38 E89:F93 E103:F106 E62:F65 E82:F87">
      <formula1>"Untested, Missing, Partial, Completed, Waived, Not Applicable"</formula1>
    </dataValidation>
    <dataValidation type="list" allowBlank="1" showInputMessage="1" showErrorMessage="1" sqref="F10 F23 F52 F88 F66 F81 F107 F98 F94 F115 F39 F45 F102 F61">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workbookViewId="0">
      <selection activeCell="E16" sqref="E16"/>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237</v>
      </c>
      <c r="D1" s="4"/>
      <c r="E1" s="3" t="str">
        <f>""&amp;COUNTIF(E$10:E$209,$A$2)&amp;" "&amp;$A$2</f>
        <v>100 Untested</v>
      </c>
      <c r="F1" s="3" t="str">
        <f>""&amp;COUNTIF(F$10:F$209,$A$2)&amp;" "&amp;$A$2</f>
        <v>105 Untested</v>
      </c>
      <c r="G1" s="4" t="s">
        <v>679</v>
      </c>
    </row>
    <row r="2" spans="1:7" ht="14.1" customHeight="1" thickBot="1">
      <c r="A2" s="12" t="s">
        <v>52</v>
      </c>
      <c r="B2" s="11" t="s">
        <v>53</v>
      </c>
      <c r="C2" s="261" t="s">
        <v>678</v>
      </c>
      <c r="D2" s="262"/>
      <c r="E2" s="14">
        <f>SUMPRODUCT(($A$10:$A$209="Required")*(E$10:E$209="Missing"))+0.5*SUMPRODUCT(($A$10:$A$209="Required")*(E$10:E$209="Partial"))</f>
        <v>0</v>
      </c>
      <c r="F2" s="14">
        <f>SUMPRODUCT(($A$10:$A$209="Required")*(F$10:F$209="Missing"))+0.5*SUMPRODUCT(($A$10:$A$209="Required")*(F$10:F$209="Partial"))</f>
        <v>0</v>
      </c>
      <c r="G2" s="11" t="str">
        <f>"Required "&amp;$G$1&amp;"s "&amp;A3</f>
        <v>Required DESIGNs Missing</v>
      </c>
    </row>
    <row r="3" spans="1:7" ht="14.1" customHeight="1" thickBot="1">
      <c r="A3" s="12" t="s">
        <v>54</v>
      </c>
      <c r="B3" s="11" t="s">
        <v>55</v>
      </c>
      <c r="C3" s="263"/>
      <c r="D3" s="264"/>
      <c r="E3" s="14">
        <f>SUMPRODUCT(($A$10:$A$209="Basic")*(E$10:E$209="Missing"))+0.5*SUMPRODUCT(($A$10:$A$209="Basic")*(E$10:E$209="Partial"))</f>
        <v>0</v>
      </c>
      <c r="F3" s="14">
        <f>SUMPRODUCT(($A$10:$A$209="Basic")*(F$10:F$209="Missing"))+0.5*SUMPRODUCT(($A$10:$A$209="Basic")*(F$10:F$209="Partial"))</f>
        <v>0</v>
      </c>
      <c r="G3" s="11" t="str">
        <f>"Basic "&amp;$G$1&amp;"s "&amp;A3</f>
        <v>Basic DESIGNs Missing</v>
      </c>
    </row>
    <row r="4" spans="1:7" ht="14.1" customHeight="1" thickBot="1">
      <c r="A4" s="12" t="s">
        <v>56</v>
      </c>
      <c r="B4" s="11" t="s">
        <v>57</v>
      </c>
      <c r="C4" s="263"/>
      <c r="D4" s="264"/>
      <c r="E4" s="14">
        <f>SUMPRODUCT(($A$10:$A$209="Intermediate")*(E$10:E$209="Missing"))+0.5*SUMPRODUCT(($A$10:$A$209="Intermediate")*(E$10:E$209="Partial"))</f>
        <v>0</v>
      </c>
      <c r="F4" s="14">
        <f>SUMPRODUCT(($A$10:$A$209="Intermediate")*(F$10:F$209="Missing"))+0.5*SUMPRODUCT(($A$10:$A$209="Intermediate")*(F$10:F$209="Partial"))</f>
        <v>0</v>
      </c>
      <c r="G4" s="11" t="str">
        <f>"Intermediate "&amp;$G$1&amp;"s "&amp;A3</f>
        <v>Intermediate DESIGNs Missing</v>
      </c>
    </row>
    <row r="5" spans="1:7" ht="14.1" customHeight="1" thickBot="1">
      <c r="A5" s="12" t="s">
        <v>58</v>
      </c>
      <c r="B5" s="11" t="s">
        <v>59</v>
      </c>
      <c r="C5" s="263"/>
      <c r="D5" s="264"/>
      <c r="E5" s="14">
        <f>SUMPRODUCT(($A$10:$A$209="Intermediate")*(E$10:E$209="Completed"))+SUMPRODUCT(($A$10:$A$209="Intermediate")*(E$10:E$209="Pre-Passed"))+0.5*SUMPRODUCT(($A$10:$A$209="Intermediate")*(E$10:E$209="Partial"))</f>
        <v>0</v>
      </c>
      <c r="F5" s="14">
        <f>SUMPRODUCT(($A$10:$A$209="Intermediate")*(F$10:F$209="Completed"))+SUMPRODUCT(($A$10:$A$209="Intermediate")*(F$10:F$209="Pre-Passed"))+0.5*SUMPRODUCT(($A$10:$A$209="Intermediate")*(F$10:F$209="Partial"))</f>
        <v>0</v>
      </c>
      <c r="G5" s="11" t="str">
        <f>"Intermediate "&amp;$G$1&amp;"s "&amp;A5</f>
        <v>Intermediate DESIGNs Completed</v>
      </c>
    </row>
    <row r="6" spans="1:7" ht="14.1" customHeight="1" thickBot="1">
      <c r="A6" s="12" t="s">
        <v>60</v>
      </c>
      <c r="B6" s="11" t="s">
        <v>483</v>
      </c>
      <c r="C6" s="263"/>
      <c r="D6" s="264"/>
      <c r="E6" s="14">
        <f>SUMPRODUCT(($A$10:$A$209="Advanced")*(E$10:E$209="Missing"))+0.5*SUMPRODUCT(($A$10:$A$209="Advanced")*(E$10:E$209="Partial"))</f>
        <v>0</v>
      </c>
      <c r="F6" s="14">
        <f>SUMPRODUCT(($A$10:$A$209="Advanced")*(F$10:F$209="Missing"))+0.5*SUMPRODUCT(($A$10:$A$209="Advanced")*(F$10:F$209="Partial"))</f>
        <v>0</v>
      </c>
      <c r="G6" s="11" t="str">
        <f>"Advanced "&amp;$G$1&amp;"s "&amp;A3</f>
        <v>Advanced DESIGNs Missing</v>
      </c>
    </row>
    <row r="7" spans="1:7" ht="14.1" customHeight="1" thickBot="1">
      <c r="A7" s="10" t="s">
        <v>61</v>
      </c>
      <c r="B7" s="11" t="s">
        <v>62</v>
      </c>
      <c r="C7" s="263"/>
      <c r="D7" s="264"/>
      <c r="E7" s="14">
        <f>SUMPRODUCT(($A$10:$A$209="Advanced")*(E$10:E$209="Completed"))+SUMPRODUCT(($A$10:$A$209="Advanced")*(E$10:E$209="Pre-Passed"))+0.5*SUMPRODUCT(($A$10:$A$209="Advanced")*(E$10:E$209="Partial"))</f>
        <v>0</v>
      </c>
      <c r="F7" s="14">
        <f>SUMPRODUCT(($A$10:$A$209="Advanced")*(F$10:F$209="Completed"))+SUMPRODUCT(($A$10:$A$209="Advanced")*(F$10:F$209="Pre-Passed"))+0.5*SUMPRODUCT(($A$10:$A$209="Advanced")*(F$10:F$209="Partial"))</f>
        <v>0</v>
      </c>
      <c r="G7" s="11" t="str">
        <f>"Advanced "&amp;$G$1&amp;"s "&amp;A5</f>
        <v>Advanced DESIGNs Completed</v>
      </c>
    </row>
    <row r="8" spans="1:7" ht="14.1" customHeight="1" thickBot="1">
      <c r="A8" s="267" t="s">
        <v>726</v>
      </c>
      <c r="B8" s="268"/>
      <c r="C8" s="263"/>
      <c r="D8" s="264"/>
      <c r="E8" s="14">
        <f>SUMPRODUCT(($A$10:$A$209="Professional")*(E$10:E$209="Completed"))+SUMPRODUCT(($A$10:$A$209="Professional")*(E$10:E$209="Pre-Passed"))+0.5*SUMPRODUCT(($A$10:$A$209="Professional")*(E$10:E$209="Partial"))</f>
        <v>0</v>
      </c>
      <c r="F8" s="14">
        <f>SUMPRODUCT(($A$10:$A$209="Professional")*(F$10:F$209="Completed"))+SUMPRODUCT(($A$10:$A$209="Professional")*(F$10:F$209="Pre-Passed"))+0.5*SUMPRODUCT(($A$10:$A$209="Professional")*(F$10:F$209="Partial"))</f>
        <v>0</v>
      </c>
      <c r="G8" s="11" t="str">
        <f>"Professional "&amp;$G$1&amp;"s "&amp;A5</f>
        <v>Professional DESIGNs Completed</v>
      </c>
    </row>
    <row r="9" spans="1:7" ht="14.1" customHeight="1" thickBot="1">
      <c r="A9" s="269" t="s">
        <v>727</v>
      </c>
      <c r="B9" s="270"/>
      <c r="C9" s="265"/>
      <c r="D9" s="266"/>
      <c r="E9" s="14">
        <f>SUMPRODUCT(($A$10:$A$208="Exceptional")*(E$10:E$208="Completed"))+SUMPRODUCT(($A$10:$A$208="Exceptional")*(E$10:E$208="Pre-Passed"))+0.5*SUMPRODUCT(($A$10:$A$208="Exceptional")*(E$10:E$208="Partial"))</f>
        <v>0</v>
      </c>
      <c r="F9" s="14">
        <f>SUMPRODUCT(($A$10:$A$208="Exceptional")*(F$10:F$208="Completed"))+SUMPRODUCT(($A$10:$A$208="Exceptional")*(F$10:F$208="Pre-Passed"))+0.5*SUMPRODUCT(($A$10:$A$208="Exceptional")*(F$10:F$208="Partial"))</f>
        <v>0</v>
      </c>
      <c r="G9" s="11" t="str">
        <f>"Exceptional "&amp;$G$1&amp;"s "&amp;A5</f>
        <v>Exceptional DESIGNs Completed</v>
      </c>
    </row>
    <row r="10" spans="1:7" ht="14.1" customHeight="1" thickBot="1">
      <c r="A10" s="231" t="s">
        <v>701</v>
      </c>
      <c r="B10" s="233"/>
      <c r="C10" s="4" t="s">
        <v>63</v>
      </c>
      <c r="D10" s="4" t="s">
        <v>487</v>
      </c>
      <c r="E10" s="4" t="s">
        <v>64</v>
      </c>
      <c r="F10" s="4" t="s">
        <v>65</v>
      </c>
      <c r="G10" s="4" t="s">
        <v>488</v>
      </c>
    </row>
    <row r="11" spans="1:7" ht="26.25" thickBot="1">
      <c r="A11" s="15" t="s">
        <v>66</v>
      </c>
      <c r="B11" s="11" t="s">
        <v>170</v>
      </c>
      <c r="C11" s="11" t="s">
        <v>216</v>
      </c>
      <c r="D11" s="11"/>
      <c r="E11" s="4" t="s">
        <v>58</v>
      </c>
      <c r="F11" s="4" t="s">
        <v>52</v>
      </c>
      <c r="G11" s="11"/>
    </row>
    <row r="12" spans="1:7" ht="16.5" thickBot="1">
      <c r="A12" s="15" t="s">
        <v>66</v>
      </c>
      <c r="B12" s="11" t="s">
        <v>327</v>
      </c>
      <c r="C12" s="11" t="s">
        <v>328</v>
      </c>
      <c r="D12" s="11"/>
      <c r="E12" s="4" t="s">
        <v>58</v>
      </c>
      <c r="F12" s="4" t="s">
        <v>52</v>
      </c>
      <c r="G12" s="11"/>
    </row>
    <row r="13" spans="1:7" ht="16.5" thickBot="1">
      <c r="A13" s="16" t="s">
        <v>68</v>
      </c>
      <c r="B13" s="11" t="s">
        <v>172</v>
      </c>
      <c r="C13" s="11" t="s">
        <v>217</v>
      </c>
      <c r="D13" s="11"/>
      <c r="E13" s="4" t="s">
        <v>58</v>
      </c>
      <c r="F13" s="4" t="s">
        <v>52</v>
      </c>
      <c r="G13" s="11"/>
    </row>
    <row r="14" spans="1:7" ht="16.5" thickBot="1">
      <c r="A14" s="16" t="s">
        <v>68</v>
      </c>
      <c r="B14" s="11" t="s">
        <v>173</v>
      </c>
      <c r="C14" s="11" t="s">
        <v>218</v>
      </c>
      <c r="D14" s="11"/>
      <c r="E14" s="4" t="s">
        <v>58</v>
      </c>
      <c r="F14" s="4" t="s">
        <v>52</v>
      </c>
      <c r="G14" s="11"/>
    </row>
    <row r="15" spans="1:7" ht="26.25" thickBot="1">
      <c r="A15" s="16" t="s">
        <v>68</v>
      </c>
      <c r="B15" s="11" t="s">
        <v>329</v>
      </c>
      <c r="C15" s="11" t="s">
        <v>330</v>
      </c>
      <c r="D15" s="11"/>
      <c r="E15" s="4" t="s">
        <v>58</v>
      </c>
      <c r="F15" s="4" t="s">
        <v>52</v>
      </c>
      <c r="G15" s="11"/>
    </row>
    <row r="16" spans="1:7" ht="16.5" thickBot="1">
      <c r="A16" s="18" t="s">
        <v>80</v>
      </c>
      <c r="B16" s="11" t="s">
        <v>174</v>
      </c>
      <c r="C16" s="11" t="s">
        <v>219</v>
      </c>
      <c r="D16" s="11"/>
      <c r="E16" s="4" t="s">
        <v>52</v>
      </c>
      <c r="F16" s="4" t="s">
        <v>52</v>
      </c>
      <c r="G16" s="11"/>
    </row>
    <row r="17" spans="1:7" ht="16.5" thickBot="1">
      <c r="A17" s="18" t="s">
        <v>80</v>
      </c>
      <c r="B17" s="11" t="s">
        <v>331</v>
      </c>
      <c r="C17" s="11" t="s">
        <v>680</v>
      </c>
      <c r="D17" s="11"/>
      <c r="E17" s="4" t="s">
        <v>52</v>
      </c>
      <c r="F17" s="4" t="s">
        <v>52</v>
      </c>
      <c r="G17" s="11"/>
    </row>
    <row r="18" spans="1:7" ht="26.25" thickBot="1">
      <c r="A18" s="17" t="s">
        <v>70</v>
      </c>
      <c r="B18" s="11" t="s">
        <v>176</v>
      </c>
      <c r="C18" s="11" t="s">
        <v>220</v>
      </c>
      <c r="D18" s="11"/>
      <c r="E18" s="4" t="s">
        <v>52</v>
      </c>
      <c r="F18" s="4" t="s">
        <v>52</v>
      </c>
      <c r="G18" s="11"/>
    </row>
    <row r="19" spans="1:7" ht="26.25" thickBot="1">
      <c r="A19" s="17" t="s">
        <v>70</v>
      </c>
      <c r="B19" s="11" t="s">
        <v>681</v>
      </c>
      <c r="C19" s="11" t="s">
        <v>682</v>
      </c>
      <c r="D19" s="11"/>
      <c r="E19" s="4" t="s">
        <v>52</v>
      </c>
      <c r="F19" s="4" t="s">
        <v>52</v>
      </c>
      <c r="G19" s="11"/>
    </row>
    <row r="20" spans="1:7" ht="16.5" thickBot="1">
      <c r="A20" s="17" t="s">
        <v>70</v>
      </c>
      <c r="B20" s="11" t="s">
        <v>555</v>
      </c>
      <c r="C20" s="11" t="s">
        <v>683</v>
      </c>
      <c r="D20" s="11"/>
      <c r="E20" s="4" t="s">
        <v>52</v>
      </c>
      <c r="F20" s="4" t="s">
        <v>52</v>
      </c>
      <c r="G20" s="11"/>
    </row>
    <row r="21" spans="1:7" ht="26.25" thickBot="1">
      <c r="A21" s="19" t="s">
        <v>101</v>
      </c>
      <c r="B21" s="11" t="s">
        <v>178</v>
      </c>
      <c r="C21" s="11" t="s">
        <v>684</v>
      </c>
      <c r="D21" s="11"/>
      <c r="E21" s="4" t="s">
        <v>52</v>
      </c>
      <c r="F21" s="4" t="s">
        <v>52</v>
      </c>
      <c r="G21" s="11"/>
    </row>
    <row r="22" spans="1:7" ht="16.5" thickBot="1">
      <c r="A22" s="19" t="s">
        <v>101</v>
      </c>
      <c r="B22" s="11" t="s">
        <v>332</v>
      </c>
      <c r="C22" s="11" t="s">
        <v>685</v>
      </c>
      <c r="D22" s="11"/>
      <c r="E22" s="4" t="s">
        <v>52</v>
      </c>
      <c r="F22" s="4" t="s">
        <v>52</v>
      </c>
      <c r="G22" s="11"/>
    </row>
    <row r="23" spans="1:7" ht="16.5" thickBot="1">
      <c r="A23" s="20" t="s">
        <v>484</v>
      </c>
      <c r="B23" s="11" t="s">
        <v>686</v>
      </c>
      <c r="C23" s="11" t="s">
        <v>221</v>
      </c>
      <c r="D23" s="11"/>
      <c r="E23" s="4" t="s">
        <v>52</v>
      </c>
      <c r="F23" s="4" t="s">
        <v>52</v>
      </c>
      <c r="G23" s="11"/>
    </row>
    <row r="24" spans="1:7" ht="26.25" thickBot="1">
      <c r="A24" s="20" t="s">
        <v>484</v>
      </c>
      <c r="B24" s="11" t="s">
        <v>333</v>
      </c>
      <c r="C24" s="11" t="s">
        <v>687</v>
      </c>
      <c r="D24" s="11"/>
      <c r="E24" s="4" t="s">
        <v>52</v>
      </c>
      <c r="F24" s="4" t="s">
        <v>52</v>
      </c>
      <c r="G24" s="11"/>
    </row>
    <row r="25" spans="1:7" ht="14.1" customHeight="1" thickBot="1">
      <c r="A25" s="231" t="s">
        <v>688</v>
      </c>
      <c r="B25" s="233"/>
      <c r="C25" s="4" t="s">
        <v>63</v>
      </c>
      <c r="D25" s="4" t="s">
        <v>487</v>
      </c>
      <c r="E25" s="4" t="s">
        <v>64</v>
      </c>
      <c r="F25" s="4" t="s">
        <v>65</v>
      </c>
      <c r="G25" s="4" t="s">
        <v>488</v>
      </c>
    </row>
    <row r="26" spans="1:7" ht="16.5" thickBot="1">
      <c r="A26" s="15" t="s">
        <v>66</v>
      </c>
      <c r="B26" s="11" t="s">
        <v>171</v>
      </c>
      <c r="C26" s="11" t="s">
        <v>689</v>
      </c>
      <c r="D26" s="11"/>
      <c r="E26" s="4" t="s">
        <v>52</v>
      </c>
      <c r="F26" s="4" t="s">
        <v>52</v>
      </c>
      <c r="G26" s="11"/>
    </row>
    <row r="27" spans="1:7" ht="26.25" thickBot="1">
      <c r="A27" s="28" t="s">
        <v>66</v>
      </c>
      <c r="B27" s="11" t="s">
        <v>180</v>
      </c>
      <c r="C27" s="11" t="s">
        <v>222</v>
      </c>
      <c r="D27" s="11"/>
      <c r="E27" s="4" t="s">
        <v>52</v>
      </c>
      <c r="F27" s="4" t="s">
        <v>52</v>
      </c>
      <c r="G27" s="11"/>
    </row>
    <row r="28" spans="1:7" ht="16.5" thickBot="1">
      <c r="A28" s="28" t="s">
        <v>66</v>
      </c>
      <c r="B28" s="11" t="s">
        <v>187</v>
      </c>
      <c r="C28" s="11" t="s">
        <v>690</v>
      </c>
      <c r="D28" s="11"/>
      <c r="E28" s="4" t="s">
        <v>52</v>
      </c>
      <c r="F28" s="4" t="s">
        <v>52</v>
      </c>
      <c r="G28" s="11"/>
    </row>
    <row r="29" spans="1:7" ht="51.75" thickBot="1">
      <c r="A29" s="16" t="s">
        <v>68</v>
      </c>
      <c r="B29" s="11" t="s">
        <v>175</v>
      </c>
      <c r="C29" s="11" t="s">
        <v>694</v>
      </c>
      <c r="D29" s="11"/>
      <c r="E29" s="4" t="s">
        <v>52</v>
      </c>
      <c r="F29" s="4" t="s">
        <v>52</v>
      </c>
      <c r="G29" s="11"/>
    </row>
    <row r="30" spans="1:7" ht="51.75" thickBot="1">
      <c r="A30" s="16" t="s">
        <v>68</v>
      </c>
      <c r="B30" s="11" t="s">
        <v>181</v>
      </c>
      <c r="C30" s="11" t="s">
        <v>691</v>
      </c>
      <c r="D30" s="11"/>
      <c r="E30" s="4" t="s">
        <v>52</v>
      </c>
      <c r="F30" s="4" t="s">
        <v>52</v>
      </c>
      <c r="G30" s="11"/>
    </row>
    <row r="31" spans="1:7" ht="26.25" thickBot="1">
      <c r="A31" s="16" t="s">
        <v>68</v>
      </c>
      <c r="B31" s="11" t="s">
        <v>692</v>
      </c>
      <c r="C31" s="11" t="s">
        <v>693</v>
      </c>
      <c r="D31" s="11"/>
      <c r="E31" s="4" t="s">
        <v>52</v>
      </c>
      <c r="F31" s="4" t="s">
        <v>52</v>
      </c>
      <c r="G31" s="11"/>
    </row>
    <row r="32" spans="1:7" ht="26.25" thickBot="1">
      <c r="A32" s="17" t="s">
        <v>70</v>
      </c>
      <c r="B32" s="11" t="s">
        <v>177</v>
      </c>
      <c r="C32" s="11" t="s">
        <v>695</v>
      </c>
      <c r="D32" s="11"/>
      <c r="E32" s="4" t="s">
        <v>52</v>
      </c>
      <c r="F32" s="4" t="s">
        <v>52</v>
      </c>
      <c r="G32" s="11"/>
    </row>
    <row r="33" spans="1:7" ht="26.25" thickBot="1">
      <c r="A33" s="30" t="s">
        <v>70</v>
      </c>
      <c r="B33" s="11" t="s">
        <v>182</v>
      </c>
      <c r="C33" s="11" t="s">
        <v>696</v>
      </c>
      <c r="D33" s="11"/>
      <c r="E33" s="4" t="s">
        <v>52</v>
      </c>
      <c r="F33" s="4" t="s">
        <v>52</v>
      </c>
      <c r="G33" s="11"/>
    </row>
    <row r="34" spans="1:7" ht="26.25" thickBot="1">
      <c r="A34" s="30" t="s">
        <v>70</v>
      </c>
      <c r="B34" s="11" t="s">
        <v>699</v>
      </c>
      <c r="C34" s="11" t="s">
        <v>700</v>
      </c>
      <c r="D34" s="11"/>
      <c r="E34" s="4" t="s">
        <v>52</v>
      </c>
      <c r="F34" s="4" t="s">
        <v>52</v>
      </c>
      <c r="G34" s="11"/>
    </row>
    <row r="35" spans="1:7" ht="26.25" thickBot="1">
      <c r="A35" s="31" t="s">
        <v>101</v>
      </c>
      <c r="B35" s="11" t="s">
        <v>697</v>
      </c>
      <c r="C35" s="11" t="s">
        <v>698</v>
      </c>
      <c r="D35" s="11"/>
      <c r="E35" s="4" t="s">
        <v>52</v>
      </c>
      <c r="F35" s="4" t="s">
        <v>52</v>
      </c>
      <c r="G35" s="11"/>
    </row>
    <row r="36" spans="1:7" ht="14.1" customHeight="1" thickBot="1">
      <c r="A36" s="231" t="s">
        <v>612</v>
      </c>
      <c r="B36" s="233"/>
      <c r="C36" s="4" t="s">
        <v>63</v>
      </c>
      <c r="D36" s="4" t="s">
        <v>487</v>
      </c>
      <c r="E36" s="4" t="s">
        <v>64</v>
      </c>
      <c r="F36" s="4" t="s">
        <v>65</v>
      </c>
      <c r="G36" s="4" t="s">
        <v>488</v>
      </c>
    </row>
    <row r="37" spans="1:7" ht="16.5" thickBot="1">
      <c r="A37" s="28" t="s">
        <v>66</v>
      </c>
      <c r="B37" s="11" t="s">
        <v>590</v>
      </c>
      <c r="C37" s="11" t="s">
        <v>596</v>
      </c>
      <c r="D37" s="11"/>
      <c r="E37" s="4" t="s">
        <v>52</v>
      </c>
      <c r="F37" s="4" t="s">
        <v>52</v>
      </c>
      <c r="G37" s="11"/>
    </row>
    <row r="38" spans="1:7" ht="26.25" thickBot="1">
      <c r="A38" s="28" t="s">
        <v>66</v>
      </c>
      <c r="B38" s="11" t="s">
        <v>611</v>
      </c>
      <c r="C38" s="11" t="s">
        <v>614</v>
      </c>
      <c r="D38" s="11"/>
      <c r="E38" s="4" t="s">
        <v>52</v>
      </c>
      <c r="F38" s="4" t="s">
        <v>52</v>
      </c>
      <c r="G38" s="11"/>
    </row>
    <row r="39" spans="1:7" ht="16.5" thickBot="1">
      <c r="A39" s="16" t="s">
        <v>68</v>
      </c>
      <c r="B39" s="11" t="s">
        <v>591</v>
      </c>
      <c r="C39" s="11" t="s">
        <v>597</v>
      </c>
      <c r="D39" s="11"/>
      <c r="E39" s="4" t="s">
        <v>52</v>
      </c>
      <c r="F39" s="4" t="s">
        <v>52</v>
      </c>
      <c r="G39" s="11"/>
    </row>
    <row r="40" spans="1:7" ht="26.25" thickBot="1">
      <c r="A40" s="16" t="s">
        <v>68</v>
      </c>
      <c r="B40" s="11" t="s">
        <v>613</v>
      </c>
      <c r="C40" s="11" t="s">
        <v>615</v>
      </c>
      <c r="D40" s="11"/>
      <c r="E40" s="4" t="s">
        <v>52</v>
      </c>
      <c r="F40" s="4" t="s">
        <v>52</v>
      </c>
      <c r="G40" s="11"/>
    </row>
    <row r="41" spans="1:7" ht="16.5" thickBot="1">
      <c r="A41" s="29" t="s">
        <v>80</v>
      </c>
      <c r="B41" s="11" t="s">
        <v>595</v>
      </c>
      <c r="C41" s="11" t="s">
        <v>598</v>
      </c>
      <c r="D41" s="11"/>
      <c r="E41" s="4" t="s">
        <v>52</v>
      </c>
      <c r="F41" s="4" t="s">
        <v>52</v>
      </c>
      <c r="G41" s="11"/>
    </row>
    <row r="42" spans="1:7" ht="16.5" thickBot="1">
      <c r="A42" s="29" t="s">
        <v>80</v>
      </c>
      <c r="B42" s="11" t="s">
        <v>616</v>
      </c>
      <c r="C42" s="11" t="s">
        <v>617</v>
      </c>
      <c r="D42" s="11"/>
      <c r="E42" s="4" t="s">
        <v>52</v>
      </c>
      <c r="F42" s="4" t="s">
        <v>52</v>
      </c>
      <c r="G42" s="11"/>
    </row>
    <row r="43" spans="1:7" ht="26.25" thickBot="1">
      <c r="A43" s="30" t="s">
        <v>70</v>
      </c>
      <c r="B43" s="11" t="s">
        <v>592</v>
      </c>
      <c r="C43" s="11" t="s">
        <v>624</v>
      </c>
      <c r="D43" s="11"/>
      <c r="E43" s="4" t="s">
        <v>52</v>
      </c>
      <c r="F43" s="4" t="s">
        <v>52</v>
      </c>
      <c r="G43" s="11"/>
    </row>
    <row r="44" spans="1:7" ht="26.25" thickBot="1">
      <c r="A44" s="30" t="s">
        <v>70</v>
      </c>
      <c r="B44" s="11" t="s">
        <v>593</v>
      </c>
      <c r="C44" s="11" t="s">
        <v>625</v>
      </c>
      <c r="D44" s="11"/>
      <c r="E44" s="4" t="s">
        <v>52</v>
      </c>
      <c r="F44" s="4" t="s">
        <v>52</v>
      </c>
      <c r="G44" s="11"/>
    </row>
    <row r="45" spans="1:7" ht="16.5" thickBot="1">
      <c r="A45" s="30" t="s">
        <v>70</v>
      </c>
      <c r="B45" s="11" t="s">
        <v>594</v>
      </c>
      <c r="C45" s="11" t="s">
        <v>626</v>
      </c>
      <c r="D45" s="11"/>
      <c r="E45" s="4" t="s">
        <v>52</v>
      </c>
      <c r="F45" s="4" t="s">
        <v>52</v>
      </c>
      <c r="G45" s="11"/>
    </row>
    <row r="46" spans="1:7" ht="16.5" thickBot="1">
      <c r="A46" s="30" t="s">
        <v>70</v>
      </c>
      <c r="B46" s="11" t="s">
        <v>618</v>
      </c>
      <c r="C46" s="11" t="s">
        <v>619</v>
      </c>
      <c r="D46" s="11"/>
      <c r="E46" s="4" t="s">
        <v>52</v>
      </c>
      <c r="F46" s="4" t="s">
        <v>52</v>
      </c>
      <c r="G46" s="11"/>
    </row>
    <row r="47" spans="1:7" ht="26.25" thickBot="1">
      <c r="A47" s="31" t="s">
        <v>101</v>
      </c>
      <c r="B47" s="11" t="s">
        <v>599</v>
      </c>
      <c r="C47" s="11" t="s">
        <v>602</v>
      </c>
      <c r="D47" s="11"/>
      <c r="E47" s="4" t="s">
        <v>52</v>
      </c>
      <c r="F47" s="4" t="s">
        <v>52</v>
      </c>
      <c r="G47" s="11"/>
    </row>
    <row r="48" spans="1:7" ht="16.5" thickBot="1">
      <c r="A48" s="31" t="s">
        <v>101</v>
      </c>
      <c r="B48" s="11" t="s">
        <v>644</v>
      </c>
      <c r="C48" s="11" t="s">
        <v>648</v>
      </c>
      <c r="D48" s="11"/>
      <c r="E48" s="4" t="s">
        <v>52</v>
      </c>
      <c r="F48" s="4" t="s">
        <v>52</v>
      </c>
      <c r="G48" s="11"/>
    </row>
    <row r="49" spans="1:7" ht="26.25" thickBot="1">
      <c r="A49" s="31" t="s">
        <v>101</v>
      </c>
      <c r="B49" s="11" t="s">
        <v>600</v>
      </c>
      <c r="C49" s="11" t="s">
        <v>603</v>
      </c>
      <c r="D49" s="11"/>
      <c r="E49" s="4" t="s">
        <v>52</v>
      </c>
      <c r="F49" s="4" t="s">
        <v>52</v>
      </c>
      <c r="G49" s="11"/>
    </row>
    <row r="50" spans="1:7" ht="16.5" thickBot="1">
      <c r="A50" s="31" t="s">
        <v>101</v>
      </c>
      <c r="B50" s="11" t="s">
        <v>645</v>
      </c>
      <c r="C50" s="11" t="s">
        <v>647</v>
      </c>
      <c r="D50" s="11"/>
      <c r="E50" s="4" t="s">
        <v>52</v>
      </c>
      <c r="F50" s="4" t="s">
        <v>52</v>
      </c>
      <c r="G50" s="11"/>
    </row>
    <row r="51" spans="1:7" ht="26.25" thickBot="1">
      <c r="A51" s="31" t="s">
        <v>101</v>
      </c>
      <c r="B51" s="11" t="s">
        <v>601</v>
      </c>
      <c r="C51" s="11" t="s">
        <v>604</v>
      </c>
      <c r="D51" s="11"/>
      <c r="E51" s="4" t="s">
        <v>52</v>
      </c>
      <c r="F51" s="4" t="s">
        <v>52</v>
      </c>
      <c r="G51" s="11"/>
    </row>
    <row r="52" spans="1:7" ht="16.5" thickBot="1">
      <c r="A52" s="31" t="s">
        <v>101</v>
      </c>
      <c r="B52" s="11" t="s">
        <v>646</v>
      </c>
      <c r="C52" s="11" t="s">
        <v>649</v>
      </c>
      <c r="D52" s="11"/>
      <c r="E52" s="4" t="s">
        <v>52</v>
      </c>
      <c r="F52" s="4" t="s">
        <v>52</v>
      </c>
      <c r="G52" s="11"/>
    </row>
    <row r="53" spans="1:7" ht="14.1" customHeight="1" thickBot="1">
      <c r="A53" s="31" t="s">
        <v>101</v>
      </c>
      <c r="B53" s="11" t="s">
        <v>620</v>
      </c>
      <c r="C53" s="11" t="s">
        <v>621</v>
      </c>
      <c r="D53" s="11"/>
      <c r="E53" s="4" t="s">
        <v>52</v>
      </c>
      <c r="F53" s="4" t="s">
        <v>52</v>
      </c>
      <c r="G53" s="11"/>
    </row>
    <row r="54" spans="1:7" ht="16.5" thickBot="1">
      <c r="A54" s="32" t="s">
        <v>484</v>
      </c>
      <c r="B54" s="11" t="s">
        <v>605</v>
      </c>
      <c r="C54" s="11" t="s">
        <v>608</v>
      </c>
      <c r="D54" s="11"/>
      <c r="E54" s="4" t="s">
        <v>52</v>
      </c>
      <c r="F54" s="4" t="s">
        <v>52</v>
      </c>
      <c r="G54" s="11"/>
    </row>
    <row r="55" spans="1:7" ht="16.5" thickBot="1">
      <c r="A55" s="32" t="s">
        <v>484</v>
      </c>
      <c r="B55" s="11" t="s">
        <v>606</v>
      </c>
      <c r="C55" s="11" t="s">
        <v>609</v>
      </c>
      <c r="D55" s="11"/>
      <c r="E55" s="4" t="s">
        <v>52</v>
      </c>
      <c r="F55" s="4" t="s">
        <v>52</v>
      </c>
      <c r="G55" s="11"/>
    </row>
    <row r="56" spans="1:7" ht="16.5" thickBot="1">
      <c r="A56" s="32" t="s">
        <v>484</v>
      </c>
      <c r="B56" s="11" t="s">
        <v>607</v>
      </c>
      <c r="C56" s="11" t="s">
        <v>610</v>
      </c>
      <c r="D56" s="11"/>
      <c r="E56" s="4" t="s">
        <v>52</v>
      </c>
      <c r="F56" s="4" t="s">
        <v>52</v>
      </c>
      <c r="G56" s="11"/>
    </row>
    <row r="57" spans="1:7" ht="16.5" thickBot="1">
      <c r="A57" s="32" t="s">
        <v>484</v>
      </c>
      <c r="B57" s="11" t="s">
        <v>622</v>
      </c>
      <c r="C57" s="11" t="s">
        <v>623</v>
      </c>
      <c r="D57" s="11"/>
      <c r="E57" s="4" t="s">
        <v>52</v>
      </c>
      <c r="F57" s="4" t="s">
        <v>52</v>
      </c>
      <c r="G57" s="11"/>
    </row>
    <row r="58" spans="1:7" ht="14.1" customHeight="1" thickBot="1">
      <c r="A58" s="231" t="s">
        <v>627</v>
      </c>
      <c r="B58" s="233"/>
      <c r="C58" s="4" t="s">
        <v>63</v>
      </c>
      <c r="D58" s="4" t="s">
        <v>487</v>
      </c>
      <c r="E58" s="4" t="s">
        <v>64</v>
      </c>
      <c r="F58" s="4" t="s">
        <v>65</v>
      </c>
      <c r="G58" s="4" t="s">
        <v>488</v>
      </c>
    </row>
    <row r="59" spans="1:7" ht="16.5" thickBot="1">
      <c r="A59" s="28" t="s">
        <v>66</v>
      </c>
      <c r="B59" s="11" t="s">
        <v>179</v>
      </c>
      <c r="C59" s="11" t="s">
        <v>477</v>
      </c>
      <c r="D59" s="11"/>
      <c r="E59" s="4" t="s">
        <v>52</v>
      </c>
      <c r="F59" s="4" t="s">
        <v>52</v>
      </c>
      <c r="G59" s="11"/>
    </row>
    <row r="60" spans="1:7" ht="26.25" thickBot="1">
      <c r="A60" s="28" t="s">
        <v>66</v>
      </c>
      <c r="B60" s="11" t="s">
        <v>184</v>
      </c>
      <c r="C60" s="11" t="s">
        <v>628</v>
      </c>
      <c r="D60" s="11"/>
      <c r="E60" s="4" t="s">
        <v>52</v>
      </c>
      <c r="F60" s="4" t="s">
        <v>52</v>
      </c>
      <c r="G60" s="11"/>
    </row>
    <row r="61" spans="1:7" ht="16.5" thickBot="1">
      <c r="A61" s="16" t="s">
        <v>68</v>
      </c>
      <c r="B61" s="11" t="s">
        <v>632</v>
      </c>
      <c r="C61" s="11" t="s">
        <v>633</v>
      </c>
      <c r="D61" s="11"/>
      <c r="E61" s="4" t="s">
        <v>52</v>
      </c>
      <c r="F61" s="4" t="s">
        <v>52</v>
      </c>
      <c r="G61" s="11"/>
    </row>
    <row r="62" spans="1:7" ht="16.5" thickBot="1">
      <c r="A62" s="16" t="s">
        <v>68</v>
      </c>
      <c r="B62" s="11" t="s">
        <v>635</v>
      </c>
      <c r="C62" s="11" t="s">
        <v>634</v>
      </c>
      <c r="D62" s="11"/>
      <c r="E62" s="4" t="s">
        <v>52</v>
      </c>
      <c r="F62" s="4" t="s">
        <v>52</v>
      </c>
      <c r="G62" s="11"/>
    </row>
    <row r="63" spans="1:7" ht="64.5" thickBot="1">
      <c r="A63" s="16" t="s">
        <v>68</v>
      </c>
      <c r="B63" s="11" t="s">
        <v>476</v>
      </c>
      <c r="C63" s="11" t="s">
        <v>629</v>
      </c>
      <c r="D63" s="11"/>
      <c r="E63" s="4" t="s">
        <v>52</v>
      </c>
      <c r="F63" s="4" t="s">
        <v>52</v>
      </c>
      <c r="G63" s="11"/>
    </row>
    <row r="64" spans="1:7" ht="90" thickBot="1">
      <c r="A64" s="16" t="s">
        <v>68</v>
      </c>
      <c r="B64" s="11" t="s">
        <v>475</v>
      </c>
      <c r="C64" s="11" t="s">
        <v>630</v>
      </c>
      <c r="D64" s="11"/>
      <c r="E64" s="4" t="s">
        <v>52</v>
      </c>
      <c r="F64" s="4" t="s">
        <v>52</v>
      </c>
      <c r="G64" s="11"/>
    </row>
    <row r="65" spans="1:7" ht="102.75" thickBot="1">
      <c r="A65" s="16" t="s">
        <v>68</v>
      </c>
      <c r="B65" s="11" t="s">
        <v>474</v>
      </c>
      <c r="C65" s="11" t="s">
        <v>631</v>
      </c>
      <c r="D65" s="11"/>
      <c r="E65" s="4" t="s">
        <v>52</v>
      </c>
      <c r="F65" s="4" t="s">
        <v>52</v>
      </c>
      <c r="G65" s="11"/>
    </row>
    <row r="66" spans="1:7" ht="26.25" thickBot="1">
      <c r="A66" s="30" t="s">
        <v>70</v>
      </c>
      <c r="B66" s="11" t="s">
        <v>636</v>
      </c>
      <c r="C66" s="11" t="s">
        <v>637</v>
      </c>
      <c r="D66" s="11"/>
      <c r="E66" s="4" t="s">
        <v>52</v>
      </c>
      <c r="F66" s="4" t="s">
        <v>52</v>
      </c>
      <c r="G66" s="11"/>
    </row>
    <row r="67" spans="1:7" ht="16.5" thickBot="1">
      <c r="A67" s="30" t="s">
        <v>70</v>
      </c>
      <c r="B67" s="11" t="s">
        <v>185</v>
      </c>
      <c r="C67" s="11" t="s">
        <v>223</v>
      </c>
      <c r="D67" s="11"/>
      <c r="E67" s="4" t="s">
        <v>52</v>
      </c>
      <c r="F67" s="4" t="s">
        <v>52</v>
      </c>
      <c r="G67" s="11"/>
    </row>
    <row r="68" spans="1:7" ht="26.25" thickBot="1">
      <c r="A68" s="30" t="s">
        <v>70</v>
      </c>
      <c r="B68" s="11" t="s">
        <v>638</v>
      </c>
      <c r="C68" s="11" t="s">
        <v>639</v>
      </c>
      <c r="D68" s="11"/>
      <c r="E68" s="4" t="s">
        <v>52</v>
      </c>
      <c r="F68" s="4" t="s">
        <v>52</v>
      </c>
      <c r="G68" s="11"/>
    </row>
    <row r="69" spans="1:7" ht="26.25" thickBot="1">
      <c r="A69" s="31" t="s">
        <v>101</v>
      </c>
      <c r="B69" s="11" t="s">
        <v>183</v>
      </c>
      <c r="C69" s="11" t="s">
        <v>478</v>
      </c>
      <c r="D69" s="11"/>
      <c r="E69" s="4" t="s">
        <v>52</v>
      </c>
      <c r="F69" s="4" t="s">
        <v>52</v>
      </c>
      <c r="G69" s="11"/>
    </row>
    <row r="70" spans="1:7" ht="16.5" thickBot="1">
      <c r="A70" s="31" t="s">
        <v>101</v>
      </c>
      <c r="B70" s="11" t="s">
        <v>186</v>
      </c>
      <c r="C70" s="11" t="s">
        <v>224</v>
      </c>
      <c r="D70" s="11"/>
      <c r="E70" s="4" t="s">
        <v>52</v>
      </c>
      <c r="F70" s="4" t="s">
        <v>52</v>
      </c>
      <c r="G70" s="11"/>
    </row>
    <row r="71" spans="1:7" ht="26.25" thickBot="1">
      <c r="A71" s="31" t="s">
        <v>101</v>
      </c>
      <c r="B71" s="11" t="s">
        <v>640</v>
      </c>
      <c r="C71" s="11" t="s">
        <v>641</v>
      </c>
      <c r="D71" s="11"/>
      <c r="E71" s="4" t="s">
        <v>52</v>
      </c>
      <c r="F71" s="4" t="s">
        <v>52</v>
      </c>
      <c r="G71" s="11"/>
    </row>
    <row r="72" spans="1:7" ht="14.1" customHeight="1" thickBot="1">
      <c r="A72" s="32" t="s">
        <v>484</v>
      </c>
      <c r="B72" s="11" t="s">
        <v>650</v>
      </c>
      <c r="C72" s="11" t="s">
        <v>479</v>
      </c>
      <c r="D72" s="11"/>
      <c r="E72" s="4" t="s">
        <v>52</v>
      </c>
      <c r="F72" s="4" t="s">
        <v>52</v>
      </c>
      <c r="G72" s="11"/>
    </row>
    <row r="73" spans="1:7" ht="14.1" customHeight="1" thickBot="1">
      <c r="A73" s="32" t="s">
        <v>484</v>
      </c>
      <c r="B73" s="11" t="s">
        <v>642</v>
      </c>
      <c r="C73" s="11" t="s">
        <v>643</v>
      </c>
      <c r="D73" s="11"/>
      <c r="E73" s="4" t="s">
        <v>52</v>
      </c>
      <c r="F73" s="4" t="s">
        <v>52</v>
      </c>
      <c r="G73" s="11"/>
    </row>
    <row r="74" spans="1:7" ht="14.1" customHeight="1" thickBot="1">
      <c r="A74" s="231" t="s">
        <v>651</v>
      </c>
      <c r="B74" s="233"/>
      <c r="C74" s="4" t="s">
        <v>63</v>
      </c>
      <c r="D74" s="4" t="s">
        <v>487</v>
      </c>
      <c r="E74" s="4" t="s">
        <v>64</v>
      </c>
      <c r="F74" s="4" t="s">
        <v>65</v>
      </c>
      <c r="G74" s="4" t="s">
        <v>488</v>
      </c>
    </row>
    <row r="75" spans="1:7" ht="16.5" thickBot="1">
      <c r="A75" s="28" t="s">
        <v>66</v>
      </c>
      <c r="B75" s="11" t="s">
        <v>188</v>
      </c>
      <c r="C75" s="11" t="s">
        <v>225</v>
      </c>
      <c r="D75" s="11"/>
      <c r="E75" s="4" t="s">
        <v>52</v>
      </c>
      <c r="F75" s="4" t="s">
        <v>52</v>
      </c>
      <c r="G75" s="11"/>
    </row>
    <row r="76" spans="1:7" ht="16.5" thickBot="1">
      <c r="A76" s="28" t="s">
        <v>66</v>
      </c>
      <c r="B76" s="11" t="s">
        <v>653</v>
      </c>
      <c r="C76" s="11" t="s">
        <v>654</v>
      </c>
      <c r="D76" s="11"/>
      <c r="E76" s="4" t="s">
        <v>52</v>
      </c>
      <c r="F76" s="4" t="s">
        <v>52</v>
      </c>
      <c r="G76" s="11"/>
    </row>
    <row r="77" spans="1:7" ht="16.5" thickBot="1">
      <c r="A77" s="16" t="s">
        <v>68</v>
      </c>
      <c r="B77" s="11" t="s">
        <v>652</v>
      </c>
      <c r="C77" s="11" t="s">
        <v>655</v>
      </c>
      <c r="D77" s="11"/>
      <c r="E77" s="4" t="s">
        <v>52</v>
      </c>
      <c r="F77" s="4" t="s">
        <v>52</v>
      </c>
      <c r="G77" s="11"/>
    </row>
    <row r="78" spans="1:7" ht="16.5" thickBot="1">
      <c r="A78" s="16" t="s">
        <v>68</v>
      </c>
      <c r="B78" s="11" t="s">
        <v>656</v>
      </c>
      <c r="C78" s="11" t="s">
        <v>657</v>
      </c>
      <c r="D78" s="11"/>
      <c r="E78" s="4" t="s">
        <v>52</v>
      </c>
      <c r="F78" s="4" t="s">
        <v>52</v>
      </c>
      <c r="G78" s="11"/>
    </row>
    <row r="79" spans="1:7" ht="26.25" thickBot="1">
      <c r="A79" s="29" t="s">
        <v>80</v>
      </c>
      <c r="B79" s="11" t="s">
        <v>189</v>
      </c>
      <c r="C79" s="11" t="s">
        <v>658</v>
      </c>
      <c r="D79" s="11"/>
      <c r="E79" s="4" t="s">
        <v>52</v>
      </c>
      <c r="F79" s="4" t="s">
        <v>52</v>
      </c>
      <c r="G79" s="11"/>
    </row>
    <row r="80" spans="1:7" ht="26.25" thickBot="1">
      <c r="A80" s="30" t="s">
        <v>70</v>
      </c>
      <c r="B80" s="11" t="s">
        <v>190</v>
      </c>
      <c r="C80" s="11" t="s">
        <v>226</v>
      </c>
      <c r="D80" s="11"/>
      <c r="E80" s="4" t="s">
        <v>52</v>
      </c>
      <c r="F80" s="4" t="s">
        <v>52</v>
      </c>
      <c r="G80" s="11"/>
    </row>
    <row r="81" spans="1:7" ht="26.25" thickBot="1">
      <c r="A81" s="30" t="s">
        <v>70</v>
      </c>
      <c r="B81" s="11" t="s">
        <v>191</v>
      </c>
      <c r="C81" s="11" t="s">
        <v>659</v>
      </c>
      <c r="D81" s="11"/>
      <c r="E81" s="4" t="s">
        <v>52</v>
      </c>
      <c r="F81" s="4" t="s">
        <v>52</v>
      </c>
      <c r="G81" s="11"/>
    </row>
    <row r="82" spans="1:7" ht="26.25" thickBot="1">
      <c r="A82" s="31" t="s">
        <v>101</v>
      </c>
      <c r="B82" s="11" t="s">
        <v>192</v>
      </c>
      <c r="C82" s="11" t="s">
        <v>662</v>
      </c>
      <c r="D82" s="11"/>
      <c r="E82" s="4" t="s">
        <v>52</v>
      </c>
      <c r="F82" s="4" t="s">
        <v>52</v>
      </c>
      <c r="G82" s="11"/>
    </row>
    <row r="83" spans="1:7" ht="26.25" thickBot="1">
      <c r="A83" s="31" t="s">
        <v>101</v>
      </c>
      <c r="B83" s="11" t="s">
        <v>661</v>
      </c>
      <c r="C83" s="11" t="s">
        <v>660</v>
      </c>
      <c r="D83" s="11"/>
      <c r="E83" s="4" t="s">
        <v>52</v>
      </c>
      <c r="F83" s="4" t="s">
        <v>52</v>
      </c>
      <c r="G83" s="11"/>
    </row>
    <row r="84" spans="1:7" ht="14.1" customHeight="1" thickBot="1">
      <c r="A84" s="231" t="s">
        <v>663</v>
      </c>
      <c r="B84" s="233"/>
      <c r="C84" s="21" t="s">
        <v>456</v>
      </c>
      <c r="D84" s="4" t="s">
        <v>487</v>
      </c>
      <c r="E84" s="4" t="s">
        <v>64</v>
      </c>
      <c r="F84" s="4" t="s">
        <v>65</v>
      </c>
      <c r="G84" s="4" t="s">
        <v>488</v>
      </c>
    </row>
    <row r="85" spans="1:7" ht="26.25" thickBot="1">
      <c r="A85" s="28" t="s">
        <v>66</v>
      </c>
      <c r="B85" s="11" t="s">
        <v>563</v>
      </c>
      <c r="C85" s="11" t="s">
        <v>664</v>
      </c>
      <c r="D85" s="11"/>
      <c r="E85" s="4" t="s">
        <v>52</v>
      </c>
      <c r="F85" s="4" t="s">
        <v>52</v>
      </c>
      <c r="G85" s="11"/>
    </row>
    <row r="86" spans="1:7" ht="26.25" thickBot="1">
      <c r="A86" s="28" t="s">
        <v>66</v>
      </c>
      <c r="B86" s="11" t="s">
        <v>193</v>
      </c>
      <c r="C86" s="11" t="s">
        <v>562</v>
      </c>
      <c r="D86" s="11"/>
      <c r="E86" s="4" t="s">
        <v>52</v>
      </c>
      <c r="F86" s="4" t="s">
        <v>52</v>
      </c>
      <c r="G86" s="11"/>
    </row>
    <row r="87" spans="1:7" ht="26.25" thickBot="1">
      <c r="A87" s="16" t="s">
        <v>68</v>
      </c>
      <c r="B87" s="11" t="s">
        <v>194</v>
      </c>
      <c r="C87" s="11" t="s">
        <v>665</v>
      </c>
      <c r="D87" s="11"/>
      <c r="E87" s="4" t="s">
        <v>52</v>
      </c>
      <c r="F87" s="4" t="s">
        <v>52</v>
      </c>
      <c r="G87" s="11"/>
    </row>
    <row r="88" spans="1:7" ht="26.25" thickBot="1">
      <c r="A88" s="16" t="s">
        <v>68</v>
      </c>
      <c r="B88" s="11" t="s">
        <v>472</v>
      </c>
      <c r="C88" s="11" t="s">
        <v>473</v>
      </c>
      <c r="D88" s="11"/>
      <c r="E88" s="4" t="s">
        <v>52</v>
      </c>
      <c r="F88" s="4" t="s">
        <v>52</v>
      </c>
      <c r="G88" s="11"/>
    </row>
    <row r="89" spans="1:7" ht="26.25" thickBot="1">
      <c r="A89" s="16" t="s">
        <v>68</v>
      </c>
      <c r="B89" s="11" t="s">
        <v>442</v>
      </c>
      <c r="C89" s="11" t="s">
        <v>443</v>
      </c>
      <c r="D89" s="11"/>
      <c r="E89" s="4" t="s">
        <v>52</v>
      </c>
      <c r="F89" s="4" t="s">
        <v>52</v>
      </c>
      <c r="G89" s="11"/>
    </row>
    <row r="90" spans="1:7" ht="26.25" thickBot="1">
      <c r="A90" s="29" t="s">
        <v>80</v>
      </c>
      <c r="B90" s="11" t="s">
        <v>468</v>
      </c>
      <c r="C90" s="11" t="s">
        <v>469</v>
      </c>
      <c r="D90" s="11"/>
      <c r="E90" s="4" t="s">
        <v>52</v>
      </c>
      <c r="F90" s="4" t="s">
        <v>52</v>
      </c>
      <c r="G90" s="11"/>
    </row>
    <row r="91" spans="1:7" ht="16.5" thickBot="1">
      <c r="A91" s="29" t="s">
        <v>80</v>
      </c>
      <c r="B91" s="11" t="s">
        <v>470</v>
      </c>
      <c r="C91" s="11" t="s">
        <v>471</v>
      </c>
      <c r="D91" s="11"/>
      <c r="E91" s="4" t="s">
        <v>52</v>
      </c>
      <c r="F91" s="4" t="s">
        <v>52</v>
      </c>
      <c r="G91" s="11"/>
    </row>
    <row r="92" spans="1:7" ht="26.25" thickBot="1">
      <c r="A92" s="54" t="s">
        <v>70</v>
      </c>
      <c r="B92" s="11" t="s">
        <v>195</v>
      </c>
      <c r="C92" s="11" t="s">
        <v>227</v>
      </c>
      <c r="D92" s="11"/>
      <c r="E92" s="4" t="s">
        <v>52</v>
      </c>
      <c r="F92" s="4" t="s">
        <v>52</v>
      </c>
      <c r="G92" s="11"/>
    </row>
    <row r="93" spans="1:7" ht="26.25" thickBot="1">
      <c r="A93" s="55" t="s">
        <v>70</v>
      </c>
      <c r="B93" s="11" t="s">
        <v>196</v>
      </c>
      <c r="C93" s="11" t="s">
        <v>666</v>
      </c>
      <c r="D93" s="11"/>
      <c r="E93" s="4" t="s">
        <v>52</v>
      </c>
      <c r="F93" s="4" t="s">
        <v>52</v>
      </c>
      <c r="G93" s="11"/>
    </row>
    <row r="94" spans="1:7" ht="26.25" thickBot="1">
      <c r="A94" s="55" t="s">
        <v>70</v>
      </c>
      <c r="B94" s="11" t="s">
        <v>197</v>
      </c>
      <c r="C94" s="11" t="s">
        <v>228</v>
      </c>
      <c r="D94" s="11"/>
      <c r="E94" s="4" t="s">
        <v>52</v>
      </c>
      <c r="F94" s="4" t="s">
        <v>52</v>
      </c>
      <c r="G94" s="11"/>
    </row>
    <row r="95" spans="1:7" ht="16.5" thickBot="1">
      <c r="A95" s="55" t="s">
        <v>70</v>
      </c>
      <c r="B95" s="11" t="s">
        <v>465</v>
      </c>
      <c r="C95" s="11" t="s">
        <v>464</v>
      </c>
      <c r="D95" s="11"/>
      <c r="E95" s="4" t="s">
        <v>52</v>
      </c>
      <c r="F95" s="4" t="s">
        <v>52</v>
      </c>
      <c r="G95" s="11"/>
    </row>
    <row r="96" spans="1:7" ht="16.5" thickBot="1">
      <c r="A96" s="55" t="s">
        <v>70</v>
      </c>
      <c r="B96" s="11" t="s">
        <v>444</v>
      </c>
      <c r="C96" s="11" t="s">
        <v>445</v>
      </c>
      <c r="D96" s="11"/>
      <c r="E96" s="4" t="s">
        <v>52</v>
      </c>
      <c r="F96" s="4" t="s">
        <v>52</v>
      </c>
      <c r="G96" s="11"/>
    </row>
    <row r="97" spans="1:7" ht="26.25" thickBot="1">
      <c r="A97" s="56" t="s">
        <v>101</v>
      </c>
      <c r="B97" s="11" t="s">
        <v>198</v>
      </c>
      <c r="C97" s="11" t="s">
        <v>455</v>
      </c>
      <c r="D97" s="11"/>
      <c r="E97" s="4" t="s">
        <v>52</v>
      </c>
      <c r="F97" s="4" t="s">
        <v>52</v>
      </c>
      <c r="G97" s="11"/>
    </row>
    <row r="98" spans="1:7" ht="26.25" thickBot="1">
      <c r="A98" s="56" t="s">
        <v>101</v>
      </c>
      <c r="B98" s="11" t="s">
        <v>199</v>
      </c>
      <c r="C98" s="11" t="s">
        <v>229</v>
      </c>
      <c r="D98" s="11"/>
      <c r="E98" s="4" t="s">
        <v>52</v>
      </c>
      <c r="F98" s="4" t="s">
        <v>52</v>
      </c>
      <c r="G98" s="11"/>
    </row>
    <row r="99" spans="1:7" ht="26.25" thickBot="1">
      <c r="A99" s="56" t="s">
        <v>101</v>
      </c>
      <c r="B99" s="11" t="s">
        <v>200</v>
      </c>
      <c r="C99" s="11" t="s">
        <v>230</v>
      </c>
      <c r="D99" s="11"/>
      <c r="E99" s="4" t="s">
        <v>52</v>
      </c>
      <c r="F99" s="4" t="s">
        <v>52</v>
      </c>
      <c r="G99" s="11"/>
    </row>
    <row r="100" spans="1:7" ht="16.5" thickBot="1">
      <c r="A100" s="56" t="s">
        <v>101</v>
      </c>
      <c r="B100" s="11" t="s">
        <v>466</v>
      </c>
      <c r="C100" s="11" t="s">
        <v>467</v>
      </c>
      <c r="D100" s="11"/>
      <c r="E100" s="4" t="s">
        <v>52</v>
      </c>
      <c r="F100" s="4" t="s">
        <v>52</v>
      </c>
      <c r="G100" s="11"/>
    </row>
    <row r="101" spans="1:7" ht="16.5" thickBot="1">
      <c r="A101" s="56" t="s">
        <v>101</v>
      </c>
      <c r="B101" s="11" t="s">
        <v>446</v>
      </c>
      <c r="C101" s="11" t="s">
        <v>447</v>
      </c>
      <c r="D101" s="11"/>
      <c r="E101" s="4" t="s">
        <v>52</v>
      </c>
      <c r="F101" s="4" t="s">
        <v>52</v>
      </c>
      <c r="G101" s="11"/>
    </row>
    <row r="102" spans="1:7" ht="26.25" thickBot="1">
      <c r="A102" s="32" t="s">
        <v>484</v>
      </c>
      <c r="B102" s="11" t="s">
        <v>667</v>
      </c>
      <c r="C102" s="11" t="s">
        <v>668</v>
      </c>
      <c r="D102" s="11"/>
      <c r="E102" s="4" t="s">
        <v>52</v>
      </c>
      <c r="F102" s="4" t="s">
        <v>52</v>
      </c>
      <c r="G102" s="11"/>
    </row>
    <row r="103" spans="1:7" ht="14.1" customHeight="1" thickBot="1">
      <c r="A103" s="231" t="s">
        <v>677</v>
      </c>
      <c r="B103" s="233"/>
      <c r="C103" s="4" t="s">
        <v>63</v>
      </c>
      <c r="D103" s="4" t="s">
        <v>487</v>
      </c>
      <c r="E103" s="4" t="s">
        <v>64</v>
      </c>
      <c r="F103" s="4" t="s">
        <v>65</v>
      </c>
      <c r="G103" s="4" t="s">
        <v>488</v>
      </c>
    </row>
    <row r="104" spans="1:7" ht="16.5" thickBot="1">
      <c r="A104" s="28" t="s">
        <v>66</v>
      </c>
      <c r="B104" s="11" t="s">
        <v>201</v>
      </c>
      <c r="C104" s="11" t="s">
        <v>231</v>
      </c>
      <c r="D104" s="11"/>
      <c r="E104" s="4" t="s">
        <v>52</v>
      </c>
      <c r="F104" s="4" t="s">
        <v>52</v>
      </c>
      <c r="G104" s="11"/>
    </row>
    <row r="105" spans="1:7" ht="39" thickBot="1">
      <c r="A105" s="28" t="s">
        <v>66</v>
      </c>
      <c r="B105" s="11" t="s">
        <v>202</v>
      </c>
      <c r="C105" s="11" t="s">
        <v>458</v>
      </c>
      <c r="D105" s="11"/>
      <c r="E105" s="4" t="s">
        <v>52</v>
      </c>
      <c r="F105" s="4" t="s">
        <v>52</v>
      </c>
      <c r="G105" s="11"/>
    </row>
    <row r="106" spans="1:7" ht="26.25" thickBot="1">
      <c r="A106" s="16" t="s">
        <v>68</v>
      </c>
      <c r="B106" s="11" t="s">
        <v>203</v>
      </c>
      <c r="C106" s="11" t="s">
        <v>669</v>
      </c>
      <c r="D106" s="11"/>
      <c r="E106" s="4" t="s">
        <v>52</v>
      </c>
      <c r="F106" s="4" t="s">
        <v>52</v>
      </c>
      <c r="G106" s="11"/>
    </row>
    <row r="107" spans="1:7" ht="26.25" thickBot="1">
      <c r="A107" s="16" t="s">
        <v>68</v>
      </c>
      <c r="B107" s="11" t="s">
        <v>204</v>
      </c>
      <c r="C107" s="11" t="s">
        <v>670</v>
      </c>
      <c r="D107" s="11"/>
      <c r="E107" s="4" t="s">
        <v>52</v>
      </c>
      <c r="F107" s="4" t="s">
        <v>52</v>
      </c>
      <c r="G107" s="11"/>
    </row>
    <row r="108" spans="1:7" ht="26.25" thickBot="1">
      <c r="A108" s="29" t="s">
        <v>80</v>
      </c>
      <c r="B108" s="11" t="s">
        <v>205</v>
      </c>
      <c r="C108" s="11" t="s">
        <v>233</v>
      </c>
      <c r="D108" s="11"/>
      <c r="E108" s="4" t="s">
        <v>52</v>
      </c>
      <c r="F108" s="4" t="s">
        <v>52</v>
      </c>
      <c r="G108" s="11"/>
    </row>
    <row r="109" spans="1:7" ht="26.25" thickBot="1">
      <c r="A109" s="29" t="s">
        <v>80</v>
      </c>
      <c r="B109" s="11" t="s">
        <v>207</v>
      </c>
      <c r="C109" s="11" t="s">
        <v>457</v>
      </c>
      <c r="D109" s="11"/>
      <c r="E109" s="4" t="s">
        <v>52</v>
      </c>
      <c r="F109" s="4" t="s">
        <v>52</v>
      </c>
      <c r="G109" s="11"/>
    </row>
    <row r="110" spans="1:7" ht="26.25" thickBot="1">
      <c r="A110" s="30" t="s">
        <v>70</v>
      </c>
      <c r="B110" s="11" t="s">
        <v>672</v>
      </c>
      <c r="C110" s="11" t="s">
        <v>673</v>
      </c>
      <c r="D110" s="11"/>
      <c r="E110" s="4" t="s">
        <v>52</v>
      </c>
      <c r="F110" s="4" t="s">
        <v>52</v>
      </c>
      <c r="G110" s="11"/>
    </row>
    <row r="111" spans="1:7" ht="16.5" thickBot="1">
      <c r="A111" s="30" t="s">
        <v>70</v>
      </c>
      <c r="B111" s="11" t="s">
        <v>671</v>
      </c>
      <c r="C111" s="11" t="s">
        <v>232</v>
      </c>
      <c r="D111" s="11"/>
      <c r="E111" s="4" t="s">
        <v>52</v>
      </c>
      <c r="F111" s="4" t="s">
        <v>52</v>
      </c>
      <c r="G111" s="11"/>
    </row>
    <row r="112" spans="1:7" ht="16.5" thickBot="1">
      <c r="A112" s="30" t="s">
        <v>70</v>
      </c>
      <c r="B112" s="11" t="s">
        <v>206</v>
      </c>
      <c r="C112" s="11" t="s">
        <v>234</v>
      </c>
      <c r="D112" s="11"/>
      <c r="E112" s="4" t="s">
        <v>52</v>
      </c>
      <c r="F112" s="4" t="s">
        <v>52</v>
      </c>
      <c r="G112" s="11"/>
    </row>
    <row r="113" spans="1:7" ht="16.5" thickBot="1">
      <c r="A113" s="30" t="s">
        <v>70</v>
      </c>
      <c r="B113" s="11" t="s">
        <v>674</v>
      </c>
      <c r="C113" s="11" t="s">
        <v>675</v>
      </c>
      <c r="D113" s="11"/>
      <c r="E113" s="4" t="s">
        <v>52</v>
      </c>
      <c r="F113" s="4" t="s">
        <v>52</v>
      </c>
      <c r="G113" s="11"/>
    </row>
    <row r="114" spans="1:7" ht="26.25" thickBot="1">
      <c r="A114" s="31" t="s">
        <v>101</v>
      </c>
      <c r="B114" s="11" t="s">
        <v>208</v>
      </c>
      <c r="C114" s="11" t="s">
        <v>235</v>
      </c>
      <c r="D114" s="11"/>
      <c r="E114" s="4" t="s">
        <v>52</v>
      </c>
      <c r="F114" s="4" t="s">
        <v>52</v>
      </c>
      <c r="G114" s="11"/>
    </row>
    <row r="115" spans="1:7" ht="26.25" thickBot="1">
      <c r="A115" s="31" t="s">
        <v>101</v>
      </c>
      <c r="B115" s="11" t="s">
        <v>209</v>
      </c>
      <c r="C115" s="11" t="s">
        <v>676</v>
      </c>
      <c r="D115" s="11"/>
      <c r="E115" s="4" t="s">
        <v>52</v>
      </c>
      <c r="F115" s="4" t="s">
        <v>52</v>
      </c>
      <c r="G115" s="11"/>
    </row>
    <row r="116" spans="1:7" ht="26.25" thickBot="1">
      <c r="A116" s="32" t="s">
        <v>484</v>
      </c>
      <c r="B116" s="11" t="s">
        <v>210</v>
      </c>
      <c r="C116" s="11" t="s">
        <v>236</v>
      </c>
      <c r="D116" s="11"/>
      <c r="E116" s="4" t="s">
        <v>52</v>
      </c>
      <c r="F116" s="4" t="s">
        <v>52</v>
      </c>
      <c r="G116" s="11"/>
    </row>
    <row r="117" spans="1:7" ht="26.25" thickBot="1">
      <c r="A117" s="32" t="s">
        <v>484</v>
      </c>
      <c r="B117" s="11" t="s">
        <v>211</v>
      </c>
      <c r="C117" s="11" t="s">
        <v>459</v>
      </c>
      <c r="D117" s="11"/>
      <c r="E117" s="4" t="s">
        <v>52</v>
      </c>
      <c r="F117" s="4" t="s">
        <v>52</v>
      </c>
      <c r="G117" s="11"/>
    </row>
    <row r="118" spans="1:7" ht="26.25" thickBot="1">
      <c r="A118" s="32" t="s">
        <v>484</v>
      </c>
      <c r="B118" s="11" t="s">
        <v>212</v>
      </c>
      <c r="C118" s="11" t="s">
        <v>460</v>
      </c>
      <c r="D118" s="11"/>
      <c r="E118" s="4" t="s">
        <v>52</v>
      </c>
      <c r="F118" s="4" t="s">
        <v>52</v>
      </c>
      <c r="G118" s="11"/>
    </row>
    <row r="119" spans="1:7" ht="26.25" thickBot="1">
      <c r="A119" s="32" t="s">
        <v>484</v>
      </c>
      <c r="B119" s="11" t="s">
        <v>213</v>
      </c>
      <c r="C119" s="11" t="s">
        <v>461</v>
      </c>
      <c r="D119" s="11"/>
      <c r="E119" s="4" t="s">
        <v>52</v>
      </c>
      <c r="F119" s="4" t="s">
        <v>52</v>
      </c>
      <c r="G119" s="11"/>
    </row>
    <row r="120" spans="1:7" ht="26.25" thickBot="1">
      <c r="A120" s="32" t="s">
        <v>484</v>
      </c>
      <c r="B120" s="11" t="s">
        <v>214</v>
      </c>
      <c r="C120" s="11" t="s">
        <v>462</v>
      </c>
      <c r="D120" s="11"/>
      <c r="E120" s="4" t="s">
        <v>52</v>
      </c>
      <c r="F120" s="4" t="s">
        <v>52</v>
      </c>
      <c r="G120" s="11"/>
    </row>
    <row r="121" spans="1:7" ht="26.25" thickBot="1">
      <c r="A121" s="32" t="s">
        <v>484</v>
      </c>
      <c r="B121" s="11" t="s">
        <v>215</v>
      </c>
      <c r="C121" s="11" t="s">
        <v>463</v>
      </c>
      <c r="D121" s="11"/>
      <c r="E121" s="4" t="s">
        <v>52</v>
      </c>
      <c r="F121" s="4" t="s">
        <v>52</v>
      </c>
      <c r="G121" s="11"/>
    </row>
  </sheetData>
  <mergeCells count="10">
    <mergeCell ref="C2:D9"/>
    <mergeCell ref="A74:B74"/>
    <mergeCell ref="A84:B84"/>
    <mergeCell ref="A103:B103"/>
    <mergeCell ref="A10:B10"/>
    <mergeCell ref="A8:B8"/>
    <mergeCell ref="A9:B9"/>
    <mergeCell ref="A58:B58"/>
    <mergeCell ref="A36:B36"/>
    <mergeCell ref="A25:B25"/>
  </mergeCells>
  <conditionalFormatting sqref="A122:A210 A26 A12:A23 A32">
    <cfRule type="beginsWith" dxfId="1758" priority="1110" stopIfTrue="1" operator="beginsWith" text="Exceptional">
      <formula>LEFT(A12,LEN("Exceptional"))="Exceptional"</formula>
    </cfRule>
    <cfRule type="beginsWith" dxfId="1757" priority="1111" stopIfTrue="1" operator="beginsWith" text="Professional">
      <formula>LEFT(A12,LEN("Professional"))="Professional"</formula>
    </cfRule>
    <cfRule type="beginsWith" dxfId="1756" priority="1112" stopIfTrue="1" operator="beginsWith" text="Advanced">
      <formula>LEFT(A12,LEN("Advanced"))="Advanced"</formula>
    </cfRule>
    <cfRule type="beginsWith" dxfId="1755" priority="1113" stopIfTrue="1" operator="beginsWith" text="Intermediate">
      <formula>LEFT(A12,LEN("Intermediate"))="Intermediate"</formula>
    </cfRule>
    <cfRule type="beginsWith" dxfId="1754" priority="1114" stopIfTrue="1" operator="beginsWith" text="Basic">
      <formula>LEFT(A12,LEN("Basic"))="Basic"</formula>
    </cfRule>
    <cfRule type="beginsWith" dxfId="1753" priority="1115" stopIfTrue="1" operator="beginsWith" text="Required">
      <formula>LEFT(A12,LEN("Required"))="Required"</formula>
    </cfRule>
    <cfRule type="notContainsBlanks" dxfId="1752" priority="1116" stopIfTrue="1">
      <formula>LEN(TRIM(A12))&gt;0</formula>
    </cfRule>
  </conditionalFormatting>
  <conditionalFormatting sqref="E93:F94 E87:F91 E104:F106 E108:F109 E11:F11 F14 E76:F79 E81:F83 E111:F112 E114:F116 E16:F16 E18:F18 E22:F22 E20:F20 E122:F210 E59:F59 E34:F35 E31:F31 E27:F29">
    <cfRule type="beginsWith" dxfId="1751" priority="1103" stopIfTrue="1" operator="beginsWith" text="Not Applicable">
      <formula>LEFT(E11,LEN("Not Applicable"))="Not Applicable"</formula>
    </cfRule>
    <cfRule type="beginsWith" dxfId="1750" priority="1104" stopIfTrue="1" operator="beginsWith" text="Waived">
      <formula>LEFT(E11,LEN("Waived"))="Waived"</formula>
    </cfRule>
    <cfRule type="beginsWith" dxfId="1749" priority="1105" stopIfTrue="1" operator="beginsWith" text="Pre-Passed">
      <formula>LEFT(E11,LEN("Pre-Passed"))="Pre-Passed"</formula>
    </cfRule>
    <cfRule type="beginsWith" dxfId="1748" priority="1106" stopIfTrue="1" operator="beginsWith" text="Completed">
      <formula>LEFT(E11,LEN("Completed"))="Completed"</formula>
    </cfRule>
    <cfRule type="beginsWith" dxfId="1747" priority="1107" stopIfTrue="1" operator="beginsWith" text="Partial">
      <formula>LEFT(E11,LEN("Partial"))="Partial"</formula>
    </cfRule>
    <cfRule type="beginsWith" dxfId="1746" priority="1108" stopIfTrue="1" operator="beginsWith" text="Missing">
      <formula>LEFT(E11,LEN("Missing"))="Missing"</formula>
    </cfRule>
    <cfRule type="beginsWith" dxfId="1745" priority="1109" stopIfTrue="1" operator="beginsWith" text="Untested">
      <formula>LEFT(E11,LEN("Untested"))="Untested"</formula>
    </cfRule>
    <cfRule type="notContainsBlanks" dxfId="1744" priority="1117" stopIfTrue="1">
      <formula>LEN(TRIM(E11))&gt;0</formula>
    </cfRule>
  </conditionalFormatting>
  <conditionalFormatting sqref="E80:F80">
    <cfRule type="beginsWith" dxfId="1743" priority="1031" stopIfTrue="1" operator="beginsWith" text="Not Applicable">
      <formula>LEFT(E80,LEN("Not Applicable"))="Not Applicable"</formula>
    </cfRule>
    <cfRule type="beginsWith" dxfId="1742" priority="1032" stopIfTrue="1" operator="beginsWith" text="Waived">
      <formula>LEFT(E80,LEN("Waived"))="Waived"</formula>
    </cfRule>
    <cfRule type="beginsWith" dxfId="1741" priority="1033" stopIfTrue="1" operator="beginsWith" text="Pre-Passed">
      <formula>LEFT(E80,LEN("Pre-Passed"))="Pre-Passed"</formula>
    </cfRule>
    <cfRule type="beginsWith" dxfId="1740" priority="1034" stopIfTrue="1" operator="beginsWith" text="Completed">
      <formula>LEFT(E80,LEN("Completed"))="Completed"</formula>
    </cfRule>
    <cfRule type="beginsWith" dxfId="1739" priority="1035" stopIfTrue="1" operator="beginsWith" text="Partial">
      <formula>LEFT(E80,LEN("Partial"))="Partial"</formula>
    </cfRule>
    <cfRule type="beginsWith" dxfId="1738" priority="1036" stopIfTrue="1" operator="beginsWith" text="Missing">
      <formula>LEFT(E80,LEN("Missing"))="Missing"</formula>
    </cfRule>
    <cfRule type="beginsWith" dxfId="1737" priority="1037" stopIfTrue="1" operator="beginsWith" text="Untested">
      <formula>LEFT(E80,LEN("Untested"))="Untested"</formula>
    </cfRule>
    <cfRule type="notContainsBlanks" dxfId="1736" priority="1038" stopIfTrue="1">
      <formula>LEN(TRIM(E80))&gt;0</formula>
    </cfRule>
  </conditionalFormatting>
  <conditionalFormatting sqref="E85:F86">
    <cfRule type="beginsWith" dxfId="1735" priority="999" stopIfTrue="1" operator="beginsWith" text="Not Applicable">
      <formula>LEFT(E85,LEN("Not Applicable"))="Not Applicable"</formula>
    </cfRule>
    <cfRule type="beginsWith" dxfId="1734" priority="1000" stopIfTrue="1" operator="beginsWith" text="Waived">
      <formula>LEFT(E85,LEN("Waived"))="Waived"</formula>
    </cfRule>
    <cfRule type="beginsWith" dxfId="1733" priority="1001" stopIfTrue="1" operator="beginsWith" text="Pre-Passed">
      <formula>LEFT(E85,LEN("Pre-Passed"))="Pre-Passed"</formula>
    </cfRule>
    <cfRule type="beginsWith" dxfId="1732" priority="1002" stopIfTrue="1" operator="beginsWith" text="Completed">
      <formula>LEFT(E85,LEN("Completed"))="Completed"</formula>
    </cfRule>
    <cfRule type="beginsWith" dxfId="1731" priority="1003" stopIfTrue="1" operator="beginsWith" text="Partial">
      <formula>LEFT(E85,LEN("Partial"))="Partial"</formula>
    </cfRule>
    <cfRule type="beginsWith" dxfId="1730" priority="1004" stopIfTrue="1" operator="beginsWith" text="Missing">
      <formula>LEFT(E85,LEN("Missing"))="Missing"</formula>
    </cfRule>
    <cfRule type="beginsWith" dxfId="1729" priority="1005" stopIfTrue="1" operator="beginsWith" text="Untested">
      <formula>LEFT(E85,LEN("Untested"))="Untested"</formula>
    </cfRule>
    <cfRule type="notContainsBlanks" dxfId="1728" priority="1006" stopIfTrue="1">
      <formula>LEN(TRIM(E85))&gt;0</formula>
    </cfRule>
  </conditionalFormatting>
  <conditionalFormatting sqref="E92:F92">
    <cfRule type="beginsWith" dxfId="1727" priority="991" stopIfTrue="1" operator="beginsWith" text="Not Applicable">
      <formula>LEFT(E92,LEN("Not Applicable"))="Not Applicable"</formula>
    </cfRule>
    <cfRule type="beginsWith" dxfId="1726" priority="992" stopIfTrue="1" operator="beginsWith" text="Waived">
      <formula>LEFT(E92,LEN("Waived"))="Waived"</formula>
    </cfRule>
    <cfRule type="beginsWith" dxfId="1725" priority="993" stopIfTrue="1" operator="beginsWith" text="Pre-Passed">
      <formula>LEFT(E92,LEN("Pre-Passed"))="Pre-Passed"</formula>
    </cfRule>
    <cfRule type="beginsWith" dxfId="1724" priority="994" stopIfTrue="1" operator="beginsWith" text="Completed">
      <formula>LEFT(E92,LEN("Completed"))="Completed"</formula>
    </cfRule>
    <cfRule type="beginsWith" dxfId="1723" priority="995" stopIfTrue="1" operator="beginsWith" text="Partial">
      <formula>LEFT(E92,LEN("Partial"))="Partial"</formula>
    </cfRule>
    <cfRule type="beginsWith" dxfId="1722" priority="996" stopIfTrue="1" operator="beginsWith" text="Missing">
      <formula>LEFT(E92,LEN("Missing"))="Missing"</formula>
    </cfRule>
    <cfRule type="beginsWith" dxfId="1721" priority="997" stopIfTrue="1" operator="beginsWith" text="Untested">
      <formula>LEFT(E92,LEN("Untested"))="Untested"</formula>
    </cfRule>
    <cfRule type="notContainsBlanks" dxfId="1720" priority="998" stopIfTrue="1">
      <formula>LEN(TRIM(E92))&gt;0</formula>
    </cfRule>
  </conditionalFormatting>
  <conditionalFormatting sqref="E95:F98">
    <cfRule type="beginsWith" dxfId="1719" priority="975" stopIfTrue="1" operator="beginsWith" text="Not Applicable">
      <formula>LEFT(E95,LEN("Not Applicable"))="Not Applicable"</formula>
    </cfRule>
    <cfRule type="beginsWith" dxfId="1718" priority="976" stopIfTrue="1" operator="beginsWith" text="Waived">
      <formula>LEFT(E95,LEN("Waived"))="Waived"</formula>
    </cfRule>
    <cfRule type="beginsWith" dxfId="1717" priority="977" stopIfTrue="1" operator="beginsWith" text="Pre-Passed">
      <formula>LEFT(E95,LEN("Pre-Passed"))="Pre-Passed"</formula>
    </cfRule>
    <cfRule type="beginsWith" dxfId="1716" priority="978" stopIfTrue="1" operator="beginsWith" text="Completed">
      <formula>LEFT(E95,LEN("Completed"))="Completed"</formula>
    </cfRule>
    <cfRule type="beginsWith" dxfId="1715" priority="979" stopIfTrue="1" operator="beginsWith" text="Partial">
      <formula>LEFT(E95,LEN("Partial"))="Partial"</formula>
    </cfRule>
    <cfRule type="beginsWith" dxfId="1714" priority="980" stopIfTrue="1" operator="beginsWith" text="Missing">
      <formula>LEFT(E95,LEN("Missing"))="Missing"</formula>
    </cfRule>
    <cfRule type="beginsWith" dxfId="1713" priority="981" stopIfTrue="1" operator="beginsWith" text="Untested">
      <formula>LEFT(E95,LEN("Untested"))="Untested"</formula>
    </cfRule>
    <cfRule type="notContainsBlanks" dxfId="1712" priority="982" stopIfTrue="1">
      <formula>LEN(TRIM(E95))&gt;0</formula>
    </cfRule>
  </conditionalFormatting>
  <conditionalFormatting sqref="E99:F102">
    <cfRule type="beginsWith" dxfId="1711" priority="967" stopIfTrue="1" operator="beginsWith" text="Not Applicable">
      <formula>LEFT(E99,LEN("Not Applicable"))="Not Applicable"</formula>
    </cfRule>
    <cfRule type="beginsWith" dxfId="1710" priority="968" stopIfTrue="1" operator="beginsWith" text="Waived">
      <formula>LEFT(E99,LEN("Waived"))="Waived"</formula>
    </cfRule>
    <cfRule type="beginsWith" dxfId="1709" priority="969" stopIfTrue="1" operator="beginsWith" text="Pre-Passed">
      <formula>LEFT(E99,LEN("Pre-Passed"))="Pre-Passed"</formula>
    </cfRule>
    <cfRule type="beginsWith" dxfId="1708" priority="970" stopIfTrue="1" operator="beginsWith" text="Completed">
      <formula>LEFT(E99,LEN("Completed"))="Completed"</formula>
    </cfRule>
    <cfRule type="beginsWith" dxfId="1707" priority="971" stopIfTrue="1" operator="beginsWith" text="Partial">
      <formula>LEFT(E99,LEN("Partial"))="Partial"</formula>
    </cfRule>
    <cfRule type="beginsWith" dxfId="1706" priority="972" stopIfTrue="1" operator="beginsWith" text="Missing">
      <formula>LEFT(E99,LEN("Missing"))="Missing"</formula>
    </cfRule>
    <cfRule type="beginsWith" dxfId="1705" priority="973" stopIfTrue="1" operator="beginsWith" text="Untested">
      <formula>LEFT(E99,LEN("Untested"))="Untested"</formula>
    </cfRule>
    <cfRule type="notContainsBlanks" dxfId="1704" priority="974" stopIfTrue="1">
      <formula>LEN(TRIM(E99))&gt;0</formula>
    </cfRule>
  </conditionalFormatting>
  <conditionalFormatting sqref="E107:F107">
    <cfRule type="beginsWith" dxfId="1703" priority="951" stopIfTrue="1" operator="beginsWith" text="Not Applicable">
      <formula>LEFT(E107,LEN("Not Applicable"))="Not Applicable"</formula>
    </cfRule>
    <cfRule type="beginsWith" dxfId="1702" priority="952" stopIfTrue="1" operator="beginsWith" text="Waived">
      <formula>LEFT(E107,LEN("Waived"))="Waived"</formula>
    </cfRule>
    <cfRule type="beginsWith" dxfId="1701" priority="953" stopIfTrue="1" operator="beginsWith" text="Pre-Passed">
      <formula>LEFT(E107,LEN("Pre-Passed"))="Pre-Passed"</formula>
    </cfRule>
    <cfRule type="beginsWith" dxfId="1700" priority="954" stopIfTrue="1" operator="beginsWith" text="Completed">
      <formula>LEFT(E107,LEN("Completed"))="Completed"</formula>
    </cfRule>
    <cfRule type="beginsWith" dxfId="1699" priority="955" stopIfTrue="1" operator="beginsWith" text="Partial">
      <formula>LEFT(E107,LEN("Partial"))="Partial"</formula>
    </cfRule>
    <cfRule type="beginsWith" dxfId="1698" priority="956" stopIfTrue="1" operator="beginsWith" text="Missing">
      <formula>LEFT(E107,LEN("Missing"))="Missing"</formula>
    </cfRule>
    <cfRule type="beginsWith" dxfId="1697" priority="957" stopIfTrue="1" operator="beginsWith" text="Untested">
      <formula>LEFT(E107,LEN("Untested"))="Untested"</formula>
    </cfRule>
    <cfRule type="notContainsBlanks" dxfId="1696" priority="958" stopIfTrue="1">
      <formula>LEN(TRIM(E107))&gt;0</formula>
    </cfRule>
  </conditionalFormatting>
  <conditionalFormatting sqref="E117:F117">
    <cfRule type="beginsWith" dxfId="1695" priority="935" stopIfTrue="1" operator="beginsWith" text="Not Applicable">
      <formula>LEFT(E117,LEN("Not Applicable"))="Not Applicable"</formula>
    </cfRule>
    <cfRule type="beginsWith" dxfId="1694" priority="936" stopIfTrue="1" operator="beginsWith" text="Waived">
      <formula>LEFT(E117,LEN("Waived"))="Waived"</formula>
    </cfRule>
    <cfRule type="beginsWith" dxfId="1693" priority="937" stopIfTrue="1" operator="beginsWith" text="Pre-Passed">
      <formula>LEFT(E117,LEN("Pre-Passed"))="Pre-Passed"</formula>
    </cfRule>
    <cfRule type="beginsWith" dxfId="1692" priority="938" stopIfTrue="1" operator="beginsWith" text="Completed">
      <formula>LEFT(E117,LEN("Completed"))="Completed"</formula>
    </cfRule>
    <cfRule type="beginsWith" dxfId="1691" priority="939" stopIfTrue="1" operator="beginsWith" text="Partial">
      <formula>LEFT(E117,LEN("Partial"))="Partial"</formula>
    </cfRule>
    <cfRule type="beginsWith" dxfId="1690" priority="940" stopIfTrue="1" operator="beginsWith" text="Missing">
      <formula>LEFT(E117,LEN("Missing"))="Missing"</formula>
    </cfRule>
    <cfRule type="beginsWith" dxfId="1689" priority="941" stopIfTrue="1" operator="beginsWith" text="Untested">
      <formula>LEFT(E117,LEN("Untested"))="Untested"</formula>
    </cfRule>
    <cfRule type="notContainsBlanks" dxfId="1688" priority="942" stopIfTrue="1">
      <formula>LEN(TRIM(E117))&gt;0</formula>
    </cfRule>
  </conditionalFormatting>
  <conditionalFormatting sqref="E118:F121">
    <cfRule type="beginsWith" dxfId="1687" priority="927" stopIfTrue="1" operator="beginsWith" text="Not Applicable">
      <formula>LEFT(E118,LEN("Not Applicable"))="Not Applicable"</formula>
    </cfRule>
    <cfRule type="beginsWith" dxfId="1686" priority="928" stopIfTrue="1" operator="beginsWith" text="Waived">
      <formula>LEFT(E118,LEN("Waived"))="Waived"</formula>
    </cfRule>
    <cfRule type="beginsWith" dxfId="1685" priority="929" stopIfTrue="1" operator="beginsWith" text="Pre-Passed">
      <formula>LEFT(E118,LEN("Pre-Passed"))="Pre-Passed"</formula>
    </cfRule>
    <cfRule type="beginsWith" dxfId="1684" priority="930" stopIfTrue="1" operator="beginsWith" text="Completed">
      <formula>LEFT(E118,LEN("Completed"))="Completed"</formula>
    </cfRule>
    <cfRule type="beginsWith" dxfId="1683" priority="931" stopIfTrue="1" operator="beginsWith" text="Partial">
      <formula>LEFT(E118,LEN("Partial"))="Partial"</formula>
    </cfRule>
    <cfRule type="beginsWith" dxfId="1682" priority="932" stopIfTrue="1" operator="beginsWith" text="Missing">
      <formula>LEFT(E118,LEN("Missing"))="Missing"</formula>
    </cfRule>
    <cfRule type="beginsWith" dxfId="1681" priority="933" stopIfTrue="1" operator="beginsWith" text="Untested">
      <formula>LEFT(E118,LEN("Untested"))="Untested"</formula>
    </cfRule>
    <cfRule type="notContainsBlanks" dxfId="1680" priority="934" stopIfTrue="1">
      <formula>LEN(TRIM(E118))&gt;0</formula>
    </cfRule>
  </conditionalFormatting>
  <conditionalFormatting sqref="E74">
    <cfRule type="beginsWith" dxfId="1679" priority="794" stopIfTrue="1" operator="beginsWith" text="Not Applicable">
      <formula>LEFT(E74,LEN("Not Applicable"))="Not Applicable"</formula>
    </cfRule>
    <cfRule type="beginsWith" dxfId="1678" priority="795" stopIfTrue="1" operator="beginsWith" text="Waived">
      <formula>LEFT(E74,LEN("Waived"))="Waived"</formula>
    </cfRule>
    <cfRule type="beginsWith" dxfId="1677" priority="796" stopIfTrue="1" operator="beginsWith" text="Pre-Passed">
      <formula>LEFT(E74,LEN("Pre-Passed"))="Pre-Passed"</formula>
    </cfRule>
    <cfRule type="beginsWith" dxfId="1676" priority="797" stopIfTrue="1" operator="beginsWith" text="Completed">
      <formula>LEFT(E74,LEN("Completed"))="Completed"</formula>
    </cfRule>
    <cfRule type="beginsWith" dxfId="1675" priority="798" stopIfTrue="1" operator="beginsWith" text="Partial">
      <formula>LEFT(E74,LEN("Partial"))="Partial"</formula>
    </cfRule>
    <cfRule type="beginsWith" dxfId="1674" priority="799" stopIfTrue="1" operator="beginsWith" text="Missing">
      <formula>LEFT(E74,LEN("Missing"))="Missing"</formula>
    </cfRule>
    <cfRule type="beginsWith" dxfId="1673" priority="800" stopIfTrue="1" operator="beginsWith" text="Untested">
      <formula>LEFT(E74,LEN("Untested"))="Untested"</formula>
    </cfRule>
    <cfRule type="notContainsBlanks" dxfId="1672" priority="801" stopIfTrue="1">
      <formula>LEN(TRIM(E74))&gt;0</formula>
    </cfRule>
  </conditionalFormatting>
  <conditionalFormatting sqref="F10">
    <cfRule type="beginsWith" dxfId="1671" priority="818" stopIfTrue="1" operator="beginsWith" text="Not Applicable">
      <formula>LEFT(F10,LEN("Not Applicable"))="Not Applicable"</formula>
    </cfRule>
    <cfRule type="beginsWith" dxfId="1670" priority="819" stopIfTrue="1" operator="beginsWith" text="Waived">
      <formula>LEFT(F10,LEN("Waived"))="Waived"</formula>
    </cfRule>
    <cfRule type="beginsWith" dxfId="1669" priority="820" stopIfTrue="1" operator="beginsWith" text="Pre-Passed">
      <formula>LEFT(F10,LEN("Pre-Passed"))="Pre-Passed"</formula>
    </cfRule>
    <cfRule type="beginsWith" dxfId="1668" priority="821" stopIfTrue="1" operator="beginsWith" text="Completed">
      <formula>LEFT(F10,LEN("Completed"))="Completed"</formula>
    </cfRule>
    <cfRule type="beginsWith" dxfId="1667" priority="822" stopIfTrue="1" operator="beginsWith" text="Partial">
      <formula>LEFT(F10,LEN("Partial"))="Partial"</formula>
    </cfRule>
    <cfRule type="beginsWith" dxfId="1666" priority="823" stopIfTrue="1" operator="beginsWith" text="Missing">
      <formula>LEFT(F10,LEN("Missing"))="Missing"</formula>
    </cfRule>
    <cfRule type="beginsWith" dxfId="1665" priority="824" stopIfTrue="1" operator="beginsWith" text="Untested">
      <formula>LEFT(F10,LEN("Untested"))="Untested"</formula>
    </cfRule>
    <cfRule type="notContainsBlanks" dxfId="1664" priority="825" stopIfTrue="1">
      <formula>LEN(TRIM(F10))&gt;0</formula>
    </cfRule>
  </conditionalFormatting>
  <conditionalFormatting sqref="E10">
    <cfRule type="beginsWith" dxfId="1663" priority="826" stopIfTrue="1" operator="beginsWith" text="Not Applicable">
      <formula>LEFT(E10,LEN("Not Applicable"))="Not Applicable"</formula>
    </cfRule>
    <cfRule type="beginsWith" dxfId="1662" priority="827" stopIfTrue="1" operator="beginsWith" text="Waived">
      <formula>LEFT(E10,LEN("Waived"))="Waived"</formula>
    </cfRule>
    <cfRule type="beginsWith" dxfId="1661" priority="828" stopIfTrue="1" operator="beginsWith" text="Pre-Passed">
      <formula>LEFT(E10,LEN("Pre-Passed"))="Pre-Passed"</formula>
    </cfRule>
    <cfRule type="beginsWith" dxfId="1660" priority="829" stopIfTrue="1" operator="beginsWith" text="Completed">
      <formula>LEFT(E10,LEN("Completed"))="Completed"</formula>
    </cfRule>
    <cfRule type="beginsWith" dxfId="1659" priority="830" stopIfTrue="1" operator="beginsWith" text="Partial">
      <formula>LEFT(E10,LEN("Partial"))="Partial"</formula>
    </cfRule>
    <cfRule type="beginsWith" dxfId="1658" priority="831" stopIfTrue="1" operator="beginsWith" text="Missing">
      <formula>LEFT(E10,LEN("Missing"))="Missing"</formula>
    </cfRule>
    <cfRule type="beginsWith" dxfId="1657" priority="832" stopIfTrue="1" operator="beginsWith" text="Untested">
      <formula>LEFT(E10,LEN("Untested"))="Untested"</formula>
    </cfRule>
    <cfRule type="notContainsBlanks" dxfId="1656" priority="833" stopIfTrue="1">
      <formula>LEN(TRIM(E10))&gt;0</formula>
    </cfRule>
  </conditionalFormatting>
  <conditionalFormatting sqref="F74">
    <cfRule type="beginsWith" dxfId="1655" priority="786" stopIfTrue="1" operator="beginsWith" text="Not Applicable">
      <formula>LEFT(F74,LEN("Not Applicable"))="Not Applicable"</formula>
    </cfRule>
    <cfRule type="beginsWith" dxfId="1654" priority="787" stopIfTrue="1" operator="beginsWith" text="Waived">
      <formula>LEFT(F74,LEN("Waived"))="Waived"</formula>
    </cfRule>
    <cfRule type="beginsWith" dxfId="1653" priority="788" stopIfTrue="1" operator="beginsWith" text="Pre-Passed">
      <formula>LEFT(F74,LEN("Pre-Passed"))="Pre-Passed"</formula>
    </cfRule>
    <cfRule type="beginsWith" dxfId="1652" priority="789" stopIfTrue="1" operator="beginsWith" text="Completed">
      <formula>LEFT(F74,LEN("Completed"))="Completed"</formula>
    </cfRule>
    <cfRule type="beginsWith" dxfId="1651" priority="790" stopIfTrue="1" operator="beginsWith" text="Partial">
      <formula>LEFT(F74,LEN("Partial"))="Partial"</formula>
    </cfRule>
    <cfRule type="beginsWith" dxfId="1650" priority="791" stopIfTrue="1" operator="beginsWith" text="Missing">
      <formula>LEFT(F74,LEN("Missing"))="Missing"</formula>
    </cfRule>
    <cfRule type="beginsWith" dxfId="1649" priority="792" stopIfTrue="1" operator="beginsWith" text="Untested">
      <formula>LEFT(F74,LEN("Untested"))="Untested"</formula>
    </cfRule>
    <cfRule type="notContainsBlanks" dxfId="1648" priority="793" stopIfTrue="1">
      <formula>LEN(TRIM(F74))&gt;0</formula>
    </cfRule>
  </conditionalFormatting>
  <conditionalFormatting sqref="E84">
    <cfRule type="beginsWith" dxfId="1647" priority="778" stopIfTrue="1" operator="beginsWith" text="Not Applicable">
      <formula>LEFT(E84,LEN("Not Applicable"))="Not Applicable"</formula>
    </cfRule>
    <cfRule type="beginsWith" dxfId="1646" priority="779" stopIfTrue="1" operator="beginsWith" text="Waived">
      <formula>LEFT(E84,LEN("Waived"))="Waived"</formula>
    </cfRule>
    <cfRule type="beginsWith" dxfId="1645" priority="780" stopIfTrue="1" operator="beginsWith" text="Pre-Passed">
      <formula>LEFT(E84,LEN("Pre-Passed"))="Pre-Passed"</formula>
    </cfRule>
    <cfRule type="beginsWith" dxfId="1644" priority="781" stopIfTrue="1" operator="beginsWith" text="Completed">
      <formula>LEFT(E84,LEN("Completed"))="Completed"</formula>
    </cfRule>
    <cfRule type="beginsWith" dxfId="1643" priority="782" stopIfTrue="1" operator="beginsWith" text="Partial">
      <formula>LEFT(E84,LEN("Partial"))="Partial"</formula>
    </cfRule>
    <cfRule type="beginsWith" dxfId="1642" priority="783" stopIfTrue="1" operator="beginsWith" text="Missing">
      <formula>LEFT(E84,LEN("Missing"))="Missing"</formula>
    </cfRule>
    <cfRule type="beginsWith" dxfId="1641" priority="784" stopIfTrue="1" operator="beginsWith" text="Untested">
      <formula>LEFT(E84,LEN("Untested"))="Untested"</formula>
    </cfRule>
    <cfRule type="notContainsBlanks" dxfId="1640" priority="785" stopIfTrue="1">
      <formula>LEN(TRIM(E84))&gt;0</formula>
    </cfRule>
  </conditionalFormatting>
  <conditionalFormatting sqref="F84">
    <cfRule type="beginsWith" dxfId="1639" priority="770" stopIfTrue="1" operator="beginsWith" text="Not Applicable">
      <formula>LEFT(F84,LEN("Not Applicable"))="Not Applicable"</formula>
    </cfRule>
    <cfRule type="beginsWith" dxfId="1638" priority="771" stopIfTrue="1" operator="beginsWith" text="Waived">
      <formula>LEFT(F84,LEN("Waived"))="Waived"</formula>
    </cfRule>
    <cfRule type="beginsWith" dxfId="1637" priority="772" stopIfTrue="1" operator="beginsWith" text="Pre-Passed">
      <formula>LEFT(F84,LEN("Pre-Passed"))="Pre-Passed"</formula>
    </cfRule>
    <cfRule type="beginsWith" dxfId="1636" priority="773" stopIfTrue="1" operator="beginsWith" text="Completed">
      <formula>LEFT(F84,LEN("Completed"))="Completed"</formula>
    </cfRule>
    <cfRule type="beginsWith" dxfId="1635" priority="774" stopIfTrue="1" operator="beginsWith" text="Partial">
      <formula>LEFT(F84,LEN("Partial"))="Partial"</formula>
    </cfRule>
    <cfRule type="beginsWith" dxfId="1634" priority="775" stopIfTrue="1" operator="beginsWith" text="Missing">
      <formula>LEFT(F84,LEN("Missing"))="Missing"</formula>
    </cfRule>
    <cfRule type="beginsWith" dxfId="1633" priority="776" stopIfTrue="1" operator="beginsWith" text="Untested">
      <formula>LEFT(F84,LEN("Untested"))="Untested"</formula>
    </cfRule>
    <cfRule type="notContainsBlanks" dxfId="1632" priority="777" stopIfTrue="1">
      <formula>LEN(TRIM(F84))&gt;0</formula>
    </cfRule>
  </conditionalFormatting>
  <conditionalFormatting sqref="E103">
    <cfRule type="beginsWith" dxfId="1631" priority="762" stopIfTrue="1" operator="beginsWith" text="Not Applicable">
      <formula>LEFT(E103,LEN("Not Applicable"))="Not Applicable"</formula>
    </cfRule>
    <cfRule type="beginsWith" dxfId="1630" priority="763" stopIfTrue="1" operator="beginsWith" text="Waived">
      <formula>LEFT(E103,LEN("Waived"))="Waived"</formula>
    </cfRule>
    <cfRule type="beginsWith" dxfId="1629" priority="764" stopIfTrue="1" operator="beginsWith" text="Pre-Passed">
      <formula>LEFT(E103,LEN("Pre-Passed"))="Pre-Passed"</formula>
    </cfRule>
    <cfRule type="beginsWith" dxfId="1628" priority="765" stopIfTrue="1" operator="beginsWith" text="Completed">
      <formula>LEFT(E103,LEN("Completed"))="Completed"</formula>
    </cfRule>
    <cfRule type="beginsWith" dxfId="1627" priority="766" stopIfTrue="1" operator="beginsWith" text="Partial">
      <formula>LEFT(E103,LEN("Partial"))="Partial"</formula>
    </cfRule>
    <cfRule type="beginsWith" dxfId="1626" priority="767" stopIfTrue="1" operator="beginsWith" text="Missing">
      <formula>LEFT(E103,LEN("Missing"))="Missing"</formula>
    </cfRule>
    <cfRule type="beginsWith" dxfId="1625" priority="768" stopIfTrue="1" operator="beginsWith" text="Untested">
      <formula>LEFT(E103,LEN("Untested"))="Untested"</formula>
    </cfRule>
    <cfRule type="notContainsBlanks" dxfId="1624" priority="769" stopIfTrue="1">
      <formula>LEN(TRIM(E103))&gt;0</formula>
    </cfRule>
  </conditionalFormatting>
  <conditionalFormatting sqref="F103">
    <cfRule type="beginsWith" dxfId="1623" priority="754" stopIfTrue="1" operator="beginsWith" text="Not Applicable">
      <formula>LEFT(F103,LEN("Not Applicable"))="Not Applicable"</formula>
    </cfRule>
    <cfRule type="beginsWith" dxfId="1622" priority="755" stopIfTrue="1" operator="beginsWith" text="Waived">
      <formula>LEFT(F103,LEN("Waived"))="Waived"</formula>
    </cfRule>
    <cfRule type="beginsWith" dxfId="1621" priority="756" stopIfTrue="1" operator="beginsWith" text="Pre-Passed">
      <formula>LEFT(F103,LEN("Pre-Passed"))="Pre-Passed"</formula>
    </cfRule>
    <cfRule type="beginsWith" dxfId="1620" priority="757" stopIfTrue="1" operator="beginsWith" text="Completed">
      <formula>LEFT(F103,LEN("Completed"))="Completed"</formula>
    </cfRule>
    <cfRule type="beginsWith" dxfId="1619" priority="758" stopIfTrue="1" operator="beginsWith" text="Partial">
      <formula>LEFT(F103,LEN("Partial"))="Partial"</formula>
    </cfRule>
    <cfRule type="beginsWith" dxfId="1618" priority="759" stopIfTrue="1" operator="beginsWith" text="Missing">
      <formula>LEFT(F103,LEN("Missing"))="Missing"</formula>
    </cfRule>
    <cfRule type="beginsWith" dxfId="1617" priority="760" stopIfTrue="1" operator="beginsWith" text="Untested">
      <formula>LEFT(F103,LEN("Untested"))="Untested"</formula>
    </cfRule>
    <cfRule type="notContainsBlanks" dxfId="1616" priority="761" stopIfTrue="1">
      <formula>LEN(TRIM(F103))&gt;0</formula>
    </cfRule>
  </conditionalFormatting>
  <conditionalFormatting sqref="F13">
    <cfRule type="beginsWith" dxfId="1615" priority="610" stopIfTrue="1" operator="beginsWith" text="Not Applicable">
      <formula>LEFT(F13,LEN("Not Applicable"))="Not Applicable"</formula>
    </cfRule>
    <cfRule type="beginsWith" dxfId="1614" priority="611" stopIfTrue="1" operator="beginsWith" text="Waived">
      <formula>LEFT(F13,LEN("Waived"))="Waived"</formula>
    </cfRule>
    <cfRule type="beginsWith" dxfId="1613" priority="612" stopIfTrue="1" operator="beginsWith" text="Pre-Passed">
      <formula>LEFT(F13,LEN("Pre-Passed"))="Pre-Passed"</formula>
    </cfRule>
    <cfRule type="beginsWith" dxfId="1612" priority="613" stopIfTrue="1" operator="beginsWith" text="Completed">
      <formula>LEFT(F13,LEN("Completed"))="Completed"</formula>
    </cfRule>
    <cfRule type="beginsWith" dxfId="1611" priority="614" stopIfTrue="1" operator="beginsWith" text="Partial">
      <formula>LEFT(F13,LEN("Partial"))="Partial"</formula>
    </cfRule>
    <cfRule type="beginsWith" dxfId="1610" priority="615" stopIfTrue="1" operator="beginsWith" text="Missing">
      <formula>LEFT(F13,LEN("Missing"))="Missing"</formula>
    </cfRule>
    <cfRule type="beginsWith" dxfId="1609" priority="616" stopIfTrue="1" operator="beginsWith" text="Untested">
      <formula>LEFT(F13,LEN("Untested"))="Untested"</formula>
    </cfRule>
    <cfRule type="notContainsBlanks" dxfId="1608" priority="617" stopIfTrue="1">
      <formula>LEN(TRIM(F13))&gt;0</formula>
    </cfRule>
  </conditionalFormatting>
  <conditionalFormatting sqref="E21:F21">
    <cfRule type="beginsWith" dxfId="1607" priority="714" stopIfTrue="1" operator="beginsWith" text="Not Applicable">
      <formula>LEFT(E21,LEN("Not Applicable"))="Not Applicable"</formula>
    </cfRule>
    <cfRule type="beginsWith" dxfId="1606" priority="715" stopIfTrue="1" operator="beginsWith" text="Waived">
      <formula>LEFT(E21,LEN("Waived"))="Waived"</formula>
    </cfRule>
    <cfRule type="beginsWith" dxfId="1605" priority="716" stopIfTrue="1" operator="beginsWith" text="Pre-Passed">
      <formula>LEFT(E21,LEN("Pre-Passed"))="Pre-Passed"</formula>
    </cfRule>
    <cfRule type="beginsWith" dxfId="1604" priority="717" stopIfTrue="1" operator="beginsWith" text="Completed">
      <formula>LEFT(E21,LEN("Completed"))="Completed"</formula>
    </cfRule>
    <cfRule type="beginsWith" dxfId="1603" priority="718" stopIfTrue="1" operator="beginsWith" text="Partial">
      <formula>LEFT(E21,LEN("Partial"))="Partial"</formula>
    </cfRule>
    <cfRule type="beginsWith" dxfId="1602" priority="719" stopIfTrue="1" operator="beginsWith" text="Missing">
      <formula>LEFT(E21,LEN("Missing"))="Missing"</formula>
    </cfRule>
    <cfRule type="beginsWith" dxfId="1601" priority="720" stopIfTrue="1" operator="beginsWith" text="Untested">
      <formula>LEFT(E21,LEN("Untested"))="Untested"</formula>
    </cfRule>
    <cfRule type="notContainsBlanks" dxfId="1600" priority="721" stopIfTrue="1">
      <formula>LEN(TRIM(E21))&gt;0</formula>
    </cfRule>
  </conditionalFormatting>
  <conditionalFormatting sqref="E32:F32">
    <cfRule type="beginsWith" dxfId="1599" priority="594" stopIfTrue="1" operator="beginsWith" text="Not Applicable">
      <formula>LEFT(E32,LEN("Not Applicable"))="Not Applicable"</formula>
    </cfRule>
    <cfRule type="beginsWith" dxfId="1598" priority="595" stopIfTrue="1" operator="beginsWith" text="Waived">
      <formula>LEFT(E32,LEN("Waived"))="Waived"</formula>
    </cfRule>
    <cfRule type="beginsWith" dxfId="1597" priority="596" stopIfTrue="1" operator="beginsWith" text="Pre-Passed">
      <formula>LEFT(E32,LEN("Pre-Passed"))="Pre-Passed"</formula>
    </cfRule>
    <cfRule type="beginsWith" dxfId="1596" priority="597" stopIfTrue="1" operator="beginsWith" text="Completed">
      <formula>LEFT(E32,LEN("Completed"))="Completed"</formula>
    </cfRule>
    <cfRule type="beginsWith" dxfId="1595" priority="598" stopIfTrue="1" operator="beginsWith" text="Partial">
      <formula>LEFT(E32,LEN("Partial"))="Partial"</formula>
    </cfRule>
    <cfRule type="beginsWith" dxfId="1594" priority="599" stopIfTrue="1" operator="beginsWith" text="Missing">
      <formula>LEFT(E32,LEN("Missing"))="Missing"</formula>
    </cfRule>
    <cfRule type="beginsWith" dxfId="1593" priority="600" stopIfTrue="1" operator="beginsWith" text="Untested">
      <formula>LEFT(E32,LEN("Untested"))="Untested"</formula>
    </cfRule>
    <cfRule type="notContainsBlanks" dxfId="1592" priority="601" stopIfTrue="1">
      <formula>LEN(TRIM(E32))&gt;0</formula>
    </cfRule>
  </conditionalFormatting>
  <conditionalFormatting sqref="E62:F62">
    <cfRule type="beginsWith" dxfId="1591" priority="570" stopIfTrue="1" operator="beginsWith" text="Not Applicable">
      <formula>LEFT(E62,LEN("Not Applicable"))="Not Applicable"</formula>
    </cfRule>
    <cfRule type="beginsWith" dxfId="1590" priority="571" stopIfTrue="1" operator="beginsWith" text="Waived">
      <formula>LEFT(E62,LEN("Waived"))="Waived"</formula>
    </cfRule>
    <cfRule type="beginsWith" dxfId="1589" priority="572" stopIfTrue="1" operator="beginsWith" text="Pre-Passed">
      <formula>LEFT(E62,LEN("Pre-Passed"))="Pre-Passed"</formula>
    </cfRule>
    <cfRule type="beginsWith" dxfId="1588" priority="573" stopIfTrue="1" operator="beginsWith" text="Completed">
      <formula>LEFT(E62,LEN("Completed"))="Completed"</formula>
    </cfRule>
    <cfRule type="beginsWith" dxfId="1587" priority="574" stopIfTrue="1" operator="beginsWith" text="Partial">
      <formula>LEFT(E62,LEN("Partial"))="Partial"</formula>
    </cfRule>
    <cfRule type="beginsWith" dxfId="1586" priority="575" stopIfTrue="1" operator="beginsWith" text="Missing">
      <formula>LEFT(E62,LEN("Missing"))="Missing"</formula>
    </cfRule>
    <cfRule type="beginsWith" dxfId="1585" priority="576" stopIfTrue="1" operator="beginsWith" text="Untested">
      <formula>LEFT(E62,LEN("Untested"))="Untested"</formula>
    </cfRule>
    <cfRule type="notContainsBlanks" dxfId="1584" priority="577" stopIfTrue="1">
      <formula>LEN(TRIM(E62))&gt;0</formula>
    </cfRule>
  </conditionalFormatting>
  <conditionalFormatting sqref="E30:F30 E68:F68 E71:F71 E73:F73">
    <cfRule type="beginsWith" dxfId="1583" priority="562" stopIfTrue="1" operator="beginsWith" text="Not Applicable">
      <formula>LEFT(E30,LEN("Not Applicable"))="Not Applicable"</formula>
    </cfRule>
    <cfRule type="beginsWith" dxfId="1582" priority="563" stopIfTrue="1" operator="beginsWith" text="Waived">
      <formula>LEFT(E30,LEN("Waived"))="Waived"</formula>
    </cfRule>
    <cfRule type="beginsWith" dxfId="1581" priority="564" stopIfTrue="1" operator="beginsWith" text="Pre-Passed">
      <formula>LEFT(E30,LEN("Pre-Passed"))="Pre-Passed"</formula>
    </cfRule>
    <cfRule type="beginsWith" dxfId="1580" priority="565" stopIfTrue="1" operator="beginsWith" text="Completed">
      <formula>LEFT(E30,LEN("Completed"))="Completed"</formula>
    </cfRule>
    <cfRule type="beginsWith" dxfId="1579" priority="566" stopIfTrue="1" operator="beginsWith" text="Partial">
      <formula>LEFT(E30,LEN("Partial"))="Partial"</formula>
    </cfRule>
    <cfRule type="beginsWith" dxfId="1578" priority="567" stopIfTrue="1" operator="beginsWith" text="Missing">
      <formula>LEFT(E30,LEN("Missing"))="Missing"</formula>
    </cfRule>
    <cfRule type="beginsWith" dxfId="1577" priority="568" stopIfTrue="1" operator="beginsWith" text="Untested">
      <formula>LEFT(E30,LEN("Untested"))="Untested"</formula>
    </cfRule>
    <cfRule type="notContainsBlanks" dxfId="1576" priority="569" stopIfTrue="1">
      <formula>LEN(TRIM(E30))&gt;0</formula>
    </cfRule>
  </conditionalFormatting>
  <conditionalFormatting sqref="E26:F26">
    <cfRule type="beginsWith" dxfId="1575" priority="618" stopIfTrue="1" operator="beginsWith" text="Not Applicable">
      <formula>LEFT(E26,LEN("Not Applicable"))="Not Applicable"</formula>
    </cfRule>
    <cfRule type="beginsWith" dxfId="1574" priority="619" stopIfTrue="1" operator="beginsWith" text="Waived">
      <formula>LEFT(E26,LEN("Waived"))="Waived"</formula>
    </cfRule>
    <cfRule type="beginsWith" dxfId="1573" priority="620" stopIfTrue="1" operator="beginsWith" text="Pre-Passed">
      <formula>LEFT(E26,LEN("Pre-Passed"))="Pre-Passed"</formula>
    </cfRule>
    <cfRule type="beginsWith" dxfId="1572" priority="621" stopIfTrue="1" operator="beginsWith" text="Completed">
      <formula>LEFT(E26,LEN("Completed"))="Completed"</formula>
    </cfRule>
    <cfRule type="beginsWith" dxfId="1571" priority="622" stopIfTrue="1" operator="beginsWith" text="Partial">
      <formula>LEFT(E26,LEN("Partial"))="Partial"</formula>
    </cfRule>
    <cfRule type="beginsWith" dxfId="1570" priority="623" stopIfTrue="1" operator="beginsWith" text="Missing">
      <formula>LEFT(E26,LEN("Missing"))="Missing"</formula>
    </cfRule>
    <cfRule type="beginsWith" dxfId="1569" priority="624" stopIfTrue="1" operator="beginsWith" text="Untested">
      <formula>LEFT(E26,LEN("Untested"))="Untested"</formula>
    </cfRule>
    <cfRule type="notContainsBlanks" dxfId="1568" priority="625" stopIfTrue="1">
      <formula>LEN(TRIM(E26))&gt;0</formula>
    </cfRule>
  </conditionalFormatting>
  <conditionalFormatting sqref="E58">
    <cfRule type="beginsWith" dxfId="1567" priority="538" stopIfTrue="1" operator="beginsWith" text="Not Applicable">
      <formula>LEFT(E58,LEN("Not Applicable"))="Not Applicable"</formula>
    </cfRule>
    <cfRule type="beginsWith" dxfId="1566" priority="539" stopIfTrue="1" operator="beginsWith" text="Waived">
      <formula>LEFT(E58,LEN("Waived"))="Waived"</formula>
    </cfRule>
    <cfRule type="beginsWith" dxfId="1565" priority="540" stopIfTrue="1" operator="beginsWith" text="Pre-Passed">
      <formula>LEFT(E58,LEN("Pre-Passed"))="Pre-Passed"</formula>
    </cfRule>
    <cfRule type="beginsWith" dxfId="1564" priority="541" stopIfTrue="1" operator="beginsWith" text="Completed">
      <formula>LEFT(E58,LEN("Completed"))="Completed"</formula>
    </cfRule>
    <cfRule type="beginsWith" dxfId="1563" priority="542" stopIfTrue="1" operator="beginsWith" text="Partial">
      <formula>LEFT(E58,LEN("Partial"))="Partial"</formula>
    </cfRule>
    <cfRule type="beginsWith" dxfId="1562" priority="543" stopIfTrue="1" operator="beginsWith" text="Missing">
      <formula>LEFT(E58,LEN("Missing"))="Missing"</formula>
    </cfRule>
    <cfRule type="beginsWith" dxfId="1561" priority="544" stopIfTrue="1" operator="beginsWith" text="Untested">
      <formula>LEFT(E58,LEN("Untested"))="Untested"</formula>
    </cfRule>
    <cfRule type="notContainsBlanks" dxfId="1560" priority="545" stopIfTrue="1">
      <formula>LEN(TRIM(E58))&gt;0</formula>
    </cfRule>
  </conditionalFormatting>
  <conditionalFormatting sqref="F58">
    <cfRule type="beginsWith" dxfId="1559" priority="530" stopIfTrue="1" operator="beginsWith" text="Not Applicable">
      <formula>LEFT(F58,LEN("Not Applicable"))="Not Applicable"</formula>
    </cfRule>
    <cfRule type="beginsWith" dxfId="1558" priority="531" stopIfTrue="1" operator="beginsWith" text="Waived">
      <formula>LEFT(F58,LEN("Waived"))="Waived"</formula>
    </cfRule>
    <cfRule type="beginsWith" dxfId="1557" priority="532" stopIfTrue="1" operator="beginsWith" text="Pre-Passed">
      <formula>LEFT(F58,LEN("Pre-Passed"))="Pre-Passed"</formula>
    </cfRule>
    <cfRule type="beginsWith" dxfId="1556" priority="533" stopIfTrue="1" operator="beginsWith" text="Completed">
      <formula>LEFT(F58,LEN("Completed"))="Completed"</formula>
    </cfRule>
    <cfRule type="beginsWith" dxfId="1555" priority="534" stopIfTrue="1" operator="beginsWith" text="Partial">
      <formula>LEFT(F58,LEN("Partial"))="Partial"</formula>
    </cfRule>
    <cfRule type="beginsWith" dxfId="1554" priority="535" stopIfTrue="1" operator="beginsWith" text="Missing">
      <formula>LEFT(F58,LEN("Missing"))="Missing"</formula>
    </cfRule>
    <cfRule type="beginsWith" dxfId="1553" priority="536" stopIfTrue="1" operator="beginsWith" text="Untested">
      <formula>LEFT(F58,LEN("Untested"))="Untested"</formula>
    </cfRule>
    <cfRule type="notContainsBlanks" dxfId="1552" priority="537" stopIfTrue="1">
      <formula>LEN(TRIM(F58))&gt;0</formula>
    </cfRule>
  </conditionalFormatting>
  <conditionalFormatting sqref="E60:F60">
    <cfRule type="beginsWith" dxfId="1551" priority="506" stopIfTrue="1" operator="beginsWith" text="Not Applicable">
      <formula>LEFT(E60,LEN("Not Applicable"))="Not Applicable"</formula>
    </cfRule>
    <cfRule type="beginsWith" dxfId="1550" priority="507" stopIfTrue="1" operator="beginsWith" text="Waived">
      <formula>LEFT(E60,LEN("Waived"))="Waived"</formula>
    </cfRule>
    <cfRule type="beginsWith" dxfId="1549" priority="508" stopIfTrue="1" operator="beginsWith" text="Pre-Passed">
      <formula>LEFT(E60,LEN("Pre-Passed"))="Pre-Passed"</formula>
    </cfRule>
    <cfRule type="beginsWith" dxfId="1548" priority="509" stopIfTrue="1" operator="beginsWith" text="Completed">
      <formula>LEFT(E60,LEN("Completed"))="Completed"</formula>
    </cfRule>
    <cfRule type="beginsWith" dxfId="1547" priority="510" stopIfTrue="1" operator="beginsWith" text="Partial">
      <formula>LEFT(E60,LEN("Partial"))="Partial"</formula>
    </cfRule>
    <cfRule type="beginsWith" dxfId="1546" priority="511" stopIfTrue="1" operator="beginsWith" text="Missing">
      <formula>LEFT(E60,LEN("Missing"))="Missing"</formula>
    </cfRule>
    <cfRule type="beginsWith" dxfId="1545" priority="512" stopIfTrue="1" operator="beginsWith" text="Untested">
      <formula>LEFT(E60,LEN("Untested"))="Untested"</formula>
    </cfRule>
    <cfRule type="notContainsBlanks" dxfId="1544" priority="513" stopIfTrue="1">
      <formula>LEN(TRIM(E60))&gt;0</formula>
    </cfRule>
  </conditionalFormatting>
  <conditionalFormatting sqref="E63:F64">
    <cfRule type="beginsWith" dxfId="1543" priority="498" stopIfTrue="1" operator="beginsWith" text="Not Applicable">
      <formula>LEFT(E63,LEN("Not Applicable"))="Not Applicable"</formula>
    </cfRule>
    <cfRule type="beginsWith" dxfId="1542" priority="499" stopIfTrue="1" operator="beginsWith" text="Waived">
      <formula>LEFT(E63,LEN("Waived"))="Waived"</formula>
    </cfRule>
    <cfRule type="beginsWith" dxfId="1541" priority="500" stopIfTrue="1" operator="beginsWith" text="Pre-Passed">
      <formula>LEFT(E63,LEN("Pre-Passed"))="Pre-Passed"</formula>
    </cfRule>
    <cfRule type="beginsWith" dxfId="1540" priority="501" stopIfTrue="1" operator="beginsWith" text="Completed">
      <formula>LEFT(E63,LEN("Completed"))="Completed"</formula>
    </cfRule>
    <cfRule type="beginsWith" dxfId="1539" priority="502" stopIfTrue="1" operator="beginsWith" text="Partial">
      <formula>LEFT(E63,LEN("Partial"))="Partial"</formula>
    </cfRule>
    <cfRule type="beginsWith" dxfId="1538" priority="503" stopIfTrue="1" operator="beginsWith" text="Missing">
      <formula>LEFT(E63,LEN("Missing"))="Missing"</formula>
    </cfRule>
    <cfRule type="beginsWith" dxfId="1537" priority="504" stopIfTrue="1" operator="beginsWith" text="Untested">
      <formula>LEFT(E63,LEN("Untested"))="Untested"</formula>
    </cfRule>
    <cfRule type="notContainsBlanks" dxfId="1536" priority="505" stopIfTrue="1">
      <formula>LEN(TRIM(E63))&gt;0</formula>
    </cfRule>
  </conditionalFormatting>
  <conditionalFormatting sqref="E65:F65">
    <cfRule type="beginsWith" dxfId="1535" priority="490" stopIfTrue="1" operator="beginsWith" text="Not Applicable">
      <formula>LEFT(E65,LEN("Not Applicable"))="Not Applicable"</formula>
    </cfRule>
    <cfRule type="beginsWith" dxfId="1534" priority="491" stopIfTrue="1" operator="beginsWith" text="Waived">
      <formula>LEFT(E65,LEN("Waived"))="Waived"</formula>
    </cfRule>
    <cfRule type="beginsWith" dxfId="1533" priority="492" stopIfTrue="1" operator="beginsWith" text="Pre-Passed">
      <formula>LEFT(E65,LEN("Pre-Passed"))="Pre-Passed"</formula>
    </cfRule>
    <cfRule type="beginsWith" dxfId="1532" priority="493" stopIfTrue="1" operator="beginsWith" text="Completed">
      <formula>LEFT(E65,LEN("Completed"))="Completed"</formula>
    </cfRule>
    <cfRule type="beginsWith" dxfId="1531" priority="494" stopIfTrue="1" operator="beginsWith" text="Partial">
      <formula>LEFT(E65,LEN("Partial"))="Partial"</formula>
    </cfRule>
    <cfRule type="beginsWith" dxfId="1530" priority="495" stopIfTrue="1" operator="beginsWith" text="Missing">
      <formula>LEFT(E65,LEN("Missing"))="Missing"</formula>
    </cfRule>
    <cfRule type="beginsWith" dxfId="1529" priority="496" stopIfTrue="1" operator="beginsWith" text="Untested">
      <formula>LEFT(E65,LEN("Untested"))="Untested"</formula>
    </cfRule>
    <cfRule type="notContainsBlanks" dxfId="1528" priority="497" stopIfTrue="1">
      <formula>LEN(TRIM(E65))&gt;0</formula>
    </cfRule>
  </conditionalFormatting>
  <conditionalFormatting sqref="E61:F61">
    <cfRule type="beginsWith" dxfId="1527" priority="482" stopIfTrue="1" operator="beginsWith" text="Not Applicable">
      <formula>LEFT(E61,LEN("Not Applicable"))="Not Applicable"</formula>
    </cfRule>
    <cfRule type="beginsWith" dxfId="1526" priority="483" stopIfTrue="1" operator="beginsWith" text="Waived">
      <formula>LEFT(E61,LEN("Waived"))="Waived"</formula>
    </cfRule>
    <cfRule type="beginsWith" dxfId="1525" priority="484" stopIfTrue="1" operator="beginsWith" text="Pre-Passed">
      <formula>LEFT(E61,LEN("Pre-Passed"))="Pre-Passed"</formula>
    </cfRule>
    <cfRule type="beginsWith" dxfId="1524" priority="485" stopIfTrue="1" operator="beginsWith" text="Completed">
      <formula>LEFT(E61,LEN("Completed"))="Completed"</formula>
    </cfRule>
    <cfRule type="beginsWith" dxfId="1523" priority="486" stopIfTrue="1" operator="beginsWith" text="Partial">
      <formula>LEFT(E61,LEN("Partial"))="Partial"</formula>
    </cfRule>
    <cfRule type="beginsWith" dxfId="1522" priority="487" stopIfTrue="1" operator="beginsWith" text="Missing">
      <formula>LEFT(E61,LEN("Missing"))="Missing"</formula>
    </cfRule>
    <cfRule type="beginsWith" dxfId="1521" priority="488" stopIfTrue="1" operator="beginsWith" text="Untested">
      <formula>LEFT(E61,LEN("Untested"))="Untested"</formula>
    </cfRule>
    <cfRule type="notContainsBlanks" dxfId="1520" priority="489" stopIfTrue="1">
      <formula>LEN(TRIM(E61))&gt;0</formula>
    </cfRule>
  </conditionalFormatting>
  <conditionalFormatting sqref="E66:F66">
    <cfRule type="beginsWith" dxfId="1519" priority="474" stopIfTrue="1" operator="beginsWith" text="Not Applicable">
      <formula>LEFT(E66,LEN("Not Applicable"))="Not Applicable"</formula>
    </cfRule>
    <cfRule type="beginsWith" dxfId="1518" priority="475" stopIfTrue="1" operator="beginsWith" text="Waived">
      <formula>LEFT(E66,LEN("Waived"))="Waived"</formula>
    </cfRule>
    <cfRule type="beginsWith" dxfId="1517" priority="476" stopIfTrue="1" operator="beginsWith" text="Pre-Passed">
      <formula>LEFT(E66,LEN("Pre-Passed"))="Pre-Passed"</formula>
    </cfRule>
    <cfRule type="beginsWith" dxfId="1516" priority="477" stopIfTrue="1" operator="beginsWith" text="Completed">
      <formula>LEFT(E66,LEN("Completed"))="Completed"</formula>
    </cfRule>
    <cfRule type="beginsWith" dxfId="1515" priority="478" stopIfTrue="1" operator="beginsWith" text="Partial">
      <formula>LEFT(E66,LEN("Partial"))="Partial"</formula>
    </cfRule>
    <cfRule type="beginsWith" dxfId="1514" priority="479" stopIfTrue="1" operator="beginsWith" text="Missing">
      <formula>LEFT(E66,LEN("Missing"))="Missing"</formula>
    </cfRule>
    <cfRule type="beginsWith" dxfId="1513" priority="480" stopIfTrue="1" operator="beginsWith" text="Untested">
      <formula>LEFT(E66,LEN("Untested"))="Untested"</formula>
    </cfRule>
    <cfRule type="notContainsBlanks" dxfId="1512" priority="481" stopIfTrue="1">
      <formula>LEN(TRIM(E66))&gt;0</formula>
    </cfRule>
  </conditionalFormatting>
  <conditionalFormatting sqref="E33:F33">
    <cfRule type="beginsWith" dxfId="1511" priority="466" stopIfTrue="1" operator="beginsWith" text="Not Applicable">
      <formula>LEFT(E33,LEN("Not Applicable"))="Not Applicable"</formula>
    </cfRule>
    <cfRule type="beginsWith" dxfId="1510" priority="467" stopIfTrue="1" operator="beginsWith" text="Waived">
      <formula>LEFT(E33,LEN("Waived"))="Waived"</formula>
    </cfRule>
    <cfRule type="beginsWith" dxfId="1509" priority="468" stopIfTrue="1" operator="beginsWith" text="Pre-Passed">
      <formula>LEFT(E33,LEN("Pre-Passed"))="Pre-Passed"</formula>
    </cfRule>
    <cfRule type="beginsWith" dxfId="1508" priority="469" stopIfTrue="1" operator="beginsWith" text="Completed">
      <formula>LEFT(E33,LEN("Completed"))="Completed"</formula>
    </cfRule>
    <cfRule type="beginsWith" dxfId="1507" priority="470" stopIfTrue="1" operator="beginsWith" text="Partial">
      <formula>LEFT(E33,LEN("Partial"))="Partial"</formula>
    </cfRule>
    <cfRule type="beginsWith" dxfId="1506" priority="471" stopIfTrue="1" operator="beginsWith" text="Missing">
      <formula>LEFT(E33,LEN("Missing"))="Missing"</formula>
    </cfRule>
    <cfRule type="beginsWith" dxfId="1505" priority="472" stopIfTrue="1" operator="beginsWith" text="Untested">
      <formula>LEFT(E33,LEN("Untested"))="Untested"</formula>
    </cfRule>
    <cfRule type="notContainsBlanks" dxfId="1504" priority="473" stopIfTrue="1">
      <formula>LEN(TRIM(E33))&gt;0</formula>
    </cfRule>
  </conditionalFormatting>
  <conditionalFormatting sqref="E69:F69">
    <cfRule type="beginsWith" dxfId="1503" priority="458" stopIfTrue="1" operator="beginsWith" text="Not Applicable">
      <formula>LEFT(E69,LEN("Not Applicable"))="Not Applicable"</formula>
    </cfRule>
    <cfRule type="beginsWith" dxfId="1502" priority="459" stopIfTrue="1" operator="beginsWith" text="Waived">
      <formula>LEFT(E69,LEN("Waived"))="Waived"</formula>
    </cfRule>
    <cfRule type="beginsWith" dxfId="1501" priority="460" stopIfTrue="1" operator="beginsWith" text="Pre-Passed">
      <formula>LEFT(E69,LEN("Pre-Passed"))="Pre-Passed"</formula>
    </cfRule>
    <cfRule type="beginsWith" dxfId="1500" priority="461" stopIfTrue="1" operator="beginsWith" text="Completed">
      <formula>LEFT(E69,LEN("Completed"))="Completed"</formula>
    </cfRule>
    <cfRule type="beginsWith" dxfId="1499" priority="462" stopIfTrue="1" operator="beginsWith" text="Partial">
      <formula>LEFT(E69,LEN("Partial"))="Partial"</formula>
    </cfRule>
    <cfRule type="beginsWith" dxfId="1498" priority="463" stopIfTrue="1" operator="beginsWith" text="Missing">
      <formula>LEFT(E69,LEN("Missing"))="Missing"</formula>
    </cfRule>
    <cfRule type="beginsWith" dxfId="1497" priority="464" stopIfTrue="1" operator="beginsWith" text="Untested">
      <formula>LEFT(E69,LEN("Untested"))="Untested"</formula>
    </cfRule>
    <cfRule type="notContainsBlanks" dxfId="1496" priority="465" stopIfTrue="1">
      <formula>LEN(TRIM(E69))&gt;0</formula>
    </cfRule>
  </conditionalFormatting>
  <conditionalFormatting sqref="E70:F70">
    <cfRule type="beginsWith" dxfId="1495" priority="450" stopIfTrue="1" operator="beginsWith" text="Not Applicable">
      <formula>LEFT(E70,LEN("Not Applicable"))="Not Applicable"</formula>
    </cfRule>
    <cfRule type="beginsWith" dxfId="1494" priority="451" stopIfTrue="1" operator="beginsWith" text="Waived">
      <formula>LEFT(E70,LEN("Waived"))="Waived"</formula>
    </cfRule>
    <cfRule type="beginsWith" dxfId="1493" priority="452" stopIfTrue="1" operator="beginsWith" text="Pre-Passed">
      <formula>LEFT(E70,LEN("Pre-Passed"))="Pre-Passed"</formula>
    </cfRule>
    <cfRule type="beginsWith" dxfId="1492" priority="453" stopIfTrue="1" operator="beginsWith" text="Completed">
      <formula>LEFT(E70,LEN("Completed"))="Completed"</formula>
    </cfRule>
    <cfRule type="beginsWith" dxfId="1491" priority="454" stopIfTrue="1" operator="beginsWith" text="Partial">
      <formula>LEFT(E70,LEN("Partial"))="Partial"</formula>
    </cfRule>
    <cfRule type="beginsWith" dxfId="1490" priority="455" stopIfTrue="1" operator="beginsWith" text="Missing">
      <formula>LEFT(E70,LEN("Missing"))="Missing"</formula>
    </cfRule>
    <cfRule type="beginsWith" dxfId="1489" priority="456" stopIfTrue="1" operator="beginsWith" text="Untested">
      <formula>LEFT(E70,LEN("Untested"))="Untested"</formula>
    </cfRule>
    <cfRule type="notContainsBlanks" dxfId="1488" priority="457" stopIfTrue="1">
      <formula>LEN(TRIM(E70))&gt;0</formula>
    </cfRule>
  </conditionalFormatting>
  <conditionalFormatting sqref="E67:F67">
    <cfRule type="beginsWith" dxfId="1487" priority="442" stopIfTrue="1" operator="beginsWith" text="Not Applicable">
      <formula>LEFT(E67,LEN("Not Applicable"))="Not Applicable"</formula>
    </cfRule>
    <cfRule type="beginsWith" dxfId="1486" priority="443" stopIfTrue="1" operator="beginsWith" text="Waived">
      <formula>LEFT(E67,LEN("Waived"))="Waived"</formula>
    </cfRule>
    <cfRule type="beginsWith" dxfId="1485" priority="444" stopIfTrue="1" operator="beginsWith" text="Pre-Passed">
      <formula>LEFT(E67,LEN("Pre-Passed"))="Pre-Passed"</formula>
    </cfRule>
    <cfRule type="beginsWith" dxfId="1484" priority="445" stopIfTrue="1" operator="beginsWith" text="Completed">
      <formula>LEFT(E67,LEN("Completed"))="Completed"</formula>
    </cfRule>
    <cfRule type="beginsWith" dxfId="1483" priority="446" stopIfTrue="1" operator="beginsWith" text="Partial">
      <formula>LEFT(E67,LEN("Partial"))="Partial"</formula>
    </cfRule>
    <cfRule type="beginsWith" dxfId="1482" priority="447" stopIfTrue="1" operator="beginsWith" text="Missing">
      <formula>LEFT(E67,LEN("Missing"))="Missing"</formula>
    </cfRule>
    <cfRule type="beginsWith" dxfId="1481" priority="448" stopIfTrue="1" operator="beginsWith" text="Untested">
      <formula>LEFT(E67,LEN("Untested"))="Untested"</formula>
    </cfRule>
    <cfRule type="notContainsBlanks" dxfId="1480" priority="449" stopIfTrue="1">
      <formula>LEN(TRIM(E67))&gt;0</formula>
    </cfRule>
  </conditionalFormatting>
  <conditionalFormatting sqref="E72:F72">
    <cfRule type="beginsWith" dxfId="1479" priority="434" stopIfTrue="1" operator="beginsWith" text="Not Applicable">
      <formula>LEFT(E72,LEN("Not Applicable"))="Not Applicable"</formula>
    </cfRule>
    <cfRule type="beginsWith" dxfId="1478" priority="435" stopIfTrue="1" operator="beginsWith" text="Waived">
      <formula>LEFT(E72,LEN("Waived"))="Waived"</formula>
    </cfRule>
    <cfRule type="beginsWith" dxfId="1477" priority="436" stopIfTrue="1" operator="beginsWith" text="Pre-Passed">
      <formula>LEFT(E72,LEN("Pre-Passed"))="Pre-Passed"</formula>
    </cfRule>
    <cfRule type="beginsWith" dxfId="1476" priority="437" stopIfTrue="1" operator="beginsWith" text="Completed">
      <formula>LEFT(E72,LEN("Completed"))="Completed"</formula>
    </cfRule>
    <cfRule type="beginsWith" dxfId="1475" priority="438" stopIfTrue="1" operator="beginsWith" text="Partial">
      <formula>LEFT(E72,LEN("Partial"))="Partial"</formula>
    </cfRule>
    <cfRule type="beginsWith" dxfId="1474" priority="439" stopIfTrue="1" operator="beginsWith" text="Missing">
      <formula>LEFT(E72,LEN("Missing"))="Missing"</formula>
    </cfRule>
    <cfRule type="beginsWith" dxfId="1473" priority="440" stopIfTrue="1" operator="beginsWith" text="Untested">
      <formula>LEFT(E72,LEN("Untested"))="Untested"</formula>
    </cfRule>
    <cfRule type="notContainsBlanks" dxfId="1472" priority="441" stopIfTrue="1">
      <formula>LEN(TRIM(E72))&gt;0</formula>
    </cfRule>
  </conditionalFormatting>
  <conditionalFormatting sqref="E23:F23">
    <cfRule type="beginsWith" dxfId="1471" priority="426" stopIfTrue="1" operator="beginsWith" text="Not Applicable">
      <formula>LEFT(E23,LEN("Not Applicable"))="Not Applicable"</formula>
    </cfRule>
    <cfRule type="beginsWith" dxfId="1470" priority="427" stopIfTrue="1" operator="beginsWith" text="Waived">
      <formula>LEFT(E23,LEN("Waived"))="Waived"</formula>
    </cfRule>
    <cfRule type="beginsWith" dxfId="1469" priority="428" stopIfTrue="1" operator="beginsWith" text="Pre-Passed">
      <formula>LEFT(E23,LEN("Pre-Passed"))="Pre-Passed"</formula>
    </cfRule>
    <cfRule type="beginsWith" dxfId="1468" priority="429" stopIfTrue="1" operator="beginsWith" text="Completed">
      <formula>LEFT(E23,LEN("Completed"))="Completed"</formula>
    </cfRule>
    <cfRule type="beginsWith" dxfId="1467" priority="430" stopIfTrue="1" operator="beginsWith" text="Partial">
      <formula>LEFT(E23,LEN("Partial"))="Partial"</formula>
    </cfRule>
    <cfRule type="beginsWith" dxfId="1466" priority="431" stopIfTrue="1" operator="beginsWith" text="Missing">
      <formula>LEFT(E23,LEN("Missing"))="Missing"</formula>
    </cfRule>
    <cfRule type="beginsWith" dxfId="1465" priority="432" stopIfTrue="1" operator="beginsWith" text="Untested">
      <formula>LEFT(E23,LEN("Untested"))="Untested"</formula>
    </cfRule>
    <cfRule type="notContainsBlanks" dxfId="1464" priority="433" stopIfTrue="1">
      <formula>LEN(TRIM(E23))&gt;0</formula>
    </cfRule>
  </conditionalFormatting>
  <conditionalFormatting sqref="E75:F75">
    <cfRule type="beginsWith" dxfId="1463" priority="402" stopIfTrue="1" operator="beginsWith" text="Not Applicable">
      <formula>LEFT(E75,LEN("Not Applicable"))="Not Applicable"</formula>
    </cfRule>
    <cfRule type="beginsWith" dxfId="1462" priority="403" stopIfTrue="1" operator="beginsWith" text="Waived">
      <formula>LEFT(E75,LEN("Waived"))="Waived"</formula>
    </cfRule>
    <cfRule type="beginsWith" dxfId="1461" priority="404" stopIfTrue="1" operator="beginsWith" text="Pre-Passed">
      <formula>LEFT(E75,LEN("Pre-Passed"))="Pre-Passed"</formula>
    </cfRule>
    <cfRule type="beginsWith" dxfId="1460" priority="405" stopIfTrue="1" operator="beginsWith" text="Completed">
      <formula>LEFT(E75,LEN("Completed"))="Completed"</formula>
    </cfRule>
    <cfRule type="beginsWith" dxfId="1459" priority="406" stopIfTrue="1" operator="beginsWith" text="Partial">
      <formula>LEFT(E75,LEN("Partial"))="Partial"</formula>
    </cfRule>
    <cfRule type="beginsWith" dxfId="1458" priority="407" stopIfTrue="1" operator="beginsWith" text="Missing">
      <formula>LEFT(E75,LEN("Missing"))="Missing"</formula>
    </cfRule>
    <cfRule type="beginsWith" dxfId="1457" priority="408" stopIfTrue="1" operator="beginsWith" text="Untested">
      <formula>LEFT(E75,LEN("Untested"))="Untested"</formula>
    </cfRule>
    <cfRule type="notContainsBlanks" dxfId="1456" priority="409" stopIfTrue="1">
      <formula>LEN(TRIM(E75))&gt;0</formula>
    </cfRule>
  </conditionalFormatting>
  <conditionalFormatting sqref="E110:F110">
    <cfRule type="beginsWith" dxfId="1455" priority="394" stopIfTrue="1" operator="beginsWith" text="Not Applicable">
      <formula>LEFT(E110,LEN("Not Applicable"))="Not Applicable"</formula>
    </cfRule>
    <cfRule type="beginsWith" dxfId="1454" priority="395" stopIfTrue="1" operator="beginsWith" text="Waived">
      <formula>LEFT(E110,LEN("Waived"))="Waived"</formula>
    </cfRule>
    <cfRule type="beginsWith" dxfId="1453" priority="396" stopIfTrue="1" operator="beginsWith" text="Pre-Passed">
      <formula>LEFT(E110,LEN("Pre-Passed"))="Pre-Passed"</formula>
    </cfRule>
    <cfRule type="beginsWith" dxfId="1452" priority="397" stopIfTrue="1" operator="beginsWith" text="Completed">
      <formula>LEFT(E110,LEN("Completed"))="Completed"</formula>
    </cfRule>
    <cfRule type="beginsWith" dxfId="1451" priority="398" stopIfTrue="1" operator="beginsWith" text="Partial">
      <formula>LEFT(E110,LEN("Partial"))="Partial"</formula>
    </cfRule>
    <cfRule type="beginsWith" dxfId="1450" priority="399" stopIfTrue="1" operator="beginsWith" text="Missing">
      <formula>LEFT(E110,LEN("Missing"))="Missing"</formula>
    </cfRule>
    <cfRule type="beginsWith" dxfId="1449" priority="400" stopIfTrue="1" operator="beginsWith" text="Untested">
      <formula>LEFT(E110,LEN("Untested"))="Untested"</formula>
    </cfRule>
    <cfRule type="notContainsBlanks" dxfId="1448" priority="401" stopIfTrue="1">
      <formula>LEN(TRIM(E110))&gt;0</formula>
    </cfRule>
  </conditionalFormatting>
  <conditionalFormatting sqref="E113:F113">
    <cfRule type="beginsWith" dxfId="1447" priority="386" stopIfTrue="1" operator="beginsWith" text="Not Applicable">
      <formula>LEFT(E113,LEN("Not Applicable"))="Not Applicable"</formula>
    </cfRule>
    <cfRule type="beginsWith" dxfId="1446" priority="387" stopIfTrue="1" operator="beginsWith" text="Waived">
      <formula>LEFT(E113,LEN("Waived"))="Waived"</formula>
    </cfRule>
    <cfRule type="beginsWith" dxfId="1445" priority="388" stopIfTrue="1" operator="beginsWith" text="Pre-Passed">
      <formula>LEFT(E113,LEN("Pre-Passed"))="Pre-Passed"</formula>
    </cfRule>
    <cfRule type="beginsWith" dxfId="1444" priority="389" stopIfTrue="1" operator="beginsWith" text="Completed">
      <formula>LEFT(E113,LEN("Completed"))="Completed"</formula>
    </cfRule>
    <cfRule type="beginsWith" dxfId="1443" priority="390" stopIfTrue="1" operator="beginsWith" text="Partial">
      <formula>LEFT(E113,LEN("Partial"))="Partial"</formula>
    </cfRule>
    <cfRule type="beginsWith" dxfId="1442" priority="391" stopIfTrue="1" operator="beginsWith" text="Missing">
      <formula>LEFT(E113,LEN("Missing"))="Missing"</formula>
    </cfRule>
    <cfRule type="beginsWith" dxfId="1441" priority="392" stopIfTrue="1" operator="beginsWith" text="Untested">
      <formula>LEFT(E113,LEN("Untested"))="Untested"</formula>
    </cfRule>
    <cfRule type="notContainsBlanks" dxfId="1440" priority="393" stopIfTrue="1">
      <formula>LEN(TRIM(E113))&gt;0</formula>
    </cfRule>
  </conditionalFormatting>
  <conditionalFormatting sqref="E37:F38 E41:F41">
    <cfRule type="beginsWith" dxfId="1439" priority="378" stopIfTrue="1" operator="beginsWith" text="Not Applicable">
      <formula>LEFT(E37,LEN("Not Applicable"))="Not Applicable"</formula>
    </cfRule>
    <cfRule type="beginsWith" dxfId="1438" priority="379" stopIfTrue="1" operator="beginsWith" text="Waived">
      <formula>LEFT(E37,LEN("Waived"))="Waived"</formula>
    </cfRule>
    <cfRule type="beginsWith" dxfId="1437" priority="380" stopIfTrue="1" operator="beginsWith" text="Pre-Passed">
      <formula>LEFT(E37,LEN("Pre-Passed"))="Pre-Passed"</formula>
    </cfRule>
    <cfRule type="beginsWith" dxfId="1436" priority="381" stopIfTrue="1" operator="beginsWith" text="Completed">
      <formula>LEFT(E37,LEN("Completed"))="Completed"</formula>
    </cfRule>
    <cfRule type="beginsWith" dxfId="1435" priority="382" stopIfTrue="1" operator="beginsWith" text="Partial">
      <formula>LEFT(E37,LEN("Partial"))="Partial"</formula>
    </cfRule>
    <cfRule type="beginsWith" dxfId="1434" priority="383" stopIfTrue="1" operator="beginsWith" text="Missing">
      <formula>LEFT(E37,LEN("Missing"))="Missing"</formula>
    </cfRule>
    <cfRule type="beginsWith" dxfId="1433" priority="384" stopIfTrue="1" operator="beginsWith" text="Untested">
      <formula>LEFT(E37,LEN("Untested"))="Untested"</formula>
    </cfRule>
    <cfRule type="notContainsBlanks" dxfId="1432" priority="385" stopIfTrue="1">
      <formula>LEN(TRIM(E37))&gt;0</formula>
    </cfRule>
  </conditionalFormatting>
  <conditionalFormatting sqref="E42:F42 E49:F49 E52:F52">
    <cfRule type="beginsWith" dxfId="1431" priority="370" stopIfTrue="1" operator="beginsWith" text="Not Applicable">
      <formula>LEFT(E42,LEN("Not Applicable"))="Not Applicable"</formula>
    </cfRule>
    <cfRule type="beginsWith" dxfId="1430" priority="371" stopIfTrue="1" operator="beginsWith" text="Waived">
      <formula>LEFT(E42,LEN("Waived"))="Waived"</formula>
    </cfRule>
    <cfRule type="beginsWith" dxfId="1429" priority="372" stopIfTrue="1" operator="beginsWith" text="Pre-Passed">
      <formula>LEFT(E42,LEN("Pre-Passed"))="Pre-Passed"</formula>
    </cfRule>
    <cfRule type="beginsWith" dxfId="1428" priority="373" stopIfTrue="1" operator="beginsWith" text="Completed">
      <formula>LEFT(E42,LEN("Completed"))="Completed"</formula>
    </cfRule>
    <cfRule type="beginsWith" dxfId="1427" priority="374" stopIfTrue="1" operator="beginsWith" text="Partial">
      <formula>LEFT(E42,LEN("Partial"))="Partial"</formula>
    </cfRule>
    <cfRule type="beginsWith" dxfId="1426" priority="375" stopIfTrue="1" operator="beginsWith" text="Missing">
      <formula>LEFT(E42,LEN("Missing"))="Missing"</formula>
    </cfRule>
    <cfRule type="beginsWith" dxfId="1425" priority="376" stopIfTrue="1" operator="beginsWith" text="Untested">
      <formula>LEFT(E42,LEN("Untested"))="Untested"</formula>
    </cfRule>
    <cfRule type="notContainsBlanks" dxfId="1424" priority="377" stopIfTrue="1">
      <formula>LEN(TRIM(E42))&gt;0</formula>
    </cfRule>
  </conditionalFormatting>
  <conditionalFormatting sqref="E36">
    <cfRule type="beginsWith" dxfId="1423" priority="362" stopIfTrue="1" operator="beginsWith" text="Not Applicable">
      <formula>LEFT(E36,LEN("Not Applicable"))="Not Applicable"</formula>
    </cfRule>
    <cfRule type="beginsWith" dxfId="1422" priority="363" stopIfTrue="1" operator="beginsWith" text="Waived">
      <formula>LEFT(E36,LEN("Waived"))="Waived"</formula>
    </cfRule>
    <cfRule type="beginsWith" dxfId="1421" priority="364" stopIfTrue="1" operator="beginsWith" text="Pre-Passed">
      <formula>LEFT(E36,LEN("Pre-Passed"))="Pre-Passed"</formula>
    </cfRule>
    <cfRule type="beginsWith" dxfId="1420" priority="365" stopIfTrue="1" operator="beginsWith" text="Completed">
      <formula>LEFT(E36,LEN("Completed"))="Completed"</formula>
    </cfRule>
    <cfRule type="beginsWith" dxfId="1419" priority="366" stopIfTrue="1" operator="beginsWith" text="Partial">
      <formula>LEFT(E36,LEN("Partial"))="Partial"</formula>
    </cfRule>
    <cfRule type="beginsWith" dxfId="1418" priority="367" stopIfTrue="1" operator="beginsWith" text="Missing">
      <formula>LEFT(E36,LEN("Missing"))="Missing"</formula>
    </cfRule>
    <cfRule type="beginsWith" dxfId="1417" priority="368" stopIfTrue="1" operator="beginsWith" text="Untested">
      <formula>LEFT(E36,LEN("Untested"))="Untested"</formula>
    </cfRule>
    <cfRule type="notContainsBlanks" dxfId="1416" priority="369" stopIfTrue="1">
      <formula>LEN(TRIM(E36))&gt;0</formula>
    </cfRule>
  </conditionalFormatting>
  <conditionalFormatting sqref="F36">
    <cfRule type="beginsWith" dxfId="1415" priority="354" stopIfTrue="1" operator="beginsWith" text="Not Applicable">
      <formula>LEFT(F36,LEN("Not Applicable"))="Not Applicable"</formula>
    </cfRule>
    <cfRule type="beginsWith" dxfId="1414" priority="355" stopIfTrue="1" operator="beginsWith" text="Waived">
      <formula>LEFT(F36,LEN("Waived"))="Waived"</formula>
    </cfRule>
    <cfRule type="beginsWith" dxfId="1413" priority="356" stopIfTrue="1" operator="beginsWith" text="Pre-Passed">
      <formula>LEFT(F36,LEN("Pre-Passed"))="Pre-Passed"</formula>
    </cfRule>
    <cfRule type="beginsWith" dxfId="1412" priority="357" stopIfTrue="1" operator="beginsWith" text="Completed">
      <formula>LEFT(F36,LEN("Completed"))="Completed"</formula>
    </cfRule>
    <cfRule type="beginsWith" dxfId="1411" priority="358" stopIfTrue="1" operator="beginsWith" text="Partial">
      <formula>LEFT(F36,LEN("Partial"))="Partial"</formula>
    </cfRule>
    <cfRule type="beginsWith" dxfId="1410" priority="359" stopIfTrue="1" operator="beginsWith" text="Missing">
      <formula>LEFT(F36,LEN("Missing"))="Missing"</formula>
    </cfRule>
    <cfRule type="beginsWith" dxfId="1409" priority="360" stopIfTrue="1" operator="beginsWith" text="Untested">
      <formula>LEFT(F36,LEN("Untested"))="Untested"</formula>
    </cfRule>
    <cfRule type="notContainsBlanks" dxfId="1408" priority="361" stopIfTrue="1">
      <formula>LEN(TRIM(F36))&gt;0</formula>
    </cfRule>
  </conditionalFormatting>
  <conditionalFormatting sqref="E39:F39">
    <cfRule type="beginsWith" dxfId="1407" priority="346" stopIfTrue="1" operator="beginsWith" text="Not Applicable">
      <formula>LEFT(E39,LEN("Not Applicable"))="Not Applicable"</formula>
    </cfRule>
    <cfRule type="beginsWith" dxfId="1406" priority="347" stopIfTrue="1" operator="beginsWith" text="Waived">
      <formula>LEFT(E39,LEN("Waived"))="Waived"</formula>
    </cfRule>
    <cfRule type="beginsWith" dxfId="1405" priority="348" stopIfTrue="1" operator="beginsWith" text="Pre-Passed">
      <formula>LEFT(E39,LEN("Pre-Passed"))="Pre-Passed"</formula>
    </cfRule>
    <cfRule type="beginsWith" dxfId="1404" priority="349" stopIfTrue="1" operator="beginsWith" text="Completed">
      <formula>LEFT(E39,LEN("Completed"))="Completed"</formula>
    </cfRule>
    <cfRule type="beginsWith" dxfId="1403" priority="350" stopIfTrue="1" operator="beginsWith" text="Partial">
      <formula>LEFT(E39,LEN("Partial"))="Partial"</formula>
    </cfRule>
    <cfRule type="beginsWith" dxfId="1402" priority="351" stopIfTrue="1" operator="beginsWith" text="Missing">
      <formula>LEFT(E39,LEN("Missing"))="Missing"</formula>
    </cfRule>
    <cfRule type="beginsWith" dxfId="1401" priority="352" stopIfTrue="1" operator="beginsWith" text="Untested">
      <formula>LEFT(E39,LEN("Untested"))="Untested"</formula>
    </cfRule>
    <cfRule type="notContainsBlanks" dxfId="1400" priority="353" stopIfTrue="1">
      <formula>LEN(TRIM(E39))&gt;0</formula>
    </cfRule>
  </conditionalFormatting>
  <conditionalFormatting sqref="E43:F44">
    <cfRule type="beginsWith" dxfId="1399" priority="338" stopIfTrue="1" operator="beginsWith" text="Not Applicable">
      <formula>LEFT(E43,LEN("Not Applicable"))="Not Applicable"</formula>
    </cfRule>
    <cfRule type="beginsWith" dxfId="1398" priority="339" stopIfTrue="1" operator="beginsWith" text="Waived">
      <formula>LEFT(E43,LEN("Waived"))="Waived"</formula>
    </cfRule>
    <cfRule type="beginsWith" dxfId="1397" priority="340" stopIfTrue="1" operator="beginsWith" text="Pre-Passed">
      <formula>LEFT(E43,LEN("Pre-Passed"))="Pre-Passed"</formula>
    </cfRule>
    <cfRule type="beginsWith" dxfId="1396" priority="341" stopIfTrue="1" operator="beginsWith" text="Completed">
      <formula>LEFT(E43,LEN("Completed"))="Completed"</formula>
    </cfRule>
    <cfRule type="beginsWith" dxfId="1395" priority="342" stopIfTrue="1" operator="beginsWith" text="Partial">
      <formula>LEFT(E43,LEN("Partial"))="Partial"</formula>
    </cfRule>
    <cfRule type="beginsWith" dxfId="1394" priority="343" stopIfTrue="1" operator="beginsWith" text="Missing">
      <formula>LEFT(E43,LEN("Missing"))="Missing"</formula>
    </cfRule>
    <cfRule type="beginsWith" dxfId="1393" priority="344" stopIfTrue="1" operator="beginsWith" text="Untested">
      <formula>LEFT(E43,LEN("Untested"))="Untested"</formula>
    </cfRule>
    <cfRule type="notContainsBlanks" dxfId="1392" priority="345" stopIfTrue="1">
      <formula>LEN(TRIM(E43))&gt;0</formula>
    </cfRule>
  </conditionalFormatting>
  <conditionalFormatting sqref="E45:F45">
    <cfRule type="beginsWith" dxfId="1391" priority="330" stopIfTrue="1" operator="beginsWith" text="Not Applicable">
      <formula>LEFT(E45,LEN("Not Applicable"))="Not Applicable"</formula>
    </cfRule>
    <cfRule type="beginsWith" dxfId="1390" priority="331" stopIfTrue="1" operator="beginsWith" text="Waived">
      <formula>LEFT(E45,LEN("Waived"))="Waived"</formula>
    </cfRule>
    <cfRule type="beginsWith" dxfId="1389" priority="332" stopIfTrue="1" operator="beginsWith" text="Pre-Passed">
      <formula>LEFT(E45,LEN("Pre-Passed"))="Pre-Passed"</formula>
    </cfRule>
    <cfRule type="beginsWith" dxfId="1388" priority="333" stopIfTrue="1" operator="beginsWith" text="Completed">
      <formula>LEFT(E45,LEN("Completed"))="Completed"</formula>
    </cfRule>
    <cfRule type="beginsWith" dxfId="1387" priority="334" stopIfTrue="1" operator="beginsWith" text="Partial">
      <formula>LEFT(E45,LEN("Partial"))="Partial"</formula>
    </cfRule>
    <cfRule type="beginsWith" dxfId="1386" priority="335" stopIfTrue="1" operator="beginsWith" text="Missing">
      <formula>LEFT(E45,LEN("Missing"))="Missing"</formula>
    </cfRule>
    <cfRule type="beginsWith" dxfId="1385" priority="336" stopIfTrue="1" operator="beginsWith" text="Untested">
      <formula>LEFT(E45,LEN("Untested"))="Untested"</formula>
    </cfRule>
    <cfRule type="notContainsBlanks" dxfId="1384" priority="337" stopIfTrue="1">
      <formula>LEN(TRIM(E45))&gt;0</formula>
    </cfRule>
  </conditionalFormatting>
  <conditionalFormatting sqref="E40:F40">
    <cfRule type="beginsWith" dxfId="1383" priority="322" stopIfTrue="1" operator="beginsWith" text="Not Applicable">
      <formula>LEFT(E40,LEN("Not Applicable"))="Not Applicable"</formula>
    </cfRule>
    <cfRule type="beginsWith" dxfId="1382" priority="323" stopIfTrue="1" operator="beginsWith" text="Waived">
      <formula>LEFT(E40,LEN("Waived"))="Waived"</formula>
    </cfRule>
    <cfRule type="beginsWith" dxfId="1381" priority="324" stopIfTrue="1" operator="beginsWith" text="Pre-Passed">
      <formula>LEFT(E40,LEN("Pre-Passed"))="Pre-Passed"</formula>
    </cfRule>
    <cfRule type="beginsWith" dxfId="1380" priority="325" stopIfTrue="1" operator="beginsWith" text="Completed">
      <formula>LEFT(E40,LEN("Completed"))="Completed"</formula>
    </cfRule>
    <cfRule type="beginsWith" dxfId="1379" priority="326" stopIfTrue="1" operator="beginsWith" text="Partial">
      <formula>LEFT(E40,LEN("Partial"))="Partial"</formula>
    </cfRule>
    <cfRule type="beginsWith" dxfId="1378" priority="327" stopIfTrue="1" operator="beginsWith" text="Missing">
      <formula>LEFT(E40,LEN("Missing"))="Missing"</formula>
    </cfRule>
    <cfRule type="beginsWith" dxfId="1377" priority="328" stopIfTrue="1" operator="beginsWith" text="Untested">
      <formula>LEFT(E40,LEN("Untested"))="Untested"</formula>
    </cfRule>
    <cfRule type="notContainsBlanks" dxfId="1376" priority="329" stopIfTrue="1">
      <formula>LEN(TRIM(E40))&gt;0</formula>
    </cfRule>
  </conditionalFormatting>
  <conditionalFormatting sqref="E46:F46">
    <cfRule type="beginsWith" dxfId="1375" priority="314" stopIfTrue="1" operator="beginsWith" text="Not Applicable">
      <formula>LEFT(E46,LEN("Not Applicable"))="Not Applicable"</formula>
    </cfRule>
    <cfRule type="beginsWith" dxfId="1374" priority="315" stopIfTrue="1" operator="beginsWith" text="Waived">
      <formula>LEFT(E46,LEN("Waived"))="Waived"</formula>
    </cfRule>
    <cfRule type="beginsWith" dxfId="1373" priority="316" stopIfTrue="1" operator="beginsWith" text="Pre-Passed">
      <formula>LEFT(E46,LEN("Pre-Passed"))="Pre-Passed"</formula>
    </cfRule>
    <cfRule type="beginsWith" dxfId="1372" priority="317" stopIfTrue="1" operator="beginsWith" text="Completed">
      <formula>LEFT(E46,LEN("Completed"))="Completed"</formula>
    </cfRule>
    <cfRule type="beginsWith" dxfId="1371" priority="318" stopIfTrue="1" operator="beginsWith" text="Partial">
      <formula>LEFT(E46,LEN("Partial"))="Partial"</formula>
    </cfRule>
    <cfRule type="beginsWith" dxfId="1370" priority="319" stopIfTrue="1" operator="beginsWith" text="Missing">
      <formula>LEFT(E46,LEN("Missing"))="Missing"</formula>
    </cfRule>
    <cfRule type="beginsWith" dxfId="1369" priority="320" stopIfTrue="1" operator="beginsWith" text="Untested">
      <formula>LEFT(E46,LEN("Untested"))="Untested"</formula>
    </cfRule>
    <cfRule type="notContainsBlanks" dxfId="1368" priority="321" stopIfTrue="1">
      <formula>LEN(TRIM(E46))&gt;0</formula>
    </cfRule>
  </conditionalFormatting>
  <conditionalFormatting sqref="E47:F47">
    <cfRule type="beginsWith" dxfId="1367" priority="306" stopIfTrue="1" operator="beginsWith" text="Not Applicable">
      <formula>LEFT(E47,LEN("Not Applicable"))="Not Applicable"</formula>
    </cfRule>
    <cfRule type="beginsWith" dxfId="1366" priority="307" stopIfTrue="1" operator="beginsWith" text="Waived">
      <formula>LEFT(E47,LEN("Waived"))="Waived"</formula>
    </cfRule>
    <cfRule type="beginsWith" dxfId="1365" priority="308" stopIfTrue="1" operator="beginsWith" text="Pre-Passed">
      <formula>LEFT(E47,LEN("Pre-Passed"))="Pre-Passed"</formula>
    </cfRule>
    <cfRule type="beginsWith" dxfId="1364" priority="309" stopIfTrue="1" operator="beginsWith" text="Completed">
      <formula>LEFT(E47,LEN("Completed"))="Completed"</formula>
    </cfRule>
    <cfRule type="beginsWith" dxfId="1363" priority="310" stopIfTrue="1" operator="beginsWith" text="Partial">
      <formula>LEFT(E47,LEN("Partial"))="Partial"</formula>
    </cfRule>
    <cfRule type="beginsWith" dxfId="1362" priority="311" stopIfTrue="1" operator="beginsWith" text="Missing">
      <formula>LEFT(E47,LEN("Missing"))="Missing"</formula>
    </cfRule>
    <cfRule type="beginsWith" dxfId="1361" priority="312" stopIfTrue="1" operator="beginsWith" text="Untested">
      <formula>LEFT(E47,LEN("Untested"))="Untested"</formula>
    </cfRule>
    <cfRule type="notContainsBlanks" dxfId="1360" priority="313" stopIfTrue="1">
      <formula>LEN(TRIM(E47))&gt;0</formula>
    </cfRule>
  </conditionalFormatting>
  <conditionalFormatting sqref="E50:F50">
    <cfRule type="beginsWith" dxfId="1359" priority="298" stopIfTrue="1" operator="beginsWith" text="Not Applicable">
      <formula>LEFT(E50,LEN("Not Applicable"))="Not Applicable"</formula>
    </cfRule>
    <cfRule type="beginsWith" dxfId="1358" priority="299" stopIfTrue="1" operator="beginsWith" text="Waived">
      <formula>LEFT(E50,LEN("Waived"))="Waived"</formula>
    </cfRule>
    <cfRule type="beginsWith" dxfId="1357" priority="300" stopIfTrue="1" operator="beginsWith" text="Pre-Passed">
      <formula>LEFT(E50,LEN("Pre-Passed"))="Pre-Passed"</formula>
    </cfRule>
    <cfRule type="beginsWith" dxfId="1356" priority="301" stopIfTrue="1" operator="beginsWith" text="Completed">
      <formula>LEFT(E50,LEN("Completed"))="Completed"</formula>
    </cfRule>
    <cfRule type="beginsWith" dxfId="1355" priority="302" stopIfTrue="1" operator="beginsWith" text="Partial">
      <formula>LEFT(E50,LEN("Partial"))="Partial"</formula>
    </cfRule>
    <cfRule type="beginsWith" dxfId="1354" priority="303" stopIfTrue="1" operator="beginsWith" text="Missing">
      <formula>LEFT(E50,LEN("Missing"))="Missing"</formula>
    </cfRule>
    <cfRule type="beginsWith" dxfId="1353" priority="304" stopIfTrue="1" operator="beginsWith" text="Untested">
      <formula>LEFT(E50,LEN("Untested"))="Untested"</formula>
    </cfRule>
    <cfRule type="notContainsBlanks" dxfId="1352" priority="305" stopIfTrue="1">
      <formula>LEN(TRIM(E50))&gt;0</formula>
    </cfRule>
  </conditionalFormatting>
  <conditionalFormatting sqref="E51:F51">
    <cfRule type="beginsWith" dxfId="1351" priority="290" stopIfTrue="1" operator="beginsWith" text="Not Applicable">
      <formula>LEFT(E51,LEN("Not Applicable"))="Not Applicable"</formula>
    </cfRule>
    <cfRule type="beginsWith" dxfId="1350" priority="291" stopIfTrue="1" operator="beginsWith" text="Waived">
      <formula>LEFT(E51,LEN("Waived"))="Waived"</formula>
    </cfRule>
    <cfRule type="beginsWith" dxfId="1349" priority="292" stopIfTrue="1" operator="beginsWith" text="Pre-Passed">
      <formula>LEFT(E51,LEN("Pre-Passed"))="Pre-Passed"</formula>
    </cfRule>
    <cfRule type="beginsWith" dxfId="1348" priority="293" stopIfTrue="1" operator="beginsWith" text="Completed">
      <formula>LEFT(E51,LEN("Completed"))="Completed"</formula>
    </cfRule>
    <cfRule type="beginsWith" dxfId="1347" priority="294" stopIfTrue="1" operator="beginsWith" text="Partial">
      <formula>LEFT(E51,LEN("Partial"))="Partial"</formula>
    </cfRule>
    <cfRule type="beginsWith" dxfId="1346" priority="295" stopIfTrue="1" operator="beginsWith" text="Missing">
      <formula>LEFT(E51,LEN("Missing"))="Missing"</formula>
    </cfRule>
    <cfRule type="beginsWith" dxfId="1345" priority="296" stopIfTrue="1" operator="beginsWith" text="Untested">
      <formula>LEFT(E51,LEN("Untested"))="Untested"</formula>
    </cfRule>
    <cfRule type="notContainsBlanks" dxfId="1344" priority="297" stopIfTrue="1">
      <formula>LEN(TRIM(E51))&gt;0</formula>
    </cfRule>
  </conditionalFormatting>
  <conditionalFormatting sqref="E48:F48">
    <cfRule type="beginsWith" dxfId="1343" priority="282" stopIfTrue="1" operator="beginsWith" text="Not Applicable">
      <formula>LEFT(E48,LEN("Not Applicable"))="Not Applicable"</formula>
    </cfRule>
    <cfRule type="beginsWith" dxfId="1342" priority="283" stopIfTrue="1" operator="beginsWith" text="Waived">
      <formula>LEFT(E48,LEN("Waived"))="Waived"</formula>
    </cfRule>
    <cfRule type="beginsWith" dxfId="1341" priority="284" stopIfTrue="1" operator="beginsWith" text="Pre-Passed">
      <formula>LEFT(E48,LEN("Pre-Passed"))="Pre-Passed"</formula>
    </cfRule>
    <cfRule type="beginsWith" dxfId="1340" priority="285" stopIfTrue="1" operator="beginsWith" text="Completed">
      <formula>LEFT(E48,LEN("Completed"))="Completed"</formula>
    </cfRule>
    <cfRule type="beginsWith" dxfId="1339" priority="286" stopIfTrue="1" operator="beginsWith" text="Partial">
      <formula>LEFT(E48,LEN("Partial"))="Partial"</formula>
    </cfRule>
    <cfRule type="beginsWith" dxfId="1338" priority="287" stopIfTrue="1" operator="beginsWith" text="Missing">
      <formula>LEFT(E48,LEN("Missing"))="Missing"</formula>
    </cfRule>
    <cfRule type="beginsWith" dxfId="1337" priority="288" stopIfTrue="1" operator="beginsWith" text="Untested">
      <formula>LEFT(E48,LEN("Untested"))="Untested"</formula>
    </cfRule>
    <cfRule type="notContainsBlanks" dxfId="1336" priority="289" stopIfTrue="1">
      <formula>LEN(TRIM(E48))&gt;0</formula>
    </cfRule>
  </conditionalFormatting>
  <conditionalFormatting sqref="E53:F53">
    <cfRule type="beginsWith" dxfId="1335" priority="274" stopIfTrue="1" operator="beginsWith" text="Not Applicable">
      <formula>LEFT(E53,LEN("Not Applicable"))="Not Applicable"</formula>
    </cfRule>
    <cfRule type="beginsWith" dxfId="1334" priority="275" stopIfTrue="1" operator="beginsWith" text="Waived">
      <formula>LEFT(E53,LEN("Waived"))="Waived"</formula>
    </cfRule>
    <cfRule type="beginsWith" dxfId="1333" priority="276" stopIfTrue="1" operator="beginsWith" text="Pre-Passed">
      <formula>LEFT(E53,LEN("Pre-Passed"))="Pre-Passed"</formula>
    </cfRule>
    <cfRule type="beginsWith" dxfId="1332" priority="277" stopIfTrue="1" operator="beginsWith" text="Completed">
      <formula>LEFT(E53,LEN("Completed"))="Completed"</formula>
    </cfRule>
    <cfRule type="beginsWith" dxfId="1331" priority="278" stopIfTrue="1" operator="beginsWith" text="Partial">
      <formula>LEFT(E53,LEN("Partial"))="Partial"</formula>
    </cfRule>
    <cfRule type="beginsWith" dxfId="1330" priority="279" stopIfTrue="1" operator="beginsWith" text="Missing">
      <formula>LEFT(E53,LEN("Missing"))="Missing"</formula>
    </cfRule>
    <cfRule type="beginsWith" dxfId="1329" priority="280" stopIfTrue="1" operator="beginsWith" text="Untested">
      <formula>LEFT(E53,LEN("Untested"))="Untested"</formula>
    </cfRule>
    <cfRule type="notContainsBlanks" dxfId="1328" priority="281" stopIfTrue="1">
      <formula>LEN(TRIM(E53))&gt;0</formula>
    </cfRule>
  </conditionalFormatting>
  <conditionalFormatting sqref="E54:F54">
    <cfRule type="beginsWith" dxfId="1327" priority="266" stopIfTrue="1" operator="beginsWith" text="Not Applicable">
      <formula>LEFT(E54,LEN("Not Applicable"))="Not Applicable"</formula>
    </cfRule>
    <cfRule type="beginsWith" dxfId="1326" priority="267" stopIfTrue="1" operator="beginsWith" text="Waived">
      <formula>LEFT(E54,LEN("Waived"))="Waived"</formula>
    </cfRule>
    <cfRule type="beginsWith" dxfId="1325" priority="268" stopIfTrue="1" operator="beginsWith" text="Pre-Passed">
      <formula>LEFT(E54,LEN("Pre-Passed"))="Pre-Passed"</formula>
    </cfRule>
    <cfRule type="beginsWith" dxfId="1324" priority="269" stopIfTrue="1" operator="beginsWith" text="Completed">
      <formula>LEFT(E54,LEN("Completed"))="Completed"</formula>
    </cfRule>
    <cfRule type="beginsWith" dxfId="1323" priority="270" stopIfTrue="1" operator="beginsWith" text="Partial">
      <formula>LEFT(E54,LEN("Partial"))="Partial"</formula>
    </cfRule>
    <cfRule type="beginsWith" dxfId="1322" priority="271" stopIfTrue="1" operator="beginsWith" text="Missing">
      <formula>LEFT(E54,LEN("Missing"))="Missing"</formula>
    </cfRule>
    <cfRule type="beginsWith" dxfId="1321" priority="272" stopIfTrue="1" operator="beginsWith" text="Untested">
      <formula>LEFT(E54,LEN("Untested"))="Untested"</formula>
    </cfRule>
    <cfRule type="notContainsBlanks" dxfId="1320" priority="273" stopIfTrue="1">
      <formula>LEN(TRIM(E54))&gt;0</formula>
    </cfRule>
  </conditionalFormatting>
  <conditionalFormatting sqref="E55:F55 E57:F57">
    <cfRule type="beginsWith" dxfId="1319" priority="258" stopIfTrue="1" operator="beginsWith" text="Not Applicable">
      <formula>LEFT(E55,LEN("Not Applicable"))="Not Applicable"</formula>
    </cfRule>
    <cfRule type="beginsWith" dxfId="1318" priority="259" stopIfTrue="1" operator="beginsWith" text="Waived">
      <formula>LEFT(E55,LEN("Waived"))="Waived"</formula>
    </cfRule>
    <cfRule type="beginsWith" dxfId="1317" priority="260" stopIfTrue="1" operator="beginsWith" text="Pre-Passed">
      <formula>LEFT(E55,LEN("Pre-Passed"))="Pre-Passed"</formula>
    </cfRule>
    <cfRule type="beginsWith" dxfId="1316" priority="261" stopIfTrue="1" operator="beginsWith" text="Completed">
      <formula>LEFT(E55,LEN("Completed"))="Completed"</formula>
    </cfRule>
    <cfRule type="beginsWith" dxfId="1315" priority="262" stopIfTrue="1" operator="beginsWith" text="Partial">
      <formula>LEFT(E55,LEN("Partial"))="Partial"</formula>
    </cfRule>
    <cfRule type="beginsWith" dxfId="1314" priority="263" stopIfTrue="1" operator="beginsWith" text="Missing">
      <formula>LEFT(E55,LEN("Missing"))="Missing"</formula>
    </cfRule>
    <cfRule type="beginsWith" dxfId="1313" priority="264" stopIfTrue="1" operator="beginsWith" text="Untested">
      <formula>LEFT(E55,LEN("Untested"))="Untested"</formula>
    </cfRule>
    <cfRule type="notContainsBlanks" dxfId="1312" priority="265" stopIfTrue="1">
      <formula>LEN(TRIM(E55))&gt;0</formula>
    </cfRule>
  </conditionalFormatting>
  <conditionalFormatting sqref="E56:F56">
    <cfRule type="beginsWith" dxfId="1311" priority="250" stopIfTrue="1" operator="beginsWith" text="Not Applicable">
      <formula>LEFT(E56,LEN("Not Applicable"))="Not Applicable"</formula>
    </cfRule>
    <cfRule type="beginsWith" dxfId="1310" priority="251" stopIfTrue="1" operator="beginsWith" text="Waived">
      <formula>LEFT(E56,LEN("Waived"))="Waived"</formula>
    </cfRule>
    <cfRule type="beginsWith" dxfId="1309" priority="252" stopIfTrue="1" operator="beginsWith" text="Pre-Passed">
      <formula>LEFT(E56,LEN("Pre-Passed"))="Pre-Passed"</formula>
    </cfRule>
    <cfRule type="beginsWith" dxfId="1308" priority="253" stopIfTrue="1" operator="beginsWith" text="Completed">
      <formula>LEFT(E56,LEN("Completed"))="Completed"</formula>
    </cfRule>
    <cfRule type="beginsWith" dxfId="1307" priority="254" stopIfTrue="1" operator="beginsWith" text="Partial">
      <formula>LEFT(E56,LEN("Partial"))="Partial"</formula>
    </cfRule>
    <cfRule type="beginsWith" dxfId="1306" priority="255" stopIfTrue="1" operator="beginsWith" text="Missing">
      <formula>LEFT(E56,LEN("Missing"))="Missing"</formula>
    </cfRule>
    <cfRule type="beginsWith" dxfId="1305" priority="256" stopIfTrue="1" operator="beginsWith" text="Untested">
      <formula>LEFT(E56,LEN("Untested"))="Untested"</formula>
    </cfRule>
    <cfRule type="notContainsBlanks" dxfId="1304" priority="257" stopIfTrue="1">
      <formula>LEN(TRIM(E56))&gt;0</formula>
    </cfRule>
  </conditionalFormatting>
  <conditionalFormatting sqref="A11">
    <cfRule type="beginsWith" dxfId="1303" priority="243" stopIfTrue="1" operator="beginsWith" text="Exceptional">
      <formula>LEFT(A11,LEN("Exceptional"))="Exceptional"</formula>
    </cfRule>
    <cfRule type="beginsWith" dxfId="1302" priority="244" stopIfTrue="1" operator="beginsWith" text="Professional">
      <formula>LEFT(A11,LEN("Professional"))="Professional"</formula>
    </cfRule>
    <cfRule type="beginsWith" dxfId="1301" priority="245" stopIfTrue="1" operator="beginsWith" text="Advanced">
      <formula>LEFT(A11,LEN("Advanced"))="Advanced"</formula>
    </cfRule>
    <cfRule type="beginsWith" dxfId="1300" priority="246" stopIfTrue="1" operator="beginsWith" text="Intermediate">
      <formula>LEFT(A11,LEN("Intermediate"))="Intermediate"</formula>
    </cfRule>
    <cfRule type="beginsWith" dxfId="1299" priority="247" stopIfTrue="1" operator="beginsWith" text="Basic">
      <formula>LEFT(A11,LEN("Basic"))="Basic"</formula>
    </cfRule>
    <cfRule type="beginsWith" dxfId="1298" priority="248" stopIfTrue="1" operator="beginsWith" text="Required">
      <formula>LEFT(A11,LEN("Required"))="Required"</formula>
    </cfRule>
    <cfRule type="notContainsBlanks" dxfId="1297" priority="249" stopIfTrue="1">
      <formula>LEN(TRIM(A11))&gt;0</formula>
    </cfRule>
  </conditionalFormatting>
  <conditionalFormatting sqref="F12 E19:F19">
    <cfRule type="beginsWith" dxfId="1296" priority="235" stopIfTrue="1" operator="beginsWith" text="Not Applicable">
      <formula>LEFT(E12,LEN("Not Applicable"))="Not Applicable"</formula>
    </cfRule>
    <cfRule type="beginsWith" dxfId="1295" priority="236" stopIfTrue="1" operator="beginsWith" text="Waived">
      <formula>LEFT(E12,LEN("Waived"))="Waived"</formula>
    </cfRule>
    <cfRule type="beginsWith" dxfId="1294" priority="237" stopIfTrue="1" operator="beginsWith" text="Pre-Passed">
      <formula>LEFT(E12,LEN("Pre-Passed"))="Pre-Passed"</formula>
    </cfRule>
    <cfRule type="beginsWith" dxfId="1293" priority="238" stopIfTrue="1" operator="beginsWith" text="Completed">
      <formula>LEFT(E12,LEN("Completed"))="Completed"</formula>
    </cfRule>
    <cfRule type="beginsWith" dxfId="1292" priority="239" stopIfTrue="1" operator="beginsWith" text="Partial">
      <formula>LEFT(E12,LEN("Partial"))="Partial"</formula>
    </cfRule>
    <cfRule type="beginsWith" dxfId="1291" priority="240" stopIfTrue="1" operator="beginsWith" text="Missing">
      <formula>LEFT(E12,LEN("Missing"))="Missing"</formula>
    </cfRule>
    <cfRule type="beginsWith" dxfId="1290" priority="241" stopIfTrue="1" operator="beginsWith" text="Untested">
      <formula>LEFT(E12,LEN("Untested"))="Untested"</formula>
    </cfRule>
    <cfRule type="notContainsBlanks" dxfId="1289" priority="242" stopIfTrue="1">
      <formula>LEN(TRIM(E12))&gt;0</formula>
    </cfRule>
  </conditionalFormatting>
  <conditionalFormatting sqref="E17:F17">
    <cfRule type="beginsWith" dxfId="1288" priority="203" stopIfTrue="1" operator="beginsWith" text="Not Applicable">
      <formula>LEFT(E17,LEN("Not Applicable"))="Not Applicable"</formula>
    </cfRule>
    <cfRule type="beginsWith" dxfId="1287" priority="204" stopIfTrue="1" operator="beginsWith" text="Waived">
      <formula>LEFT(E17,LEN("Waived"))="Waived"</formula>
    </cfRule>
    <cfRule type="beginsWith" dxfId="1286" priority="205" stopIfTrue="1" operator="beginsWith" text="Pre-Passed">
      <formula>LEFT(E17,LEN("Pre-Passed"))="Pre-Passed"</formula>
    </cfRule>
    <cfRule type="beginsWith" dxfId="1285" priority="206" stopIfTrue="1" operator="beginsWith" text="Completed">
      <formula>LEFT(E17,LEN("Completed"))="Completed"</formula>
    </cfRule>
    <cfRule type="beginsWith" dxfId="1284" priority="207" stopIfTrue="1" operator="beginsWith" text="Partial">
      <formula>LEFT(E17,LEN("Partial"))="Partial"</formula>
    </cfRule>
    <cfRule type="beginsWith" dxfId="1283" priority="208" stopIfTrue="1" operator="beginsWith" text="Missing">
      <formula>LEFT(E17,LEN("Missing"))="Missing"</formula>
    </cfRule>
    <cfRule type="beginsWith" dxfId="1282" priority="209" stopIfTrue="1" operator="beginsWith" text="Untested">
      <formula>LEFT(E17,LEN("Untested"))="Untested"</formula>
    </cfRule>
    <cfRule type="notContainsBlanks" dxfId="1281" priority="210" stopIfTrue="1">
      <formula>LEN(TRIM(E17))&gt;0</formula>
    </cfRule>
  </conditionalFormatting>
  <conditionalFormatting sqref="E24:F24">
    <cfRule type="beginsWith" dxfId="1280" priority="187" stopIfTrue="1" operator="beginsWith" text="Not Applicable">
      <formula>LEFT(E24,LEN("Not Applicable"))="Not Applicable"</formula>
    </cfRule>
    <cfRule type="beginsWith" dxfId="1279" priority="188" stopIfTrue="1" operator="beginsWith" text="Waived">
      <formula>LEFT(E24,LEN("Waived"))="Waived"</formula>
    </cfRule>
    <cfRule type="beginsWith" dxfId="1278" priority="189" stopIfTrue="1" operator="beginsWith" text="Pre-Passed">
      <formula>LEFT(E24,LEN("Pre-Passed"))="Pre-Passed"</formula>
    </cfRule>
    <cfRule type="beginsWith" dxfId="1277" priority="190" stopIfTrue="1" operator="beginsWith" text="Completed">
      <formula>LEFT(E24,LEN("Completed"))="Completed"</formula>
    </cfRule>
    <cfRule type="beginsWith" dxfId="1276" priority="191" stopIfTrue="1" operator="beginsWith" text="Partial">
      <formula>LEFT(E24,LEN("Partial"))="Partial"</formula>
    </cfRule>
    <cfRule type="beginsWith" dxfId="1275" priority="192" stopIfTrue="1" operator="beginsWith" text="Missing">
      <formula>LEFT(E24,LEN("Missing"))="Missing"</formula>
    </cfRule>
    <cfRule type="beginsWith" dxfId="1274" priority="193" stopIfTrue="1" operator="beginsWith" text="Untested">
      <formula>LEFT(E24,LEN("Untested"))="Untested"</formula>
    </cfRule>
    <cfRule type="notContainsBlanks" dxfId="1273" priority="194" stopIfTrue="1">
      <formula>LEN(TRIM(E24))&gt;0</formula>
    </cfRule>
  </conditionalFormatting>
  <conditionalFormatting sqref="F15">
    <cfRule type="beginsWith" dxfId="1272" priority="211" stopIfTrue="1" operator="beginsWith" text="Not Applicable">
      <formula>LEFT(F15,LEN("Not Applicable"))="Not Applicable"</formula>
    </cfRule>
    <cfRule type="beginsWith" dxfId="1271" priority="212" stopIfTrue="1" operator="beginsWith" text="Waived">
      <formula>LEFT(F15,LEN("Waived"))="Waived"</formula>
    </cfRule>
    <cfRule type="beginsWith" dxfId="1270" priority="213" stopIfTrue="1" operator="beginsWith" text="Pre-Passed">
      <formula>LEFT(F15,LEN("Pre-Passed"))="Pre-Passed"</formula>
    </cfRule>
    <cfRule type="beginsWith" dxfId="1269" priority="214" stopIfTrue="1" operator="beginsWith" text="Completed">
      <formula>LEFT(F15,LEN("Completed"))="Completed"</formula>
    </cfRule>
    <cfRule type="beginsWith" dxfId="1268" priority="215" stopIfTrue="1" operator="beginsWith" text="Partial">
      <formula>LEFT(F15,LEN("Partial"))="Partial"</formula>
    </cfRule>
    <cfRule type="beginsWith" dxfId="1267" priority="216" stopIfTrue="1" operator="beginsWith" text="Missing">
      <formula>LEFT(F15,LEN("Missing"))="Missing"</formula>
    </cfRule>
    <cfRule type="beginsWith" dxfId="1266" priority="217" stopIfTrue="1" operator="beginsWith" text="Untested">
      <formula>LEFT(F15,LEN("Untested"))="Untested"</formula>
    </cfRule>
    <cfRule type="notContainsBlanks" dxfId="1265" priority="218" stopIfTrue="1">
      <formula>LEN(TRIM(F15))&gt;0</formula>
    </cfRule>
  </conditionalFormatting>
  <conditionalFormatting sqref="A24">
    <cfRule type="beginsWith" dxfId="1264" priority="165" stopIfTrue="1" operator="beginsWith" text="Exceptional">
      <formula>LEFT(A24,LEN("Exceptional"))="Exceptional"</formula>
    </cfRule>
    <cfRule type="beginsWith" dxfId="1263" priority="166" stopIfTrue="1" operator="beginsWith" text="Professional">
      <formula>LEFT(A24,LEN("Professional"))="Professional"</formula>
    </cfRule>
    <cfRule type="beginsWith" dxfId="1262" priority="167" stopIfTrue="1" operator="beginsWith" text="Advanced">
      <formula>LEFT(A24,LEN("Advanced"))="Advanced"</formula>
    </cfRule>
    <cfRule type="beginsWith" dxfId="1261" priority="168" stopIfTrue="1" operator="beginsWith" text="Intermediate">
      <formula>LEFT(A24,LEN("Intermediate"))="Intermediate"</formula>
    </cfRule>
    <cfRule type="beginsWith" dxfId="1260" priority="169" stopIfTrue="1" operator="beginsWith" text="Basic">
      <formula>LEFT(A24,LEN("Basic"))="Basic"</formula>
    </cfRule>
    <cfRule type="beginsWith" dxfId="1259" priority="170" stopIfTrue="1" operator="beginsWith" text="Required">
      <formula>LEFT(A24,LEN("Required"))="Required"</formula>
    </cfRule>
    <cfRule type="notContainsBlanks" dxfId="1258" priority="171" stopIfTrue="1">
      <formula>LEN(TRIM(A24))&gt;0</formula>
    </cfRule>
  </conditionalFormatting>
  <conditionalFormatting sqref="E25">
    <cfRule type="beginsWith" dxfId="1257" priority="150" stopIfTrue="1" operator="beginsWith" text="Not Applicable">
      <formula>LEFT(E25,LEN("Not Applicable"))="Not Applicable"</formula>
    </cfRule>
    <cfRule type="beginsWith" dxfId="1256" priority="151" stopIfTrue="1" operator="beginsWith" text="Waived">
      <formula>LEFT(E25,LEN("Waived"))="Waived"</formula>
    </cfRule>
    <cfRule type="beginsWith" dxfId="1255" priority="152" stopIfTrue="1" operator="beginsWith" text="Pre-Passed">
      <formula>LEFT(E25,LEN("Pre-Passed"))="Pre-Passed"</formula>
    </cfRule>
    <cfRule type="beginsWith" dxfId="1254" priority="153" stopIfTrue="1" operator="beginsWith" text="Completed">
      <formula>LEFT(E25,LEN("Completed"))="Completed"</formula>
    </cfRule>
    <cfRule type="beginsWith" dxfId="1253" priority="154" stopIfTrue="1" operator="beginsWith" text="Partial">
      <formula>LEFT(E25,LEN("Partial"))="Partial"</formula>
    </cfRule>
    <cfRule type="beginsWith" dxfId="1252" priority="155" stopIfTrue="1" operator="beginsWith" text="Missing">
      <formula>LEFT(E25,LEN("Missing"))="Missing"</formula>
    </cfRule>
    <cfRule type="beginsWith" dxfId="1251" priority="156" stopIfTrue="1" operator="beginsWith" text="Untested">
      <formula>LEFT(E25,LEN("Untested"))="Untested"</formula>
    </cfRule>
    <cfRule type="notContainsBlanks" dxfId="1250" priority="157" stopIfTrue="1">
      <formula>LEN(TRIM(E25))&gt;0</formula>
    </cfRule>
  </conditionalFormatting>
  <conditionalFormatting sqref="F25">
    <cfRule type="beginsWith" dxfId="1249" priority="142" stopIfTrue="1" operator="beginsWith" text="Not Applicable">
      <formula>LEFT(F25,LEN("Not Applicable"))="Not Applicable"</formula>
    </cfRule>
    <cfRule type="beginsWith" dxfId="1248" priority="143" stopIfTrue="1" operator="beginsWith" text="Waived">
      <formula>LEFT(F25,LEN("Waived"))="Waived"</formula>
    </cfRule>
    <cfRule type="beginsWith" dxfId="1247" priority="144" stopIfTrue="1" operator="beginsWith" text="Pre-Passed">
      <formula>LEFT(F25,LEN("Pre-Passed"))="Pre-Passed"</formula>
    </cfRule>
    <cfRule type="beginsWith" dxfId="1246" priority="145" stopIfTrue="1" operator="beginsWith" text="Completed">
      <formula>LEFT(F25,LEN("Completed"))="Completed"</formula>
    </cfRule>
    <cfRule type="beginsWith" dxfId="1245" priority="146" stopIfTrue="1" operator="beginsWith" text="Partial">
      <formula>LEFT(F25,LEN("Partial"))="Partial"</formula>
    </cfRule>
    <cfRule type="beginsWith" dxfId="1244" priority="147" stopIfTrue="1" operator="beginsWith" text="Missing">
      <formula>LEFT(F25,LEN("Missing"))="Missing"</formula>
    </cfRule>
    <cfRule type="beginsWith" dxfId="1243" priority="148" stopIfTrue="1" operator="beginsWith" text="Untested">
      <formula>LEFT(F25,LEN("Untested"))="Untested"</formula>
    </cfRule>
    <cfRule type="notContainsBlanks" dxfId="1242" priority="149" stopIfTrue="1">
      <formula>LEN(TRIM(F25))&gt;0</formula>
    </cfRule>
  </conditionalFormatting>
  <conditionalFormatting sqref="A31">
    <cfRule type="beginsWith" dxfId="1241" priority="128" stopIfTrue="1" operator="beginsWith" text="Exceptional">
      <formula>LEFT(A31,LEN("Exceptional"))="Exceptional"</formula>
    </cfRule>
    <cfRule type="beginsWith" dxfId="1240" priority="129" stopIfTrue="1" operator="beginsWith" text="Professional">
      <formula>LEFT(A31,LEN("Professional"))="Professional"</formula>
    </cfRule>
    <cfRule type="beginsWith" dxfId="1239" priority="130" stopIfTrue="1" operator="beginsWith" text="Advanced">
      <formula>LEFT(A31,LEN("Advanced"))="Advanced"</formula>
    </cfRule>
    <cfRule type="beginsWith" dxfId="1238" priority="131" stopIfTrue="1" operator="beginsWith" text="Intermediate">
      <formula>LEFT(A31,LEN("Intermediate"))="Intermediate"</formula>
    </cfRule>
    <cfRule type="beginsWith" dxfId="1237" priority="132" stopIfTrue="1" operator="beginsWith" text="Basic">
      <formula>LEFT(A31,LEN("Basic"))="Basic"</formula>
    </cfRule>
    <cfRule type="beginsWith" dxfId="1236" priority="133" stopIfTrue="1" operator="beginsWith" text="Required">
      <formula>LEFT(A31,LEN("Required"))="Required"</formula>
    </cfRule>
    <cfRule type="notContainsBlanks" dxfId="1235" priority="134" stopIfTrue="1">
      <formula>LEN(TRIM(A31))&gt;0</formula>
    </cfRule>
  </conditionalFormatting>
  <conditionalFormatting sqref="A39">
    <cfRule type="beginsWith" dxfId="1234" priority="121" stopIfTrue="1" operator="beginsWith" text="Exceptional">
      <formula>LEFT(A39,LEN("Exceptional"))="Exceptional"</formula>
    </cfRule>
    <cfRule type="beginsWith" dxfId="1233" priority="122" stopIfTrue="1" operator="beginsWith" text="Professional">
      <formula>LEFT(A39,LEN("Professional"))="Professional"</formula>
    </cfRule>
    <cfRule type="beginsWith" dxfId="1232" priority="123" stopIfTrue="1" operator="beginsWith" text="Advanced">
      <formula>LEFT(A39,LEN("Advanced"))="Advanced"</formula>
    </cfRule>
    <cfRule type="beginsWith" dxfId="1231" priority="124" stopIfTrue="1" operator="beginsWith" text="Intermediate">
      <formula>LEFT(A39,LEN("Intermediate"))="Intermediate"</formula>
    </cfRule>
    <cfRule type="beginsWith" dxfId="1230" priority="125" stopIfTrue="1" operator="beginsWith" text="Basic">
      <formula>LEFT(A39,LEN("Basic"))="Basic"</formula>
    </cfRule>
    <cfRule type="beginsWith" dxfId="1229" priority="126" stopIfTrue="1" operator="beginsWith" text="Required">
      <formula>LEFT(A39,LEN("Required"))="Required"</formula>
    </cfRule>
    <cfRule type="notContainsBlanks" dxfId="1228" priority="127" stopIfTrue="1">
      <formula>LEN(TRIM(A39))&gt;0</formula>
    </cfRule>
  </conditionalFormatting>
  <conditionalFormatting sqref="A40">
    <cfRule type="beginsWith" dxfId="1227" priority="114" stopIfTrue="1" operator="beginsWith" text="Exceptional">
      <formula>LEFT(A40,LEN("Exceptional"))="Exceptional"</formula>
    </cfRule>
    <cfRule type="beginsWith" dxfId="1226" priority="115" stopIfTrue="1" operator="beginsWith" text="Professional">
      <formula>LEFT(A40,LEN("Professional"))="Professional"</formula>
    </cfRule>
    <cfRule type="beginsWith" dxfId="1225" priority="116" stopIfTrue="1" operator="beginsWith" text="Advanced">
      <formula>LEFT(A40,LEN("Advanced"))="Advanced"</formula>
    </cfRule>
    <cfRule type="beginsWith" dxfId="1224" priority="117" stopIfTrue="1" operator="beginsWith" text="Intermediate">
      <formula>LEFT(A40,LEN("Intermediate"))="Intermediate"</formula>
    </cfRule>
    <cfRule type="beginsWith" dxfId="1223" priority="118" stopIfTrue="1" operator="beginsWith" text="Basic">
      <formula>LEFT(A40,LEN("Basic"))="Basic"</formula>
    </cfRule>
    <cfRule type="beginsWith" dxfId="1222" priority="119" stopIfTrue="1" operator="beginsWith" text="Required">
      <formula>LEFT(A40,LEN("Required"))="Required"</formula>
    </cfRule>
    <cfRule type="notContainsBlanks" dxfId="1221" priority="120" stopIfTrue="1">
      <formula>LEN(TRIM(A40))&gt;0</formula>
    </cfRule>
  </conditionalFormatting>
  <conditionalFormatting sqref="A61">
    <cfRule type="beginsWith" dxfId="1220" priority="107" stopIfTrue="1" operator="beginsWith" text="Exceptional">
      <formula>LEFT(A61,LEN("Exceptional"))="Exceptional"</formula>
    </cfRule>
    <cfRule type="beginsWith" dxfId="1219" priority="108" stopIfTrue="1" operator="beginsWith" text="Professional">
      <formula>LEFT(A61,LEN("Professional"))="Professional"</formula>
    </cfRule>
    <cfRule type="beginsWith" dxfId="1218" priority="109" stopIfTrue="1" operator="beginsWith" text="Advanced">
      <formula>LEFT(A61,LEN("Advanced"))="Advanced"</formula>
    </cfRule>
    <cfRule type="beginsWith" dxfId="1217" priority="110" stopIfTrue="1" operator="beginsWith" text="Intermediate">
      <formula>LEFT(A61,LEN("Intermediate"))="Intermediate"</formula>
    </cfRule>
    <cfRule type="beginsWith" dxfId="1216" priority="111" stopIfTrue="1" operator="beginsWith" text="Basic">
      <formula>LEFT(A61,LEN("Basic"))="Basic"</formula>
    </cfRule>
    <cfRule type="beginsWith" dxfId="1215" priority="112" stopIfTrue="1" operator="beginsWith" text="Required">
      <formula>LEFT(A61,LEN("Required"))="Required"</formula>
    </cfRule>
    <cfRule type="notContainsBlanks" dxfId="1214" priority="113" stopIfTrue="1">
      <formula>LEN(TRIM(A61))&gt;0</formula>
    </cfRule>
  </conditionalFormatting>
  <conditionalFormatting sqref="A62">
    <cfRule type="beginsWith" dxfId="1213" priority="100" stopIfTrue="1" operator="beginsWith" text="Exceptional">
      <formula>LEFT(A62,LEN("Exceptional"))="Exceptional"</formula>
    </cfRule>
    <cfRule type="beginsWith" dxfId="1212" priority="101" stopIfTrue="1" operator="beginsWith" text="Professional">
      <formula>LEFT(A62,LEN("Professional"))="Professional"</formula>
    </cfRule>
    <cfRule type="beginsWith" dxfId="1211" priority="102" stopIfTrue="1" operator="beginsWith" text="Advanced">
      <formula>LEFT(A62,LEN("Advanced"))="Advanced"</formula>
    </cfRule>
    <cfRule type="beginsWith" dxfId="1210" priority="103" stopIfTrue="1" operator="beginsWith" text="Intermediate">
      <formula>LEFT(A62,LEN("Intermediate"))="Intermediate"</formula>
    </cfRule>
    <cfRule type="beginsWith" dxfId="1209" priority="104" stopIfTrue="1" operator="beginsWith" text="Basic">
      <formula>LEFT(A62,LEN("Basic"))="Basic"</formula>
    </cfRule>
    <cfRule type="beginsWith" dxfId="1208" priority="105" stopIfTrue="1" operator="beginsWith" text="Required">
      <formula>LEFT(A62,LEN("Required"))="Required"</formula>
    </cfRule>
    <cfRule type="notContainsBlanks" dxfId="1207" priority="106" stopIfTrue="1">
      <formula>LEN(TRIM(A62))&gt;0</formula>
    </cfRule>
  </conditionalFormatting>
  <conditionalFormatting sqref="A63">
    <cfRule type="beginsWith" dxfId="1206" priority="93" stopIfTrue="1" operator="beginsWith" text="Exceptional">
      <formula>LEFT(A63,LEN("Exceptional"))="Exceptional"</formula>
    </cfRule>
    <cfRule type="beginsWith" dxfId="1205" priority="94" stopIfTrue="1" operator="beginsWith" text="Professional">
      <formula>LEFT(A63,LEN("Professional"))="Professional"</formula>
    </cfRule>
    <cfRule type="beginsWith" dxfId="1204" priority="95" stopIfTrue="1" operator="beginsWith" text="Advanced">
      <formula>LEFT(A63,LEN("Advanced"))="Advanced"</formula>
    </cfRule>
    <cfRule type="beginsWith" dxfId="1203" priority="96" stopIfTrue="1" operator="beginsWith" text="Intermediate">
      <formula>LEFT(A63,LEN("Intermediate"))="Intermediate"</formula>
    </cfRule>
    <cfRule type="beginsWith" dxfId="1202" priority="97" stopIfTrue="1" operator="beginsWith" text="Basic">
      <formula>LEFT(A63,LEN("Basic"))="Basic"</formula>
    </cfRule>
    <cfRule type="beginsWith" dxfId="1201" priority="98" stopIfTrue="1" operator="beginsWith" text="Required">
      <formula>LEFT(A63,LEN("Required"))="Required"</formula>
    </cfRule>
    <cfRule type="notContainsBlanks" dxfId="1200" priority="99" stopIfTrue="1">
      <formula>LEN(TRIM(A63))&gt;0</formula>
    </cfRule>
  </conditionalFormatting>
  <conditionalFormatting sqref="A64">
    <cfRule type="beginsWith" dxfId="1199" priority="86" stopIfTrue="1" operator="beginsWith" text="Exceptional">
      <formula>LEFT(A64,LEN("Exceptional"))="Exceptional"</formula>
    </cfRule>
    <cfRule type="beginsWith" dxfId="1198" priority="87" stopIfTrue="1" operator="beginsWith" text="Professional">
      <formula>LEFT(A64,LEN("Professional"))="Professional"</formula>
    </cfRule>
    <cfRule type="beginsWith" dxfId="1197" priority="88" stopIfTrue="1" operator="beginsWith" text="Advanced">
      <formula>LEFT(A64,LEN("Advanced"))="Advanced"</formula>
    </cfRule>
    <cfRule type="beginsWith" dxfId="1196" priority="89" stopIfTrue="1" operator="beginsWith" text="Intermediate">
      <formula>LEFT(A64,LEN("Intermediate"))="Intermediate"</formula>
    </cfRule>
    <cfRule type="beginsWith" dxfId="1195" priority="90" stopIfTrue="1" operator="beginsWith" text="Basic">
      <formula>LEFT(A64,LEN("Basic"))="Basic"</formula>
    </cfRule>
    <cfRule type="beginsWith" dxfId="1194" priority="91" stopIfTrue="1" operator="beginsWith" text="Required">
      <formula>LEFT(A64,LEN("Required"))="Required"</formula>
    </cfRule>
    <cfRule type="notContainsBlanks" dxfId="1193" priority="92" stopIfTrue="1">
      <formula>LEN(TRIM(A64))&gt;0</formula>
    </cfRule>
  </conditionalFormatting>
  <conditionalFormatting sqref="A65">
    <cfRule type="beginsWith" dxfId="1192" priority="79" stopIfTrue="1" operator="beginsWith" text="Exceptional">
      <formula>LEFT(A65,LEN("Exceptional"))="Exceptional"</formula>
    </cfRule>
    <cfRule type="beginsWith" dxfId="1191" priority="80" stopIfTrue="1" operator="beginsWith" text="Professional">
      <formula>LEFT(A65,LEN("Professional"))="Professional"</formula>
    </cfRule>
    <cfRule type="beginsWith" dxfId="1190" priority="81" stopIfTrue="1" operator="beginsWith" text="Advanced">
      <formula>LEFT(A65,LEN("Advanced"))="Advanced"</formula>
    </cfRule>
    <cfRule type="beginsWith" dxfId="1189" priority="82" stopIfTrue="1" operator="beginsWith" text="Intermediate">
      <formula>LEFT(A65,LEN("Intermediate"))="Intermediate"</formula>
    </cfRule>
    <cfRule type="beginsWith" dxfId="1188" priority="83" stopIfTrue="1" operator="beginsWith" text="Basic">
      <formula>LEFT(A65,LEN("Basic"))="Basic"</formula>
    </cfRule>
    <cfRule type="beginsWith" dxfId="1187" priority="84" stopIfTrue="1" operator="beginsWith" text="Required">
      <formula>LEFT(A65,LEN("Required"))="Required"</formula>
    </cfRule>
    <cfRule type="notContainsBlanks" dxfId="1186" priority="85" stopIfTrue="1">
      <formula>LEN(TRIM(A65))&gt;0</formula>
    </cfRule>
  </conditionalFormatting>
  <conditionalFormatting sqref="A77">
    <cfRule type="beginsWith" dxfId="1185" priority="72" stopIfTrue="1" operator="beginsWith" text="Exceptional">
      <formula>LEFT(A77,LEN("Exceptional"))="Exceptional"</formula>
    </cfRule>
    <cfRule type="beginsWith" dxfId="1184" priority="73" stopIfTrue="1" operator="beginsWith" text="Professional">
      <formula>LEFT(A77,LEN("Professional"))="Professional"</formula>
    </cfRule>
    <cfRule type="beginsWith" dxfId="1183" priority="74" stopIfTrue="1" operator="beginsWith" text="Advanced">
      <formula>LEFT(A77,LEN("Advanced"))="Advanced"</formula>
    </cfRule>
    <cfRule type="beginsWith" dxfId="1182" priority="75" stopIfTrue="1" operator="beginsWith" text="Intermediate">
      <formula>LEFT(A77,LEN("Intermediate"))="Intermediate"</formula>
    </cfRule>
    <cfRule type="beginsWith" dxfId="1181" priority="76" stopIfTrue="1" operator="beginsWith" text="Basic">
      <formula>LEFT(A77,LEN("Basic"))="Basic"</formula>
    </cfRule>
    <cfRule type="beginsWith" dxfId="1180" priority="77" stopIfTrue="1" operator="beginsWith" text="Required">
      <formula>LEFT(A77,LEN("Required"))="Required"</formula>
    </cfRule>
    <cfRule type="notContainsBlanks" dxfId="1179" priority="78" stopIfTrue="1">
      <formula>LEN(TRIM(A77))&gt;0</formula>
    </cfRule>
  </conditionalFormatting>
  <conditionalFormatting sqref="A78">
    <cfRule type="beginsWith" dxfId="1178" priority="65" stopIfTrue="1" operator="beginsWith" text="Exceptional">
      <formula>LEFT(A78,LEN("Exceptional"))="Exceptional"</formula>
    </cfRule>
    <cfRule type="beginsWith" dxfId="1177" priority="66" stopIfTrue="1" operator="beginsWith" text="Professional">
      <formula>LEFT(A78,LEN("Professional"))="Professional"</formula>
    </cfRule>
    <cfRule type="beginsWith" dxfId="1176" priority="67" stopIfTrue="1" operator="beginsWith" text="Advanced">
      <formula>LEFT(A78,LEN("Advanced"))="Advanced"</formula>
    </cfRule>
    <cfRule type="beginsWith" dxfId="1175" priority="68" stopIfTrue="1" operator="beginsWith" text="Intermediate">
      <formula>LEFT(A78,LEN("Intermediate"))="Intermediate"</formula>
    </cfRule>
    <cfRule type="beginsWith" dxfId="1174" priority="69" stopIfTrue="1" operator="beginsWith" text="Basic">
      <formula>LEFT(A78,LEN("Basic"))="Basic"</formula>
    </cfRule>
    <cfRule type="beginsWith" dxfId="1173" priority="70" stopIfTrue="1" operator="beginsWith" text="Required">
      <formula>LEFT(A78,LEN("Required"))="Required"</formula>
    </cfRule>
    <cfRule type="notContainsBlanks" dxfId="1172" priority="71" stopIfTrue="1">
      <formula>LEN(TRIM(A78))&gt;0</formula>
    </cfRule>
  </conditionalFormatting>
  <conditionalFormatting sqref="A87">
    <cfRule type="beginsWith" dxfId="1171" priority="58" stopIfTrue="1" operator="beginsWith" text="Exceptional">
      <formula>LEFT(A87,LEN("Exceptional"))="Exceptional"</formula>
    </cfRule>
    <cfRule type="beginsWith" dxfId="1170" priority="59" stopIfTrue="1" operator="beginsWith" text="Professional">
      <formula>LEFT(A87,LEN("Professional"))="Professional"</formula>
    </cfRule>
    <cfRule type="beginsWith" dxfId="1169" priority="60" stopIfTrue="1" operator="beginsWith" text="Advanced">
      <formula>LEFT(A87,LEN("Advanced"))="Advanced"</formula>
    </cfRule>
    <cfRule type="beginsWith" dxfId="1168" priority="61" stopIfTrue="1" operator="beginsWith" text="Intermediate">
      <formula>LEFT(A87,LEN("Intermediate"))="Intermediate"</formula>
    </cfRule>
    <cfRule type="beginsWith" dxfId="1167" priority="62" stopIfTrue="1" operator="beginsWith" text="Basic">
      <formula>LEFT(A87,LEN("Basic"))="Basic"</formula>
    </cfRule>
    <cfRule type="beginsWith" dxfId="1166" priority="63" stopIfTrue="1" operator="beginsWith" text="Required">
      <formula>LEFT(A87,LEN("Required"))="Required"</formula>
    </cfRule>
    <cfRule type="notContainsBlanks" dxfId="1165" priority="64" stopIfTrue="1">
      <formula>LEN(TRIM(A87))&gt;0</formula>
    </cfRule>
  </conditionalFormatting>
  <conditionalFormatting sqref="A88">
    <cfRule type="beginsWith" dxfId="1164" priority="51" stopIfTrue="1" operator="beginsWith" text="Exceptional">
      <formula>LEFT(A88,LEN("Exceptional"))="Exceptional"</formula>
    </cfRule>
    <cfRule type="beginsWith" dxfId="1163" priority="52" stopIfTrue="1" operator="beginsWith" text="Professional">
      <formula>LEFT(A88,LEN("Professional"))="Professional"</formula>
    </cfRule>
    <cfRule type="beginsWith" dxfId="1162" priority="53" stopIfTrue="1" operator="beginsWith" text="Advanced">
      <formula>LEFT(A88,LEN("Advanced"))="Advanced"</formula>
    </cfRule>
    <cfRule type="beginsWith" dxfId="1161" priority="54" stopIfTrue="1" operator="beginsWith" text="Intermediate">
      <formula>LEFT(A88,LEN("Intermediate"))="Intermediate"</formula>
    </cfRule>
    <cfRule type="beginsWith" dxfId="1160" priority="55" stopIfTrue="1" operator="beginsWith" text="Basic">
      <formula>LEFT(A88,LEN("Basic"))="Basic"</formula>
    </cfRule>
    <cfRule type="beginsWith" dxfId="1159" priority="56" stopIfTrue="1" operator="beginsWith" text="Required">
      <formula>LEFT(A88,LEN("Required"))="Required"</formula>
    </cfRule>
    <cfRule type="notContainsBlanks" dxfId="1158" priority="57" stopIfTrue="1">
      <formula>LEN(TRIM(A88))&gt;0</formula>
    </cfRule>
  </conditionalFormatting>
  <conditionalFormatting sqref="A89">
    <cfRule type="beginsWith" dxfId="1157" priority="44" stopIfTrue="1" operator="beginsWith" text="Exceptional">
      <formula>LEFT(A89,LEN("Exceptional"))="Exceptional"</formula>
    </cfRule>
    <cfRule type="beginsWith" dxfId="1156" priority="45" stopIfTrue="1" operator="beginsWith" text="Professional">
      <formula>LEFT(A89,LEN("Professional"))="Professional"</formula>
    </cfRule>
    <cfRule type="beginsWith" dxfId="1155" priority="46" stopIfTrue="1" operator="beginsWith" text="Advanced">
      <formula>LEFT(A89,LEN("Advanced"))="Advanced"</formula>
    </cfRule>
    <cfRule type="beginsWith" dxfId="1154" priority="47" stopIfTrue="1" operator="beginsWith" text="Intermediate">
      <formula>LEFT(A89,LEN("Intermediate"))="Intermediate"</formula>
    </cfRule>
    <cfRule type="beginsWith" dxfId="1153" priority="48" stopIfTrue="1" operator="beginsWith" text="Basic">
      <formula>LEFT(A89,LEN("Basic"))="Basic"</formula>
    </cfRule>
    <cfRule type="beginsWith" dxfId="1152" priority="49" stopIfTrue="1" operator="beginsWith" text="Required">
      <formula>LEFT(A89,LEN("Required"))="Required"</formula>
    </cfRule>
    <cfRule type="notContainsBlanks" dxfId="1151" priority="50" stopIfTrue="1">
      <formula>LEN(TRIM(A89))&gt;0</formula>
    </cfRule>
  </conditionalFormatting>
  <conditionalFormatting sqref="A106">
    <cfRule type="beginsWith" dxfId="1150" priority="37" stopIfTrue="1" operator="beginsWith" text="Exceptional">
      <formula>LEFT(A106,LEN("Exceptional"))="Exceptional"</formula>
    </cfRule>
    <cfRule type="beginsWith" dxfId="1149" priority="38" stopIfTrue="1" operator="beginsWith" text="Professional">
      <formula>LEFT(A106,LEN("Professional"))="Professional"</formula>
    </cfRule>
    <cfRule type="beginsWith" dxfId="1148" priority="39" stopIfTrue="1" operator="beginsWith" text="Advanced">
      <formula>LEFT(A106,LEN("Advanced"))="Advanced"</formula>
    </cfRule>
    <cfRule type="beginsWith" dxfId="1147" priority="40" stopIfTrue="1" operator="beginsWith" text="Intermediate">
      <formula>LEFT(A106,LEN("Intermediate"))="Intermediate"</formula>
    </cfRule>
    <cfRule type="beginsWith" dxfId="1146" priority="41" stopIfTrue="1" operator="beginsWith" text="Basic">
      <formula>LEFT(A106,LEN("Basic"))="Basic"</formula>
    </cfRule>
    <cfRule type="beginsWith" dxfId="1145" priority="42" stopIfTrue="1" operator="beginsWith" text="Required">
      <formula>LEFT(A106,LEN("Required"))="Required"</formula>
    </cfRule>
    <cfRule type="notContainsBlanks" dxfId="1144" priority="43" stopIfTrue="1">
      <formula>LEN(TRIM(A106))&gt;0</formula>
    </cfRule>
  </conditionalFormatting>
  <conditionalFormatting sqref="A107">
    <cfRule type="beginsWith" dxfId="1143" priority="30" stopIfTrue="1" operator="beginsWith" text="Exceptional">
      <formula>LEFT(A107,LEN("Exceptional"))="Exceptional"</formula>
    </cfRule>
    <cfRule type="beginsWith" dxfId="1142" priority="31" stopIfTrue="1" operator="beginsWith" text="Professional">
      <formula>LEFT(A107,LEN("Professional"))="Professional"</formula>
    </cfRule>
    <cfRule type="beginsWith" dxfId="1141" priority="32" stopIfTrue="1" operator="beginsWith" text="Advanced">
      <formula>LEFT(A107,LEN("Advanced"))="Advanced"</formula>
    </cfRule>
    <cfRule type="beginsWith" dxfId="1140" priority="33" stopIfTrue="1" operator="beginsWith" text="Intermediate">
      <formula>LEFT(A107,LEN("Intermediate"))="Intermediate"</formula>
    </cfRule>
    <cfRule type="beginsWith" dxfId="1139" priority="34" stopIfTrue="1" operator="beginsWith" text="Basic">
      <formula>LEFT(A107,LEN("Basic"))="Basic"</formula>
    </cfRule>
    <cfRule type="beginsWith" dxfId="1138" priority="35" stopIfTrue="1" operator="beginsWith" text="Required">
      <formula>LEFT(A107,LEN("Required"))="Required"</formula>
    </cfRule>
    <cfRule type="notContainsBlanks" dxfId="1137" priority="36" stopIfTrue="1">
      <formula>LEN(TRIM(A107))&gt;0</formula>
    </cfRule>
  </conditionalFormatting>
  <conditionalFormatting sqref="A29">
    <cfRule type="beginsWith" dxfId="1136" priority="9" stopIfTrue="1" operator="beginsWith" text="Exceptional">
      <formula>LEFT(A29,LEN("Exceptional"))="Exceptional"</formula>
    </cfRule>
    <cfRule type="beginsWith" dxfId="1135" priority="10" stopIfTrue="1" operator="beginsWith" text="Professional">
      <formula>LEFT(A29,LEN("Professional"))="Professional"</formula>
    </cfRule>
    <cfRule type="beginsWith" dxfId="1134" priority="11" stopIfTrue="1" operator="beginsWith" text="Advanced">
      <formula>LEFT(A29,LEN("Advanced"))="Advanced"</formula>
    </cfRule>
    <cfRule type="beginsWith" dxfId="1133" priority="12" stopIfTrue="1" operator="beginsWith" text="Intermediate">
      <formula>LEFT(A29,LEN("Intermediate"))="Intermediate"</formula>
    </cfRule>
    <cfRule type="beginsWith" dxfId="1132" priority="13" stopIfTrue="1" operator="beginsWith" text="Basic">
      <formula>LEFT(A29,LEN("Basic"))="Basic"</formula>
    </cfRule>
    <cfRule type="beginsWith" dxfId="1131" priority="14" stopIfTrue="1" operator="beginsWith" text="Required">
      <formula>LEFT(A29,LEN("Required"))="Required"</formula>
    </cfRule>
    <cfRule type="notContainsBlanks" dxfId="1130" priority="15" stopIfTrue="1">
      <formula>LEN(TRIM(A29))&gt;0</formula>
    </cfRule>
  </conditionalFormatting>
  <conditionalFormatting sqref="A30">
    <cfRule type="beginsWith" dxfId="1129" priority="16" stopIfTrue="1" operator="beginsWith" text="Exceptional">
      <formula>LEFT(A30,LEN("Exceptional"))="Exceptional"</formula>
    </cfRule>
    <cfRule type="beginsWith" dxfId="1128" priority="17" stopIfTrue="1" operator="beginsWith" text="Professional">
      <formula>LEFT(A30,LEN("Professional"))="Professional"</formula>
    </cfRule>
    <cfRule type="beginsWith" dxfId="1127" priority="18" stopIfTrue="1" operator="beginsWith" text="Advanced">
      <formula>LEFT(A30,LEN("Advanced"))="Advanced"</formula>
    </cfRule>
    <cfRule type="beginsWith" dxfId="1126" priority="19" stopIfTrue="1" operator="beginsWith" text="Intermediate">
      <formula>LEFT(A30,LEN("Intermediate"))="Intermediate"</formula>
    </cfRule>
    <cfRule type="beginsWith" dxfId="1125" priority="20" stopIfTrue="1" operator="beginsWith" text="Basic">
      <formula>LEFT(A30,LEN("Basic"))="Basic"</formula>
    </cfRule>
    <cfRule type="beginsWith" dxfId="1124" priority="21" stopIfTrue="1" operator="beginsWith" text="Required">
      <formula>LEFT(A30,LEN("Required"))="Required"</formula>
    </cfRule>
    <cfRule type="notContainsBlanks" dxfId="1123" priority="22" stopIfTrue="1">
      <formula>LEN(TRIM(A30))&gt;0</formula>
    </cfRule>
  </conditionalFormatting>
  <conditionalFormatting sqref="E12:E15">
    <cfRule type="beginsWith" dxfId="287" priority="1" stopIfTrue="1" operator="beginsWith" text="Not Applicable">
      <formula>LEFT(E12,LEN("Not Applicable"))="Not Applicable"</formula>
    </cfRule>
    <cfRule type="beginsWith" dxfId="286" priority="2" stopIfTrue="1" operator="beginsWith" text="Waived">
      <formula>LEFT(E12,LEN("Waived"))="Waived"</formula>
    </cfRule>
    <cfRule type="beginsWith" dxfId="285" priority="3" stopIfTrue="1" operator="beginsWith" text="Pre-Passed">
      <formula>LEFT(E12,LEN("Pre-Passed"))="Pre-Passed"</formula>
    </cfRule>
    <cfRule type="beginsWith" dxfId="284" priority="4" stopIfTrue="1" operator="beginsWith" text="Completed">
      <formula>LEFT(E12,LEN("Completed"))="Completed"</formula>
    </cfRule>
    <cfRule type="beginsWith" dxfId="283" priority="5" stopIfTrue="1" operator="beginsWith" text="Partial">
      <formula>LEFT(E12,LEN("Partial"))="Partial"</formula>
    </cfRule>
    <cfRule type="beginsWith" dxfId="282" priority="6" stopIfTrue="1" operator="beginsWith" text="Missing">
      <formula>LEFT(E12,LEN("Missing"))="Missing"</formula>
    </cfRule>
    <cfRule type="beginsWith" dxfId="281" priority="7" stopIfTrue="1" operator="beginsWith" text="Untested">
      <formula>LEFT(E12,LEN("Untested"))="Untested"</formula>
    </cfRule>
    <cfRule type="notContainsBlanks" dxfId="280" priority="8" stopIfTrue="1">
      <formula>LEN(TRIM(E12))&gt;0</formula>
    </cfRule>
  </conditionalFormatting>
  <dataValidations count="2">
    <dataValidation type="list" showInputMessage="1" showErrorMessage="1" sqref="E104:F121 E75:F83 E85:F102 E37:F57 E26:F35 E59:F73 E11:F24">
      <formula1>"Untested, Missing, Partial, Completed, Waived, Not Applicable"</formula1>
    </dataValidation>
    <dataValidation type="list" allowBlank="1" showInputMessage="1" showErrorMessage="1" sqref="F84 F10 F58 F103 F74 F36 F25">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4"/>
  <sheetViews>
    <sheetView topLeftCell="A31" workbookViewId="0">
      <selection activeCell="D50" sqref="D50"/>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290</v>
      </c>
      <c r="D1" s="4"/>
      <c r="E1" s="3" t="str">
        <f>""&amp;COUNTIF(E$10:E$238,$A$2)&amp;" "&amp;$A$2</f>
        <v>17 Untested</v>
      </c>
      <c r="F1" s="3" t="str">
        <f>""&amp;COUNTIF(F$10:F$238,$A$2)&amp;" "&amp;$A$2</f>
        <v>56 Untested</v>
      </c>
      <c r="G1" s="4" t="s">
        <v>704</v>
      </c>
    </row>
    <row r="2" spans="1:7" ht="14.1" customHeight="1" thickBot="1">
      <c r="A2" s="12" t="s">
        <v>52</v>
      </c>
      <c r="B2" s="11" t="s">
        <v>53</v>
      </c>
      <c r="C2" s="261" t="s">
        <v>557</v>
      </c>
      <c r="D2" s="262"/>
      <c r="E2" s="14">
        <f>SUMPRODUCT(($A$10:$A$238="Required")*(E$10:E$238="Missing"))+0.5*SUMPRODUCT(($A$10:$A$238="Required")*(E$10:E$238="Partial"))</f>
        <v>0</v>
      </c>
      <c r="F2" s="14">
        <f>SUMPRODUCT(($A$10:$A$238="Required")*(F$10:F$238="Missing"))+0.5*SUMPRODUCT(($A$10:$A$238="Required")*(F$10:F$238="Partial"))</f>
        <v>0</v>
      </c>
      <c r="G2" s="11" t="str">
        <f>"Required "&amp;$G$1&amp;"s "&amp;A3</f>
        <v>Required ARTs Missing</v>
      </c>
    </row>
    <row r="3" spans="1:7" ht="14.1" customHeight="1" thickBot="1">
      <c r="A3" s="12" t="s">
        <v>54</v>
      </c>
      <c r="B3" s="11" t="s">
        <v>55</v>
      </c>
      <c r="C3" s="263"/>
      <c r="D3" s="264"/>
      <c r="E3" s="14">
        <f>SUMPRODUCT(($A$10:$A$238="Basic")*(E$10:E$238="Missing"))+0.5*SUMPRODUCT(($A$10:$A$238="Basic")*(E$10:E$238="Partial"))</f>
        <v>0</v>
      </c>
      <c r="F3" s="14">
        <f>SUMPRODUCT(($A$10:$A$238="Basic")*(F$10:F$238="Missing"))+0.5*SUMPRODUCT(($A$10:$A$238="Basic")*(F$10:F$238="Partial"))</f>
        <v>0</v>
      </c>
      <c r="G3" s="11" t="str">
        <f>"Basic "&amp;$G$1&amp;"s "&amp;A3</f>
        <v>Basic ARTs Missing</v>
      </c>
    </row>
    <row r="4" spans="1:7" ht="14.1" customHeight="1" thickBot="1">
      <c r="A4" s="12" t="s">
        <v>56</v>
      </c>
      <c r="B4" s="11" t="s">
        <v>57</v>
      </c>
      <c r="C4" s="263"/>
      <c r="D4" s="264"/>
      <c r="E4" s="14">
        <f>SUMPRODUCT(($A$10:$A$238="Intermediate")*(E$10:E$238="Missing"))+0.5*SUMPRODUCT(($A$10:$A$238="Intermediate")*(E$10:E$238="Partial"))</f>
        <v>0</v>
      </c>
      <c r="F4" s="14">
        <f>SUMPRODUCT(($A$10:$A$238="Intermediate")*(F$10:F$238="Missing"))+0.5*SUMPRODUCT(($A$10:$A$238="Intermediate")*(F$10:F$238="Partial"))</f>
        <v>0</v>
      </c>
      <c r="G4" s="11" t="str">
        <f>"Intermediate "&amp;$G$1&amp;"s "&amp;A3</f>
        <v>Intermediate ARTs Missing</v>
      </c>
    </row>
    <row r="5" spans="1:7" ht="14.1" customHeight="1" thickBot="1">
      <c r="A5" s="12" t="s">
        <v>58</v>
      </c>
      <c r="B5" s="11" t="s">
        <v>59</v>
      </c>
      <c r="C5" s="263"/>
      <c r="D5" s="264"/>
      <c r="E5" s="14">
        <f>SUMPRODUCT(($A$10:$A$238="Intermediate")*(E$10:E$238="Completed"))+SUMPRODUCT(($A$10:$A$238="Intermediate")*(E$10:E$238="Pre-Passed"))+0.5*SUMPRODUCT(($A$10:$A$238="Intermediate")*(E$10:E$238="Partial"))</f>
        <v>4</v>
      </c>
      <c r="F5" s="14">
        <f>SUMPRODUCT(($A$10:$A$238="Intermediate")*(F$10:F$238="Completed"))+SUMPRODUCT(($A$10:$A$238="Intermediate")*(F$10:F$238="Pre-Passed"))+0.5*SUMPRODUCT(($A$10:$A$238="Intermediate")*(F$10:F$238="Partial"))</f>
        <v>0</v>
      </c>
      <c r="G5" s="11" t="str">
        <f>"Intermediate "&amp;$G$1&amp;"s "&amp;A5</f>
        <v>Intermediate ARTs Completed</v>
      </c>
    </row>
    <row r="6" spans="1:7" ht="14.1" customHeight="1" thickBot="1">
      <c r="A6" s="12" t="s">
        <v>60</v>
      </c>
      <c r="B6" s="11" t="s">
        <v>483</v>
      </c>
      <c r="C6" s="263"/>
      <c r="D6" s="264"/>
      <c r="E6" s="14">
        <f>SUMPRODUCT(($A$10:$A$238="Advanced")*(E$10:E$238="Missing"))+0.5*SUMPRODUCT(($A$10:$A$238="Advanced")*(E$10:E$238="Partial"))</f>
        <v>2</v>
      </c>
      <c r="F6" s="14">
        <f>SUMPRODUCT(($A$10:$A$238="Advanced")*(F$10:F$238="Missing"))+0.5*SUMPRODUCT(($A$10:$A$238="Advanced")*(F$10:F$238="Partial"))</f>
        <v>0</v>
      </c>
      <c r="G6" s="11" t="str">
        <f>"Advanced "&amp;$G$1&amp;"s "&amp;A3</f>
        <v>Advanced ARTs Missing</v>
      </c>
    </row>
    <row r="7" spans="1:7" ht="14.1" customHeight="1" thickBot="1">
      <c r="A7" s="10" t="s">
        <v>61</v>
      </c>
      <c r="B7" s="11" t="s">
        <v>62</v>
      </c>
      <c r="C7" s="263"/>
      <c r="D7" s="264"/>
      <c r="E7" s="14">
        <f>SUMPRODUCT(($A$10:$A$238="Advanced")*(E$10:E$238="Completed"))+SUMPRODUCT(($A$10:$A$238="Advanced")*(E$10:E$238="Pre-Passed"))+0.5*SUMPRODUCT(($A$10:$A$238="Advanced")*(E$10:E$238="Partial"))</f>
        <v>5</v>
      </c>
      <c r="F7" s="14">
        <f>SUMPRODUCT(($A$10:$A$238="Advanced")*(F$10:F$238="Completed"))+SUMPRODUCT(($A$10:$A$238="Advanced")*(F$10:F$238="Pre-Passed"))+0.5*SUMPRODUCT(($A$10:$A$238="Advanced")*(F$10:F$238="Partial"))</f>
        <v>0</v>
      </c>
      <c r="G7" s="11" t="str">
        <f>"Advanced "&amp;$G$1&amp;"s "&amp;A5</f>
        <v>Advanced ARTs Completed</v>
      </c>
    </row>
    <row r="8" spans="1:7" ht="14.1" customHeight="1" thickBot="1">
      <c r="A8" s="267" t="s">
        <v>726</v>
      </c>
      <c r="B8" s="268"/>
      <c r="C8" s="263"/>
      <c r="D8" s="264"/>
      <c r="E8" s="14">
        <f>SUMPRODUCT(($A$10:$A$238="Professional")*(E$10:E$238="Completed"))+SUMPRODUCT(($A$10:$A$238="Professional")*(E$10:E$238="Pre-Passed"))+0.5*SUMPRODUCT(($A$10:$A$238="Professional")*(E$10:E$238="Partial"))</f>
        <v>3</v>
      </c>
      <c r="F8" s="14">
        <f>SUMPRODUCT(($A$10:$A$238="Professional")*(F$10:F$238="Completed"))+SUMPRODUCT(($A$10:$A$238="Professional")*(F$10:F$238="Pre-Passed"))+0.5*SUMPRODUCT(($A$10:$A$238="Professional")*(F$10:F$238="Partial"))</f>
        <v>0</v>
      </c>
      <c r="G8" s="11" t="str">
        <f>"Professional "&amp;$G$1&amp;"s "&amp;A5</f>
        <v>Professional ARTs Completed</v>
      </c>
    </row>
    <row r="9" spans="1:7" ht="14.1" customHeight="1" thickBot="1">
      <c r="A9" s="269" t="s">
        <v>727</v>
      </c>
      <c r="B9" s="270"/>
      <c r="C9" s="265"/>
      <c r="D9" s="266"/>
      <c r="E9" s="14">
        <f>SUMPRODUCT(($A$10:$A$251="Exceptional")*(E$10:E$251="Completed"))+SUMPRODUCT(($A$10:$A$251="Exceptional")*(E$10:E$251="Pre-Passed"))+0.5*SUMPRODUCT(($A$10:$A$251="Exceptional")*(E$10:E$251="Partial"))</f>
        <v>2.5</v>
      </c>
      <c r="F9" s="14">
        <f>SUMPRODUCT(($A$10:$A$251="Exceptional")*(F$10:F$251="Completed"))+SUMPRODUCT(($A$10:$A$251="Exceptional")*(F$10:F$251="Pre-Passed"))+0.5*SUMPRODUCT(($A$10:$A$251="Exceptional")*(F$10:F$251="Partial"))</f>
        <v>0</v>
      </c>
      <c r="G9" s="11" t="str">
        <f>"Exceptional "&amp;$G$1&amp;"s "&amp;A5</f>
        <v>Exceptional ARTs Completed</v>
      </c>
    </row>
    <row r="10" spans="1:7" ht="14.1" customHeight="1" thickBot="1">
      <c r="A10" s="231" t="s">
        <v>291</v>
      </c>
      <c r="B10" s="233"/>
      <c r="C10" s="4" t="s">
        <v>63</v>
      </c>
      <c r="D10" s="4" t="s">
        <v>487</v>
      </c>
      <c r="E10" s="4" t="s">
        <v>64</v>
      </c>
      <c r="F10" s="4" t="s">
        <v>65</v>
      </c>
      <c r="G10" s="4" t="s">
        <v>488</v>
      </c>
    </row>
    <row r="11" spans="1:7" ht="16.5" thickBot="1">
      <c r="A11" s="28" t="s">
        <v>66</v>
      </c>
      <c r="B11" s="11" t="s">
        <v>292</v>
      </c>
      <c r="C11" s="11" t="s">
        <v>293</v>
      </c>
      <c r="D11" s="11"/>
      <c r="E11" s="4" t="s">
        <v>58</v>
      </c>
      <c r="F11" s="4" t="s">
        <v>52</v>
      </c>
      <c r="G11" s="11"/>
    </row>
    <row r="12" spans="1:7" ht="16.5" thickBot="1">
      <c r="A12" s="28" t="s">
        <v>66</v>
      </c>
      <c r="B12" s="11" t="s">
        <v>295</v>
      </c>
      <c r="C12" s="11" t="s">
        <v>296</v>
      </c>
      <c r="D12" s="11"/>
      <c r="E12" s="4" t="s">
        <v>58</v>
      </c>
      <c r="F12" s="4" t="s">
        <v>52</v>
      </c>
      <c r="G12" s="11"/>
    </row>
    <row r="13" spans="1:7" ht="26.25" thickBot="1">
      <c r="A13" s="28" t="s">
        <v>66</v>
      </c>
      <c r="B13" s="11" t="s">
        <v>294</v>
      </c>
      <c r="C13" s="11" t="s">
        <v>793</v>
      </c>
      <c r="D13" s="11"/>
      <c r="E13" s="4" t="s">
        <v>58</v>
      </c>
      <c r="F13" s="4" t="s">
        <v>52</v>
      </c>
      <c r="G13" s="11"/>
    </row>
    <row r="14" spans="1:7" ht="16.5" thickBot="1">
      <c r="A14" s="16" t="s">
        <v>68</v>
      </c>
      <c r="B14" s="11" t="s">
        <v>299</v>
      </c>
      <c r="C14" s="11" t="s">
        <v>300</v>
      </c>
      <c r="D14" s="11"/>
      <c r="E14" s="4" t="s">
        <v>58</v>
      </c>
      <c r="F14" s="4" t="s">
        <v>52</v>
      </c>
      <c r="G14" s="11"/>
    </row>
    <row r="15" spans="1:7" ht="16.5" thickBot="1">
      <c r="A15" s="16" t="s">
        <v>68</v>
      </c>
      <c r="B15" s="11" t="s">
        <v>297</v>
      </c>
      <c r="C15" s="11" t="s">
        <v>298</v>
      </c>
      <c r="D15" s="11"/>
      <c r="E15" s="4" t="s">
        <v>58</v>
      </c>
      <c r="F15" s="4" t="s">
        <v>52</v>
      </c>
      <c r="G15" s="11"/>
    </row>
    <row r="16" spans="1:7" ht="16.5" thickBot="1">
      <c r="A16" s="16" t="s">
        <v>68</v>
      </c>
      <c r="B16" s="11" t="s">
        <v>301</v>
      </c>
      <c r="C16" s="11" t="s">
        <v>302</v>
      </c>
      <c r="D16" s="11"/>
      <c r="E16" s="4" t="s">
        <v>58</v>
      </c>
      <c r="F16" s="4" t="s">
        <v>52</v>
      </c>
      <c r="G16" s="11"/>
    </row>
    <row r="17" spans="1:7" ht="14.1" customHeight="1" thickBot="1">
      <c r="A17" s="16" t="s">
        <v>68</v>
      </c>
      <c r="B17" s="11" t="s">
        <v>303</v>
      </c>
      <c r="C17" s="11" t="s">
        <v>304</v>
      </c>
      <c r="D17" s="11"/>
      <c r="E17" s="4" t="s">
        <v>58</v>
      </c>
      <c r="F17" s="4" t="s">
        <v>52</v>
      </c>
      <c r="G17" s="11"/>
    </row>
    <row r="18" spans="1:7" ht="16.5" thickBot="1">
      <c r="A18" s="29" t="s">
        <v>80</v>
      </c>
      <c r="B18" s="11" t="s">
        <v>305</v>
      </c>
      <c r="C18" s="11" t="s">
        <v>794</v>
      </c>
      <c r="D18" s="11"/>
      <c r="E18" s="4" t="s">
        <v>58</v>
      </c>
      <c r="F18" s="4" t="s">
        <v>52</v>
      </c>
      <c r="G18" s="11"/>
    </row>
    <row r="19" spans="1:7" ht="16.5" thickBot="1">
      <c r="A19" s="29" t="s">
        <v>80</v>
      </c>
      <c r="B19" s="11" t="s">
        <v>306</v>
      </c>
      <c r="C19" s="11" t="s">
        <v>307</v>
      </c>
      <c r="D19" s="11"/>
      <c r="E19" s="4" t="s">
        <v>58</v>
      </c>
      <c r="F19" s="4" t="s">
        <v>52</v>
      </c>
      <c r="G19" s="11"/>
    </row>
    <row r="20" spans="1:7" ht="16.5" thickBot="1">
      <c r="A20" s="30" t="s">
        <v>70</v>
      </c>
      <c r="B20" s="11" t="s">
        <v>795</v>
      </c>
      <c r="C20" s="11" t="s">
        <v>308</v>
      </c>
      <c r="D20" s="11"/>
      <c r="E20" s="4" t="s">
        <v>58</v>
      </c>
      <c r="F20" s="4" t="s">
        <v>52</v>
      </c>
      <c r="G20" s="11"/>
    </row>
    <row r="21" spans="1:7" ht="16.5" thickBot="1">
      <c r="A21" s="30" t="s">
        <v>70</v>
      </c>
      <c r="B21" s="11" t="s">
        <v>309</v>
      </c>
      <c r="C21" s="11" t="s">
        <v>310</v>
      </c>
      <c r="D21" s="11"/>
      <c r="E21" s="4" t="s">
        <v>58</v>
      </c>
      <c r="F21" s="4" t="s">
        <v>52</v>
      </c>
      <c r="G21" s="11"/>
    </row>
    <row r="22" spans="1:7" ht="16.5" thickBot="1">
      <c r="A22" s="30" t="s">
        <v>70</v>
      </c>
      <c r="B22" s="11" t="s">
        <v>311</v>
      </c>
      <c r="C22" s="11" t="s">
        <v>312</v>
      </c>
      <c r="D22" s="11"/>
      <c r="E22" s="4" t="s">
        <v>58</v>
      </c>
      <c r="F22" s="4" t="s">
        <v>52</v>
      </c>
      <c r="G22" s="11"/>
    </row>
    <row r="23" spans="1:7" ht="16.5" thickBot="1">
      <c r="A23" s="31" t="s">
        <v>101</v>
      </c>
      <c r="B23" s="11" t="s">
        <v>319</v>
      </c>
      <c r="C23" s="11" t="s">
        <v>320</v>
      </c>
      <c r="D23" s="11"/>
      <c r="E23" s="4" t="s">
        <v>52</v>
      </c>
      <c r="F23" s="4" t="s">
        <v>52</v>
      </c>
      <c r="G23" s="11"/>
    </row>
    <row r="24" spans="1:7" ht="16.5" thickBot="1">
      <c r="A24" s="31" t="s">
        <v>101</v>
      </c>
      <c r="B24" s="11" t="s">
        <v>317</v>
      </c>
      <c r="C24" s="11" t="s">
        <v>318</v>
      </c>
      <c r="D24" s="11"/>
      <c r="E24" s="4" t="s">
        <v>58</v>
      </c>
      <c r="F24" s="4" t="s">
        <v>52</v>
      </c>
      <c r="G24" s="11"/>
    </row>
    <row r="25" spans="1:7" ht="16.5" thickBot="1">
      <c r="A25" s="31" t="s">
        <v>101</v>
      </c>
      <c r="B25" s="11" t="s">
        <v>315</v>
      </c>
      <c r="C25" s="11" t="s">
        <v>316</v>
      </c>
      <c r="D25" s="11"/>
      <c r="E25" s="4" t="s">
        <v>58</v>
      </c>
      <c r="F25" s="4" t="s">
        <v>52</v>
      </c>
      <c r="G25" s="11"/>
    </row>
    <row r="26" spans="1:7" ht="16.5" thickBot="1">
      <c r="A26" s="32" t="s">
        <v>484</v>
      </c>
      <c r="B26" s="11" t="s">
        <v>313</v>
      </c>
      <c r="C26" s="11" t="s">
        <v>314</v>
      </c>
      <c r="D26" s="11"/>
      <c r="E26" s="4" t="s">
        <v>58</v>
      </c>
      <c r="F26" s="4" t="s">
        <v>52</v>
      </c>
      <c r="G26" s="11"/>
    </row>
    <row r="27" spans="1:7" ht="16.5" thickBot="1">
      <c r="A27" s="32" t="s">
        <v>484</v>
      </c>
      <c r="B27" s="11" t="s">
        <v>321</v>
      </c>
      <c r="C27" s="11" t="s">
        <v>322</v>
      </c>
      <c r="D27" s="11"/>
      <c r="E27" s="4" t="s">
        <v>56</v>
      </c>
      <c r="F27" s="4" t="s">
        <v>52</v>
      </c>
      <c r="G27" s="11"/>
    </row>
    <row r="28" spans="1:7" ht="16.5" thickBot="1">
      <c r="A28" s="32" t="s">
        <v>484</v>
      </c>
      <c r="B28" s="11" t="s">
        <v>323</v>
      </c>
      <c r="C28" s="11" t="s">
        <v>324</v>
      </c>
      <c r="D28" s="11"/>
      <c r="E28" s="4" t="s">
        <v>54</v>
      </c>
      <c r="F28" s="4" t="s">
        <v>52</v>
      </c>
      <c r="G28" s="11"/>
    </row>
    <row r="29" spans="1:7" ht="14.1" customHeight="1" thickBot="1">
      <c r="A29" s="231" t="s">
        <v>564</v>
      </c>
      <c r="B29" s="233"/>
      <c r="C29" s="4" t="s">
        <v>451</v>
      </c>
      <c r="D29" s="4" t="s">
        <v>487</v>
      </c>
      <c r="E29" s="4" t="s">
        <v>64</v>
      </c>
      <c r="F29" s="4" t="s">
        <v>65</v>
      </c>
      <c r="G29" s="4" t="s">
        <v>488</v>
      </c>
    </row>
    <row r="30" spans="1:7" ht="26.25" thickBot="1">
      <c r="A30" s="28" t="s">
        <v>66</v>
      </c>
      <c r="B30" s="11" t="s">
        <v>565</v>
      </c>
      <c r="C30" s="11" t="s">
        <v>796</v>
      </c>
      <c r="D30" s="11"/>
      <c r="E30" s="4" t="s">
        <v>58</v>
      </c>
      <c r="F30" s="4" t="s">
        <v>52</v>
      </c>
      <c r="G30" s="11"/>
    </row>
    <row r="31" spans="1:7" ht="16.5" thickBot="1">
      <c r="A31" s="16" t="s">
        <v>68</v>
      </c>
      <c r="B31" s="11" t="s">
        <v>566</v>
      </c>
      <c r="C31" s="11" t="s">
        <v>797</v>
      </c>
      <c r="D31" s="11"/>
      <c r="E31" s="4" t="s">
        <v>58</v>
      </c>
      <c r="F31" s="4" t="s">
        <v>52</v>
      </c>
      <c r="G31" s="11"/>
    </row>
    <row r="32" spans="1:7" ht="26.25" thickBot="1">
      <c r="A32" s="16" t="s">
        <v>68</v>
      </c>
      <c r="B32" s="11" t="s">
        <v>567</v>
      </c>
      <c r="C32" s="11" t="s">
        <v>568</v>
      </c>
      <c r="D32" s="11"/>
      <c r="E32" s="4" t="s">
        <v>58</v>
      </c>
      <c r="F32" s="4" t="s">
        <v>52</v>
      </c>
      <c r="G32" s="11"/>
    </row>
    <row r="33" spans="1:7" ht="26.25" thickBot="1">
      <c r="A33" s="29" t="s">
        <v>80</v>
      </c>
      <c r="B33" s="11" t="s">
        <v>570</v>
      </c>
      <c r="C33" s="11" t="s">
        <v>569</v>
      </c>
      <c r="D33" s="11"/>
      <c r="E33" s="4" t="s">
        <v>52</v>
      </c>
      <c r="F33" s="4" t="s">
        <v>52</v>
      </c>
      <c r="G33" s="11"/>
    </row>
    <row r="34" spans="1:7" ht="16.5" thickBot="1">
      <c r="A34" s="30" t="s">
        <v>70</v>
      </c>
      <c r="B34" s="11" t="s">
        <v>571</v>
      </c>
      <c r="C34" s="11" t="s">
        <v>572</v>
      </c>
      <c r="D34" s="11"/>
      <c r="E34" s="4" t="s">
        <v>52</v>
      </c>
      <c r="F34" s="4" t="s">
        <v>52</v>
      </c>
      <c r="G34" s="11"/>
    </row>
    <row r="35" spans="1:7" ht="26.25" thickBot="1">
      <c r="A35" s="30" t="s">
        <v>70</v>
      </c>
      <c r="B35" s="11" t="s">
        <v>325</v>
      </c>
      <c r="C35" s="11" t="s">
        <v>798</v>
      </c>
      <c r="D35" s="11"/>
      <c r="E35" s="4" t="s">
        <v>52</v>
      </c>
      <c r="F35" s="4" t="s">
        <v>52</v>
      </c>
      <c r="G35" s="11"/>
    </row>
    <row r="36" spans="1:7" ht="26.25" thickBot="1">
      <c r="A36" s="31" t="s">
        <v>101</v>
      </c>
      <c r="B36" s="11" t="s">
        <v>573</v>
      </c>
      <c r="C36" s="11" t="s">
        <v>799</v>
      </c>
      <c r="D36" s="11"/>
      <c r="E36" s="4" t="s">
        <v>52</v>
      </c>
      <c r="F36" s="4" t="s">
        <v>52</v>
      </c>
      <c r="G36" s="11"/>
    </row>
    <row r="37" spans="1:7" ht="16.5" thickBot="1">
      <c r="A37" s="31" t="s">
        <v>101</v>
      </c>
      <c r="B37" s="11" t="s">
        <v>574</v>
      </c>
      <c r="C37" s="11" t="s">
        <v>575</v>
      </c>
      <c r="D37" s="11"/>
      <c r="E37" s="4" t="s">
        <v>52</v>
      </c>
      <c r="F37" s="4" t="s">
        <v>52</v>
      </c>
      <c r="G37" s="11"/>
    </row>
    <row r="38" spans="1:7" ht="26.25" thickBot="1">
      <c r="A38" s="31" t="s">
        <v>101</v>
      </c>
      <c r="B38" s="11" t="s">
        <v>326</v>
      </c>
      <c r="C38" s="11" t="s">
        <v>800</v>
      </c>
      <c r="D38" s="11"/>
      <c r="E38" s="4" t="s">
        <v>52</v>
      </c>
      <c r="F38" s="4" t="s">
        <v>52</v>
      </c>
      <c r="G38" s="11"/>
    </row>
    <row r="39" spans="1:7" ht="16.5" thickBot="1">
      <c r="A39" s="32" t="s">
        <v>484</v>
      </c>
      <c r="B39" s="11" t="s">
        <v>576</v>
      </c>
      <c r="C39" s="11" t="s">
        <v>578</v>
      </c>
      <c r="D39" s="11" t="s">
        <v>934</v>
      </c>
      <c r="E39" s="4" t="s">
        <v>58</v>
      </c>
      <c r="F39" s="4" t="s">
        <v>52</v>
      </c>
      <c r="G39" s="11"/>
    </row>
    <row r="40" spans="1:7" ht="16.5" thickBot="1">
      <c r="A40" s="32" t="s">
        <v>484</v>
      </c>
      <c r="B40" s="11" t="s">
        <v>577</v>
      </c>
      <c r="C40" s="11" t="s">
        <v>579</v>
      </c>
      <c r="D40" s="11"/>
      <c r="E40" s="4" t="s">
        <v>54</v>
      </c>
      <c r="F40" s="4" t="s">
        <v>52</v>
      </c>
      <c r="G40" s="11"/>
    </row>
    <row r="41" spans="1:7" ht="14.1" customHeight="1" thickBot="1">
      <c r="A41" s="231" t="s">
        <v>334</v>
      </c>
      <c r="B41" s="233"/>
      <c r="C41" s="4" t="s">
        <v>63</v>
      </c>
      <c r="D41" s="4" t="s">
        <v>487</v>
      </c>
      <c r="E41" s="4" t="s">
        <v>64</v>
      </c>
      <c r="F41" s="4" t="s">
        <v>65</v>
      </c>
      <c r="G41" s="4" t="s">
        <v>488</v>
      </c>
    </row>
    <row r="42" spans="1:7" ht="64.5" thickBot="1">
      <c r="A42" s="15" t="s">
        <v>66</v>
      </c>
      <c r="B42" s="11" t="s">
        <v>335</v>
      </c>
      <c r="C42" s="11" t="s">
        <v>801</v>
      </c>
      <c r="D42" s="11"/>
      <c r="E42" s="4" t="s">
        <v>58</v>
      </c>
      <c r="F42" s="4" t="s">
        <v>52</v>
      </c>
      <c r="G42" s="11"/>
    </row>
    <row r="43" spans="1:7" ht="16.5" thickBot="1">
      <c r="A43" s="15" t="s">
        <v>66</v>
      </c>
      <c r="B43" s="11" t="s">
        <v>336</v>
      </c>
      <c r="C43" s="11" t="s">
        <v>337</v>
      </c>
      <c r="D43" s="11"/>
      <c r="E43" s="4" t="s">
        <v>58</v>
      </c>
      <c r="F43" s="4" t="s">
        <v>52</v>
      </c>
      <c r="G43" s="11"/>
    </row>
    <row r="44" spans="1:7" ht="26.25" thickBot="1">
      <c r="A44" s="15" t="s">
        <v>66</v>
      </c>
      <c r="B44" s="11" t="s">
        <v>338</v>
      </c>
      <c r="C44" s="11" t="s">
        <v>339</v>
      </c>
      <c r="D44" s="11"/>
      <c r="E44" s="4" t="s">
        <v>58</v>
      </c>
      <c r="F44" s="4" t="s">
        <v>52</v>
      </c>
      <c r="G44" s="11"/>
    </row>
    <row r="45" spans="1:7" ht="51.75" thickBot="1">
      <c r="A45" s="16" t="s">
        <v>68</v>
      </c>
      <c r="B45" s="11" t="s">
        <v>340</v>
      </c>
      <c r="C45" s="11" t="s">
        <v>341</v>
      </c>
      <c r="D45" s="11"/>
      <c r="E45" s="4" t="s">
        <v>52</v>
      </c>
      <c r="F45" s="4" t="s">
        <v>52</v>
      </c>
      <c r="G45" s="11"/>
    </row>
    <row r="46" spans="1:7" ht="51.75" thickBot="1">
      <c r="A46" s="16" t="s">
        <v>68</v>
      </c>
      <c r="B46" s="11" t="s">
        <v>342</v>
      </c>
      <c r="C46" s="11" t="s">
        <v>343</v>
      </c>
      <c r="D46" s="11"/>
      <c r="E46" s="4" t="s">
        <v>52</v>
      </c>
      <c r="F46" s="4" t="s">
        <v>52</v>
      </c>
      <c r="G46" s="11"/>
    </row>
    <row r="47" spans="1:7" ht="39" thickBot="1">
      <c r="A47" s="17" t="s">
        <v>70</v>
      </c>
      <c r="B47" s="11" t="s">
        <v>344</v>
      </c>
      <c r="C47" s="11" t="s">
        <v>345</v>
      </c>
      <c r="D47" s="11"/>
      <c r="E47" s="4" t="s">
        <v>52</v>
      </c>
      <c r="F47" s="4" t="s">
        <v>52</v>
      </c>
      <c r="G47" s="11"/>
    </row>
    <row r="48" spans="1:7" ht="26.25" thickBot="1">
      <c r="A48" s="17" t="s">
        <v>70</v>
      </c>
      <c r="B48" s="11" t="s">
        <v>346</v>
      </c>
      <c r="C48" s="11" t="s">
        <v>347</v>
      </c>
      <c r="D48" s="11"/>
      <c r="E48" s="4" t="s">
        <v>52</v>
      </c>
      <c r="F48" s="4" t="s">
        <v>52</v>
      </c>
      <c r="G48" s="11"/>
    </row>
    <row r="49" spans="1:7" ht="26.25" thickBot="1">
      <c r="A49" s="19" t="s">
        <v>101</v>
      </c>
      <c r="B49" s="11" t="s">
        <v>348</v>
      </c>
      <c r="C49" s="11" t="s">
        <v>349</v>
      </c>
      <c r="D49" s="11" t="s">
        <v>958</v>
      </c>
      <c r="E49" s="4" t="s">
        <v>58</v>
      </c>
      <c r="F49" s="4" t="s">
        <v>52</v>
      </c>
      <c r="G49" s="11"/>
    </row>
    <row r="50" spans="1:7" ht="16.5" thickBot="1">
      <c r="A50" s="19" t="s">
        <v>101</v>
      </c>
      <c r="B50" s="11" t="s">
        <v>350</v>
      </c>
      <c r="C50" s="11" t="s">
        <v>351</v>
      </c>
      <c r="D50" s="11"/>
      <c r="E50" s="4" t="s">
        <v>52</v>
      </c>
      <c r="F50" s="4" t="s">
        <v>52</v>
      </c>
      <c r="G50" s="11"/>
    </row>
    <row r="51" spans="1:7" ht="26.25" thickBot="1">
      <c r="A51" s="20" t="s">
        <v>484</v>
      </c>
      <c r="B51" s="11" t="s">
        <v>352</v>
      </c>
      <c r="C51" s="11" t="s">
        <v>353</v>
      </c>
      <c r="D51" s="11"/>
      <c r="E51" s="4" t="s">
        <v>52</v>
      </c>
      <c r="F51" s="4" t="s">
        <v>52</v>
      </c>
      <c r="G51" s="11"/>
    </row>
    <row r="52" spans="1:7" s="7" customFormat="1" ht="14.1" customHeight="1" thickBot="1">
      <c r="A52" s="231" t="s">
        <v>84</v>
      </c>
      <c r="B52" s="233"/>
      <c r="C52" s="4" t="s">
        <v>63</v>
      </c>
      <c r="D52" s="4" t="s">
        <v>487</v>
      </c>
      <c r="E52" s="4" t="s">
        <v>64</v>
      </c>
      <c r="F52" s="4" t="s">
        <v>65</v>
      </c>
      <c r="G52" s="4" t="s">
        <v>488</v>
      </c>
    </row>
    <row r="53" spans="1:7" s="7" customFormat="1" ht="16.5" thickBot="1">
      <c r="A53" s="28" t="s">
        <v>66</v>
      </c>
      <c r="B53" s="11" t="s">
        <v>354</v>
      </c>
      <c r="C53" s="11" t="s">
        <v>355</v>
      </c>
      <c r="D53" s="11"/>
      <c r="E53" s="4" t="s">
        <v>58</v>
      </c>
      <c r="F53" s="4" t="s">
        <v>52</v>
      </c>
      <c r="G53" s="11"/>
    </row>
    <row r="54" spans="1:7" s="7" customFormat="1" ht="39" thickBot="1">
      <c r="A54" s="16" t="s">
        <v>68</v>
      </c>
      <c r="B54" s="11" t="s">
        <v>356</v>
      </c>
      <c r="C54" s="11" t="s">
        <v>357</v>
      </c>
      <c r="D54" s="11"/>
      <c r="E54" s="4" t="s">
        <v>58</v>
      </c>
      <c r="F54" s="4" t="s">
        <v>52</v>
      </c>
      <c r="G54" s="11"/>
    </row>
    <row r="55" spans="1:7" s="7" customFormat="1" ht="16.5" thickBot="1">
      <c r="A55" s="29" t="s">
        <v>80</v>
      </c>
      <c r="B55" s="11" t="s">
        <v>360</v>
      </c>
      <c r="C55" s="11" t="s">
        <v>361</v>
      </c>
      <c r="D55" s="11"/>
      <c r="E55" s="4" t="s">
        <v>58</v>
      </c>
      <c r="F55" s="4" t="s">
        <v>52</v>
      </c>
      <c r="G55" s="11"/>
    </row>
    <row r="56" spans="1:7" s="7" customFormat="1" ht="26.25" thickBot="1">
      <c r="A56" s="29" t="s">
        <v>80</v>
      </c>
      <c r="B56" s="11" t="s">
        <v>358</v>
      </c>
      <c r="C56" s="11" t="s">
        <v>359</v>
      </c>
      <c r="D56" s="11"/>
      <c r="E56" s="4" t="s">
        <v>58</v>
      </c>
      <c r="F56" s="4" t="s">
        <v>52</v>
      </c>
      <c r="G56" s="11"/>
    </row>
    <row r="57" spans="1:7" s="7" customFormat="1" ht="16.5" thickBot="1">
      <c r="A57" s="30" t="s">
        <v>70</v>
      </c>
      <c r="B57" s="11" t="s">
        <v>364</v>
      </c>
      <c r="C57" s="11" t="s">
        <v>365</v>
      </c>
      <c r="D57" s="11"/>
      <c r="E57" s="4" t="s">
        <v>58</v>
      </c>
      <c r="F57" s="4" t="s">
        <v>52</v>
      </c>
      <c r="G57" s="11"/>
    </row>
    <row r="58" spans="1:7" s="7" customFormat="1" ht="16.5" thickBot="1">
      <c r="A58" s="30" t="s">
        <v>70</v>
      </c>
      <c r="B58" s="11" t="s">
        <v>362</v>
      </c>
      <c r="C58" s="11" t="s">
        <v>363</v>
      </c>
      <c r="D58" s="11"/>
      <c r="E58" s="4" t="s">
        <v>58</v>
      </c>
      <c r="F58" s="4" t="s">
        <v>52</v>
      </c>
      <c r="G58" s="11"/>
    </row>
    <row r="59" spans="1:7" s="7" customFormat="1" ht="16.5" thickBot="1">
      <c r="A59" s="31" t="s">
        <v>101</v>
      </c>
      <c r="B59" s="11" t="s">
        <v>368</v>
      </c>
      <c r="C59" s="11" t="s">
        <v>369</v>
      </c>
      <c r="D59" s="11"/>
      <c r="E59" s="4" t="s">
        <v>54</v>
      </c>
      <c r="F59" s="4" t="s">
        <v>52</v>
      </c>
      <c r="G59" s="11"/>
    </row>
    <row r="60" spans="1:7" s="7" customFormat="1" ht="16.5" thickBot="1">
      <c r="A60" s="31" t="s">
        <v>101</v>
      </c>
      <c r="B60" s="11" t="s">
        <v>366</v>
      </c>
      <c r="C60" s="11" t="s">
        <v>367</v>
      </c>
      <c r="D60" s="11"/>
      <c r="E60" s="4" t="s">
        <v>54</v>
      </c>
      <c r="F60" s="4" t="s">
        <v>52</v>
      </c>
      <c r="G60" s="11"/>
    </row>
    <row r="61" spans="1:7" s="7" customFormat="1" ht="14.1" customHeight="1" thickBot="1">
      <c r="A61" s="231" t="s">
        <v>370</v>
      </c>
      <c r="B61" s="233"/>
      <c r="C61" s="21" t="s">
        <v>452</v>
      </c>
      <c r="D61" s="4" t="s">
        <v>487</v>
      </c>
      <c r="E61" s="4" t="s">
        <v>64</v>
      </c>
      <c r="F61" s="4" t="s">
        <v>65</v>
      </c>
      <c r="G61" s="4" t="s">
        <v>488</v>
      </c>
    </row>
    <row r="62" spans="1:7" s="7" customFormat="1" ht="16.5" thickBot="1">
      <c r="A62" s="28" t="s">
        <v>66</v>
      </c>
      <c r="B62" s="11" t="s">
        <v>371</v>
      </c>
      <c r="C62" s="11" t="s">
        <v>372</v>
      </c>
      <c r="D62" s="11"/>
      <c r="E62" s="4" t="s">
        <v>58</v>
      </c>
      <c r="F62" s="4" t="s">
        <v>52</v>
      </c>
      <c r="G62" s="11"/>
    </row>
    <row r="63" spans="1:7" s="7" customFormat="1" ht="64.5" thickBot="1">
      <c r="A63" s="16" t="s">
        <v>68</v>
      </c>
      <c r="B63" s="11" t="s">
        <v>373</v>
      </c>
      <c r="C63" s="11" t="s">
        <v>374</v>
      </c>
      <c r="D63" s="11"/>
      <c r="E63" s="4" t="s">
        <v>52</v>
      </c>
      <c r="F63" s="4" t="s">
        <v>52</v>
      </c>
      <c r="G63" s="11"/>
    </row>
    <row r="64" spans="1:7" s="7" customFormat="1" ht="16.5" thickBot="1">
      <c r="A64" s="29" t="s">
        <v>80</v>
      </c>
      <c r="B64" s="11" t="s">
        <v>377</v>
      </c>
      <c r="C64" s="11" t="s">
        <v>378</v>
      </c>
      <c r="D64" s="11"/>
      <c r="E64" s="4" t="s">
        <v>52</v>
      </c>
      <c r="F64" s="4" t="s">
        <v>52</v>
      </c>
      <c r="G64" s="11"/>
    </row>
    <row r="65" spans="1:7" s="7" customFormat="1" ht="26.25" thickBot="1">
      <c r="A65" s="29" t="s">
        <v>80</v>
      </c>
      <c r="B65" s="11" t="s">
        <v>375</v>
      </c>
      <c r="C65" s="11" t="s">
        <v>376</v>
      </c>
      <c r="D65" s="11"/>
      <c r="E65" s="4" t="s">
        <v>52</v>
      </c>
      <c r="F65" s="4" t="s">
        <v>52</v>
      </c>
      <c r="G65" s="11"/>
    </row>
    <row r="66" spans="1:7" s="7" customFormat="1" ht="16.5" thickBot="1">
      <c r="A66" s="30" t="s">
        <v>70</v>
      </c>
      <c r="B66" s="11" t="s">
        <v>382</v>
      </c>
      <c r="C66" s="11" t="s">
        <v>383</v>
      </c>
      <c r="D66" s="11"/>
      <c r="E66" s="4" t="s">
        <v>52</v>
      </c>
      <c r="F66" s="4" t="s">
        <v>52</v>
      </c>
      <c r="G66" s="11"/>
    </row>
    <row r="67" spans="1:7" s="7" customFormat="1" ht="39" thickBot="1">
      <c r="A67" s="30" t="s">
        <v>70</v>
      </c>
      <c r="B67" s="11" t="s">
        <v>379</v>
      </c>
      <c r="C67" s="11" t="s">
        <v>802</v>
      </c>
      <c r="D67" s="11"/>
      <c r="E67" s="4" t="s">
        <v>54</v>
      </c>
      <c r="F67" s="4" t="s">
        <v>52</v>
      </c>
      <c r="G67" s="11"/>
    </row>
    <row r="68" spans="1:7" s="7" customFormat="1" ht="16.5" thickBot="1">
      <c r="A68" s="30" t="s">
        <v>70</v>
      </c>
      <c r="B68" s="11" t="s">
        <v>380</v>
      </c>
      <c r="C68" s="11" t="s">
        <v>381</v>
      </c>
      <c r="D68" s="11"/>
      <c r="E68" s="4" t="s">
        <v>54</v>
      </c>
      <c r="F68" s="4" t="s">
        <v>52</v>
      </c>
      <c r="G68" s="11"/>
    </row>
    <row r="69" spans="1:7" s="7" customFormat="1" ht="26.25" thickBot="1">
      <c r="A69" s="31" t="s">
        <v>101</v>
      </c>
      <c r="B69" s="11" t="s">
        <v>386</v>
      </c>
      <c r="C69" s="11" t="s">
        <v>387</v>
      </c>
      <c r="D69" s="11"/>
      <c r="E69" s="4" t="s">
        <v>54</v>
      </c>
      <c r="F69" s="4" t="s">
        <v>52</v>
      </c>
      <c r="G69" s="11"/>
    </row>
    <row r="70" spans="1:7" s="7" customFormat="1" ht="16.5" thickBot="1">
      <c r="A70" s="31" t="s">
        <v>101</v>
      </c>
      <c r="B70" s="11" t="s">
        <v>384</v>
      </c>
      <c r="C70" s="11" t="s">
        <v>385</v>
      </c>
      <c r="D70" s="11"/>
      <c r="E70" s="4" t="s">
        <v>54</v>
      </c>
      <c r="F70" s="4" t="s">
        <v>52</v>
      </c>
      <c r="G70" s="11"/>
    </row>
    <row r="71" spans="1:7" s="7" customFormat="1" ht="15.75"/>
    <row r="72" spans="1:7" s="7" customFormat="1" ht="15.75"/>
    <row r="73" spans="1:7" s="7" customFormat="1" ht="15.75"/>
    <row r="74" spans="1:7" s="7" customFormat="1" ht="15.75"/>
    <row r="75" spans="1:7" s="7" customFormat="1" ht="15.75"/>
    <row r="76" spans="1:7" s="7" customFormat="1" ht="15.75"/>
    <row r="77" spans="1:7" s="7" customFormat="1" ht="15.75"/>
    <row r="78" spans="1:7" s="7" customFormat="1" ht="14.1" customHeight="1"/>
    <row r="79" spans="1:7" s="7" customFormat="1" ht="15.75"/>
    <row r="80" spans="1:7" s="7" customFormat="1" ht="15.75"/>
    <row r="81" s="7" customFormat="1" ht="15.75"/>
    <row r="82" s="7" customFormat="1" ht="15.75"/>
    <row r="83" s="7" customFormat="1" ht="15.75"/>
    <row r="84" s="7" customFormat="1" ht="15.75"/>
    <row r="85" s="7" customFormat="1" ht="14.1" customHeight="1"/>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4.1" customHeight="1"/>
    <row r="98" s="7" customFormat="1" ht="15.75"/>
    <row r="99" s="7" customFormat="1" ht="15.75"/>
    <row r="100" s="7" customFormat="1" ht="15.75"/>
    <row r="101" s="7" customFormat="1" ht="14.1" customHeight="1"/>
    <row r="102" s="7" customFormat="1" ht="15.75"/>
    <row r="103" s="7" customFormat="1" ht="15.75"/>
    <row r="104" s="7" customFormat="1" ht="15.75"/>
    <row r="105" s="7" customFormat="1" ht="15.75"/>
    <row r="106" s="7" customFormat="1" ht="14.1" customHeight="1"/>
    <row r="107" s="7" customFormat="1" ht="15.75"/>
    <row r="108" s="7" customFormat="1" ht="15.75"/>
    <row r="109" s="7" customFormat="1" ht="15.75"/>
    <row r="110" s="7" customFormat="1" ht="15.75"/>
    <row r="111" s="7" customFormat="1" ht="15.75"/>
    <row r="112" s="7" customFormat="1" ht="15.75"/>
    <row r="113" s="7" customFormat="1" ht="15.75"/>
    <row r="114" s="7" customFormat="1" ht="15.75"/>
  </sheetData>
  <mergeCells count="8">
    <mergeCell ref="C2:D9"/>
    <mergeCell ref="A61:B61"/>
    <mergeCell ref="A29:B29"/>
    <mergeCell ref="A52:B52"/>
    <mergeCell ref="A10:B10"/>
    <mergeCell ref="A41:B41"/>
    <mergeCell ref="A8:B8"/>
    <mergeCell ref="A9:B9"/>
  </mergeCells>
  <conditionalFormatting sqref="A115:A239">
    <cfRule type="beginsWith" dxfId="1122" priority="478" stopIfTrue="1" operator="beginsWith" text="Exceptional">
      <formula>LEFT(A115,LEN("Exceptional"))="Exceptional"</formula>
    </cfRule>
    <cfRule type="beginsWith" dxfId="1121" priority="479" stopIfTrue="1" operator="beginsWith" text="Professional">
      <formula>LEFT(A115,LEN("Professional"))="Professional"</formula>
    </cfRule>
    <cfRule type="beginsWith" dxfId="1120" priority="480" stopIfTrue="1" operator="beginsWith" text="Advanced">
      <formula>LEFT(A115,LEN("Advanced"))="Advanced"</formula>
    </cfRule>
    <cfRule type="beginsWith" dxfId="1119" priority="481" stopIfTrue="1" operator="beginsWith" text="Intermediate">
      <formula>LEFT(A115,LEN("Intermediate"))="Intermediate"</formula>
    </cfRule>
    <cfRule type="beginsWith" dxfId="1118" priority="482" stopIfTrue="1" operator="beginsWith" text="Basic">
      <formula>LEFT(A115,LEN("Basic"))="Basic"</formula>
    </cfRule>
    <cfRule type="beginsWith" dxfId="1117" priority="483" stopIfTrue="1" operator="beginsWith" text="Required">
      <formula>LEFT(A115,LEN("Required"))="Required"</formula>
    </cfRule>
    <cfRule type="notContainsBlanks" dxfId="1116" priority="484" stopIfTrue="1">
      <formula>LEN(TRIM(A115))&gt;0</formula>
    </cfRule>
  </conditionalFormatting>
  <conditionalFormatting sqref="E115:F239 F12:F18 E32:F36 E27:F28 E23:F24 E62:F66 E53:F60 E68:F70">
    <cfRule type="beginsWith" dxfId="1115" priority="471" stopIfTrue="1" operator="beginsWith" text="Not Applicable">
      <formula>LEFT(E12,LEN("Not Applicable"))="Not Applicable"</formula>
    </cfRule>
    <cfRule type="beginsWith" dxfId="1114" priority="472" stopIfTrue="1" operator="beginsWith" text="Waived">
      <formula>LEFT(E12,LEN("Waived"))="Waived"</formula>
    </cfRule>
    <cfRule type="beginsWith" dxfId="1113" priority="473" stopIfTrue="1" operator="beginsWith" text="Pre-Passed">
      <formula>LEFT(E12,LEN("Pre-Passed"))="Pre-Passed"</formula>
    </cfRule>
    <cfRule type="beginsWith" dxfId="1112" priority="474" stopIfTrue="1" operator="beginsWith" text="Completed">
      <formula>LEFT(E12,LEN("Completed"))="Completed"</formula>
    </cfRule>
    <cfRule type="beginsWith" dxfId="1111" priority="475" stopIfTrue="1" operator="beginsWith" text="Partial">
      <formula>LEFT(E12,LEN("Partial"))="Partial"</formula>
    </cfRule>
    <cfRule type="beginsWith" dxfId="1110" priority="476" stopIfTrue="1" operator="beginsWith" text="Missing">
      <formula>LEFT(E12,LEN("Missing"))="Missing"</formula>
    </cfRule>
    <cfRule type="beginsWith" dxfId="1109" priority="477" stopIfTrue="1" operator="beginsWith" text="Untested">
      <formula>LEFT(E12,LEN("Untested"))="Untested"</formula>
    </cfRule>
    <cfRule type="notContainsBlanks" dxfId="1108" priority="485" stopIfTrue="1">
      <formula>LEN(TRIM(E12))&gt;0</formula>
    </cfRule>
  </conditionalFormatting>
  <conditionalFormatting sqref="E37:F40">
    <cfRule type="beginsWith" dxfId="1107" priority="311" stopIfTrue="1" operator="beginsWith" text="Not Applicable">
      <formula>LEFT(E37,LEN("Not Applicable"))="Not Applicable"</formula>
    </cfRule>
    <cfRule type="beginsWith" dxfId="1106" priority="312" stopIfTrue="1" operator="beginsWith" text="Waived">
      <formula>LEFT(E37,LEN("Waived"))="Waived"</formula>
    </cfRule>
    <cfRule type="beginsWith" dxfId="1105" priority="313" stopIfTrue="1" operator="beginsWith" text="Pre-Passed">
      <formula>LEFT(E37,LEN("Pre-Passed"))="Pre-Passed"</formula>
    </cfRule>
    <cfRule type="beginsWith" dxfId="1104" priority="314" stopIfTrue="1" operator="beginsWith" text="Completed">
      <formula>LEFT(E37,LEN("Completed"))="Completed"</formula>
    </cfRule>
    <cfRule type="beginsWith" dxfId="1103" priority="315" stopIfTrue="1" operator="beginsWith" text="Partial">
      <formula>LEFT(E37,LEN("Partial"))="Partial"</formula>
    </cfRule>
    <cfRule type="beginsWith" dxfId="1102" priority="316" stopIfTrue="1" operator="beginsWith" text="Missing">
      <formula>LEFT(E37,LEN("Missing"))="Missing"</formula>
    </cfRule>
    <cfRule type="beginsWith" dxfId="1101" priority="317" stopIfTrue="1" operator="beginsWith" text="Untested">
      <formula>LEFT(E37,LEN("Untested"))="Untested"</formula>
    </cfRule>
    <cfRule type="notContainsBlanks" dxfId="1100" priority="318" stopIfTrue="1">
      <formula>LEN(TRIM(E37))&gt;0</formula>
    </cfRule>
  </conditionalFormatting>
  <conditionalFormatting sqref="E67:F67">
    <cfRule type="beginsWith" dxfId="1099" priority="239" stopIfTrue="1" operator="beginsWith" text="Not Applicable">
      <formula>LEFT(E67,LEN("Not Applicable"))="Not Applicable"</formula>
    </cfRule>
    <cfRule type="beginsWith" dxfId="1098" priority="240" stopIfTrue="1" operator="beginsWith" text="Waived">
      <formula>LEFT(E67,LEN("Waived"))="Waived"</formula>
    </cfRule>
    <cfRule type="beginsWith" dxfId="1097" priority="241" stopIfTrue="1" operator="beginsWith" text="Pre-Passed">
      <formula>LEFT(E67,LEN("Pre-Passed"))="Pre-Passed"</formula>
    </cfRule>
    <cfRule type="beginsWith" dxfId="1096" priority="242" stopIfTrue="1" operator="beginsWith" text="Completed">
      <formula>LEFT(E67,LEN("Completed"))="Completed"</formula>
    </cfRule>
    <cfRule type="beginsWith" dxfId="1095" priority="243" stopIfTrue="1" operator="beginsWith" text="Partial">
      <formula>LEFT(E67,LEN("Partial"))="Partial"</formula>
    </cfRule>
    <cfRule type="beginsWith" dxfId="1094" priority="244" stopIfTrue="1" operator="beginsWith" text="Missing">
      <formula>LEFT(E67,LEN("Missing"))="Missing"</formula>
    </cfRule>
    <cfRule type="beginsWith" dxfId="1093" priority="245" stopIfTrue="1" operator="beginsWith" text="Untested">
      <formula>LEFT(E67,LEN("Untested"))="Untested"</formula>
    </cfRule>
    <cfRule type="notContainsBlanks" dxfId="1092" priority="246" stopIfTrue="1">
      <formula>LEN(TRIM(E67))&gt;0</formula>
    </cfRule>
  </conditionalFormatting>
  <conditionalFormatting sqref="E11:F11">
    <cfRule type="beginsWith" dxfId="1091" priority="367" stopIfTrue="1" operator="beginsWith" text="Not Applicable">
      <formula>LEFT(E11,LEN("Not Applicable"))="Not Applicable"</formula>
    </cfRule>
    <cfRule type="beginsWith" dxfId="1090" priority="368" stopIfTrue="1" operator="beginsWith" text="Waived">
      <formula>LEFT(E11,LEN("Waived"))="Waived"</formula>
    </cfRule>
    <cfRule type="beginsWith" dxfId="1089" priority="369" stopIfTrue="1" operator="beginsWith" text="Pre-Passed">
      <formula>LEFT(E11,LEN("Pre-Passed"))="Pre-Passed"</formula>
    </cfRule>
    <cfRule type="beginsWith" dxfId="1088" priority="370" stopIfTrue="1" operator="beginsWith" text="Completed">
      <formula>LEFT(E11,LEN("Completed"))="Completed"</formula>
    </cfRule>
    <cfRule type="beginsWith" dxfId="1087" priority="371" stopIfTrue="1" operator="beginsWith" text="Partial">
      <formula>LEFT(E11,LEN("Partial"))="Partial"</formula>
    </cfRule>
    <cfRule type="beginsWith" dxfId="1086" priority="372" stopIfTrue="1" operator="beginsWith" text="Missing">
      <formula>LEFT(E11,LEN("Missing"))="Missing"</formula>
    </cfRule>
    <cfRule type="beginsWith" dxfId="1085" priority="373" stopIfTrue="1" operator="beginsWith" text="Untested">
      <formula>LEFT(E11,LEN("Untested"))="Untested"</formula>
    </cfRule>
    <cfRule type="notContainsBlanks" dxfId="1084" priority="374" stopIfTrue="1">
      <formula>LEN(TRIM(E11))&gt;0</formula>
    </cfRule>
  </conditionalFormatting>
  <conditionalFormatting sqref="F19:F22">
    <cfRule type="beginsWith" dxfId="1083" priority="351" stopIfTrue="1" operator="beginsWith" text="Not Applicable">
      <formula>LEFT(F19,LEN("Not Applicable"))="Not Applicable"</formula>
    </cfRule>
    <cfRule type="beginsWith" dxfId="1082" priority="352" stopIfTrue="1" operator="beginsWith" text="Waived">
      <formula>LEFT(F19,LEN("Waived"))="Waived"</formula>
    </cfRule>
    <cfRule type="beginsWith" dxfId="1081" priority="353" stopIfTrue="1" operator="beginsWith" text="Pre-Passed">
      <formula>LEFT(F19,LEN("Pre-Passed"))="Pre-Passed"</formula>
    </cfRule>
    <cfRule type="beginsWith" dxfId="1080" priority="354" stopIfTrue="1" operator="beginsWith" text="Completed">
      <formula>LEFT(F19,LEN("Completed"))="Completed"</formula>
    </cfRule>
    <cfRule type="beginsWith" dxfId="1079" priority="355" stopIfTrue="1" operator="beginsWith" text="Partial">
      <formula>LEFT(F19,LEN("Partial"))="Partial"</formula>
    </cfRule>
    <cfRule type="beginsWith" dxfId="1078" priority="356" stopIfTrue="1" operator="beginsWith" text="Missing">
      <formula>LEFT(F19,LEN("Missing"))="Missing"</formula>
    </cfRule>
    <cfRule type="beginsWith" dxfId="1077" priority="357" stopIfTrue="1" operator="beginsWith" text="Untested">
      <formula>LEFT(F19,LEN("Untested"))="Untested"</formula>
    </cfRule>
    <cfRule type="notContainsBlanks" dxfId="1076" priority="358" stopIfTrue="1">
      <formula>LEN(TRIM(F19))&gt;0</formula>
    </cfRule>
  </conditionalFormatting>
  <conditionalFormatting sqref="E25:F26">
    <cfRule type="beginsWith" dxfId="1075" priority="343" stopIfTrue="1" operator="beginsWith" text="Not Applicable">
      <formula>LEFT(E25,LEN("Not Applicable"))="Not Applicable"</formula>
    </cfRule>
    <cfRule type="beginsWith" dxfId="1074" priority="344" stopIfTrue="1" operator="beginsWith" text="Waived">
      <formula>LEFT(E25,LEN("Waived"))="Waived"</formula>
    </cfRule>
    <cfRule type="beginsWith" dxfId="1073" priority="345" stopIfTrue="1" operator="beginsWith" text="Pre-Passed">
      <formula>LEFT(E25,LEN("Pre-Passed"))="Pre-Passed"</formula>
    </cfRule>
    <cfRule type="beginsWith" dxfId="1072" priority="346" stopIfTrue="1" operator="beginsWith" text="Completed">
      <formula>LEFT(E25,LEN("Completed"))="Completed"</formula>
    </cfRule>
    <cfRule type="beginsWith" dxfId="1071" priority="347" stopIfTrue="1" operator="beginsWith" text="Partial">
      <formula>LEFT(E25,LEN("Partial"))="Partial"</formula>
    </cfRule>
    <cfRule type="beginsWith" dxfId="1070" priority="348" stopIfTrue="1" operator="beginsWith" text="Missing">
      <formula>LEFT(E25,LEN("Missing"))="Missing"</formula>
    </cfRule>
    <cfRule type="beginsWith" dxfId="1069" priority="349" stopIfTrue="1" operator="beginsWith" text="Untested">
      <formula>LEFT(E25,LEN("Untested"))="Untested"</formula>
    </cfRule>
    <cfRule type="notContainsBlanks" dxfId="1068" priority="350" stopIfTrue="1">
      <formula>LEN(TRIM(E25))&gt;0</formula>
    </cfRule>
  </conditionalFormatting>
  <conditionalFormatting sqref="F30:F31">
    <cfRule type="beginsWith" dxfId="1067" priority="327" stopIfTrue="1" operator="beginsWith" text="Not Applicable">
      <formula>LEFT(F30,LEN("Not Applicable"))="Not Applicable"</formula>
    </cfRule>
    <cfRule type="beginsWith" dxfId="1066" priority="328" stopIfTrue="1" operator="beginsWith" text="Waived">
      <formula>LEFT(F30,LEN("Waived"))="Waived"</formula>
    </cfRule>
    <cfRule type="beginsWith" dxfId="1065" priority="329" stopIfTrue="1" operator="beginsWith" text="Pre-Passed">
      <formula>LEFT(F30,LEN("Pre-Passed"))="Pre-Passed"</formula>
    </cfRule>
    <cfRule type="beginsWith" dxfId="1064" priority="330" stopIfTrue="1" operator="beginsWith" text="Completed">
      <formula>LEFT(F30,LEN("Completed"))="Completed"</formula>
    </cfRule>
    <cfRule type="beginsWith" dxfId="1063" priority="331" stopIfTrue="1" operator="beginsWith" text="Partial">
      <formula>LEFT(F30,LEN("Partial"))="Partial"</formula>
    </cfRule>
    <cfRule type="beginsWith" dxfId="1062" priority="332" stopIfTrue="1" operator="beginsWith" text="Missing">
      <formula>LEFT(F30,LEN("Missing"))="Missing"</formula>
    </cfRule>
    <cfRule type="beginsWith" dxfId="1061" priority="333" stopIfTrue="1" operator="beginsWith" text="Untested">
      <formula>LEFT(F30,LEN("Untested"))="Untested"</formula>
    </cfRule>
    <cfRule type="notContainsBlanks" dxfId="1060" priority="334" stopIfTrue="1">
      <formula>LEN(TRIM(F30))&gt;0</formula>
    </cfRule>
  </conditionalFormatting>
  <conditionalFormatting sqref="E52">
    <cfRule type="beginsWith" dxfId="1059" priority="159" stopIfTrue="1" operator="beginsWith" text="Not Applicable">
      <formula>LEFT(E52,LEN("Not Applicable"))="Not Applicable"</formula>
    </cfRule>
    <cfRule type="beginsWith" dxfId="1058" priority="160" stopIfTrue="1" operator="beginsWith" text="Waived">
      <formula>LEFT(E52,LEN("Waived"))="Waived"</formula>
    </cfRule>
    <cfRule type="beginsWith" dxfId="1057" priority="161" stopIfTrue="1" operator="beginsWith" text="Pre-Passed">
      <formula>LEFT(E52,LEN("Pre-Passed"))="Pre-Passed"</formula>
    </cfRule>
    <cfRule type="beginsWith" dxfId="1056" priority="162" stopIfTrue="1" operator="beginsWith" text="Completed">
      <formula>LEFT(E52,LEN("Completed"))="Completed"</formula>
    </cfRule>
    <cfRule type="beginsWith" dxfId="1055" priority="163" stopIfTrue="1" operator="beginsWith" text="Partial">
      <formula>LEFT(E52,LEN("Partial"))="Partial"</formula>
    </cfRule>
    <cfRule type="beginsWith" dxfId="1054" priority="164" stopIfTrue="1" operator="beginsWith" text="Missing">
      <formula>LEFT(E52,LEN("Missing"))="Missing"</formula>
    </cfRule>
    <cfRule type="beginsWith" dxfId="1053" priority="165" stopIfTrue="1" operator="beginsWith" text="Untested">
      <formula>LEFT(E52,LEN("Untested"))="Untested"</formula>
    </cfRule>
    <cfRule type="notContainsBlanks" dxfId="1052" priority="166" stopIfTrue="1">
      <formula>LEN(TRIM(E52))&gt;0</formula>
    </cfRule>
  </conditionalFormatting>
  <conditionalFormatting sqref="F29">
    <cfRule type="beginsWith" dxfId="1051" priority="167" stopIfTrue="1" operator="beginsWith" text="Not Applicable">
      <formula>LEFT(F29,LEN("Not Applicable"))="Not Applicable"</formula>
    </cfRule>
    <cfRule type="beginsWith" dxfId="1050" priority="168" stopIfTrue="1" operator="beginsWith" text="Waived">
      <formula>LEFT(F29,LEN("Waived"))="Waived"</formula>
    </cfRule>
    <cfRule type="beginsWith" dxfId="1049" priority="169" stopIfTrue="1" operator="beginsWith" text="Pre-Passed">
      <formula>LEFT(F29,LEN("Pre-Passed"))="Pre-Passed"</formula>
    </cfRule>
    <cfRule type="beginsWith" dxfId="1048" priority="170" stopIfTrue="1" operator="beginsWith" text="Completed">
      <formula>LEFT(F29,LEN("Completed"))="Completed"</formula>
    </cfRule>
    <cfRule type="beginsWith" dxfId="1047" priority="171" stopIfTrue="1" operator="beginsWith" text="Partial">
      <formula>LEFT(F29,LEN("Partial"))="Partial"</formula>
    </cfRule>
    <cfRule type="beginsWith" dxfId="1046" priority="172" stopIfTrue="1" operator="beginsWith" text="Missing">
      <formula>LEFT(F29,LEN("Missing"))="Missing"</formula>
    </cfRule>
    <cfRule type="beginsWith" dxfId="1045" priority="173" stopIfTrue="1" operator="beginsWith" text="Untested">
      <formula>LEFT(F29,LEN("Untested"))="Untested"</formula>
    </cfRule>
    <cfRule type="notContainsBlanks" dxfId="1044" priority="174" stopIfTrue="1">
      <formula>LEN(TRIM(F29))&gt;0</formula>
    </cfRule>
  </conditionalFormatting>
  <conditionalFormatting sqref="E29">
    <cfRule type="beginsWith" dxfId="1043" priority="175" stopIfTrue="1" operator="beginsWith" text="Not Applicable">
      <formula>LEFT(E29,LEN("Not Applicable"))="Not Applicable"</formula>
    </cfRule>
    <cfRule type="beginsWith" dxfId="1042" priority="176" stopIfTrue="1" operator="beginsWith" text="Waived">
      <formula>LEFT(E29,LEN("Waived"))="Waived"</formula>
    </cfRule>
    <cfRule type="beginsWith" dxfId="1041" priority="177" stopIfTrue="1" operator="beginsWith" text="Pre-Passed">
      <formula>LEFT(E29,LEN("Pre-Passed"))="Pre-Passed"</formula>
    </cfRule>
    <cfRule type="beginsWith" dxfId="1040" priority="178" stopIfTrue="1" operator="beginsWith" text="Completed">
      <formula>LEFT(E29,LEN("Completed"))="Completed"</formula>
    </cfRule>
    <cfRule type="beginsWith" dxfId="1039" priority="179" stopIfTrue="1" operator="beginsWith" text="Partial">
      <formula>LEFT(E29,LEN("Partial"))="Partial"</formula>
    </cfRule>
    <cfRule type="beginsWith" dxfId="1038" priority="180" stopIfTrue="1" operator="beginsWith" text="Missing">
      <formula>LEFT(E29,LEN("Missing"))="Missing"</formula>
    </cfRule>
    <cfRule type="beginsWith" dxfId="1037" priority="181" stopIfTrue="1" operator="beginsWith" text="Untested">
      <formula>LEFT(E29,LEN("Untested"))="Untested"</formula>
    </cfRule>
    <cfRule type="notContainsBlanks" dxfId="1036" priority="182" stopIfTrue="1">
      <formula>LEN(TRIM(E29))&gt;0</formula>
    </cfRule>
  </conditionalFormatting>
  <conditionalFormatting sqref="F10">
    <cfRule type="beginsWith" dxfId="1035" priority="183" stopIfTrue="1" operator="beginsWith" text="Not Applicable">
      <formula>LEFT(F10,LEN("Not Applicable"))="Not Applicable"</formula>
    </cfRule>
    <cfRule type="beginsWith" dxfId="1034" priority="184" stopIfTrue="1" operator="beginsWith" text="Waived">
      <formula>LEFT(F10,LEN("Waived"))="Waived"</formula>
    </cfRule>
    <cfRule type="beginsWith" dxfId="1033" priority="185" stopIfTrue="1" operator="beginsWith" text="Pre-Passed">
      <formula>LEFT(F10,LEN("Pre-Passed"))="Pre-Passed"</formula>
    </cfRule>
    <cfRule type="beginsWith" dxfId="1032" priority="186" stopIfTrue="1" operator="beginsWith" text="Completed">
      <formula>LEFT(F10,LEN("Completed"))="Completed"</formula>
    </cfRule>
    <cfRule type="beginsWith" dxfId="1031" priority="187" stopIfTrue="1" operator="beginsWith" text="Partial">
      <formula>LEFT(F10,LEN("Partial"))="Partial"</formula>
    </cfRule>
    <cfRule type="beginsWith" dxfId="1030" priority="188" stopIfTrue="1" operator="beginsWith" text="Missing">
      <formula>LEFT(F10,LEN("Missing"))="Missing"</formula>
    </cfRule>
    <cfRule type="beginsWith" dxfId="1029" priority="189" stopIfTrue="1" operator="beginsWith" text="Untested">
      <formula>LEFT(F10,LEN("Untested"))="Untested"</formula>
    </cfRule>
    <cfRule type="notContainsBlanks" dxfId="1028" priority="190" stopIfTrue="1">
      <formula>LEN(TRIM(F10))&gt;0</formula>
    </cfRule>
  </conditionalFormatting>
  <conditionalFormatting sqref="E10">
    <cfRule type="beginsWith" dxfId="1027" priority="191" stopIfTrue="1" operator="beginsWith" text="Not Applicable">
      <formula>LEFT(E10,LEN("Not Applicable"))="Not Applicable"</formula>
    </cfRule>
    <cfRule type="beginsWith" dxfId="1026" priority="192" stopIfTrue="1" operator="beginsWith" text="Waived">
      <formula>LEFT(E10,LEN("Waived"))="Waived"</formula>
    </cfRule>
    <cfRule type="beginsWith" dxfId="1025" priority="193" stopIfTrue="1" operator="beginsWith" text="Pre-Passed">
      <formula>LEFT(E10,LEN("Pre-Passed"))="Pre-Passed"</formula>
    </cfRule>
    <cfRule type="beginsWith" dxfId="1024" priority="194" stopIfTrue="1" operator="beginsWith" text="Completed">
      <formula>LEFT(E10,LEN("Completed"))="Completed"</formula>
    </cfRule>
    <cfRule type="beginsWith" dxfId="1023" priority="195" stopIfTrue="1" operator="beginsWith" text="Partial">
      <formula>LEFT(E10,LEN("Partial"))="Partial"</formula>
    </cfRule>
    <cfRule type="beginsWith" dxfId="1022" priority="196" stopIfTrue="1" operator="beginsWith" text="Missing">
      <formula>LEFT(E10,LEN("Missing"))="Missing"</formula>
    </cfRule>
    <cfRule type="beginsWith" dxfId="1021" priority="197" stopIfTrue="1" operator="beginsWith" text="Untested">
      <formula>LEFT(E10,LEN("Untested"))="Untested"</formula>
    </cfRule>
    <cfRule type="notContainsBlanks" dxfId="1020" priority="198" stopIfTrue="1">
      <formula>LEN(TRIM(E10))&gt;0</formula>
    </cfRule>
  </conditionalFormatting>
  <conditionalFormatting sqref="F52">
    <cfRule type="beginsWith" dxfId="1019" priority="151" stopIfTrue="1" operator="beginsWith" text="Not Applicable">
      <formula>LEFT(F52,LEN("Not Applicable"))="Not Applicable"</formula>
    </cfRule>
    <cfRule type="beginsWith" dxfId="1018" priority="152" stopIfTrue="1" operator="beginsWith" text="Waived">
      <formula>LEFT(F52,LEN("Waived"))="Waived"</formula>
    </cfRule>
    <cfRule type="beginsWith" dxfId="1017" priority="153" stopIfTrue="1" operator="beginsWith" text="Pre-Passed">
      <formula>LEFT(F52,LEN("Pre-Passed"))="Pre-Passed"</formula>
    </cfRule>
    <cfRule type="beginsWith" dxfId="1016" priority="154" stopIfTrue="1" operator="beginsWith" text="Completed">
      <formula>LEFT(F52,LEN("Completed"))="Completed"</formula>
    </cfRule>
    <cfRule type="beginsWith" dxfId="1015" priority="155" stopIfTrue="1" operator="beginsWith" text="Partial">
      <formula>LEFT(F52,LEN("Partial"))="Partial"</formula>
    </cfRule>
    <cfRule type="beginsWith" dxfId="1014" priority="156" stopIfTrue="1" operator="beginsWith" text="Missing">
      <formula>LEFT(F52,LEN("Missing"))="Missing"</formula>
    </cfRule>
    <cfRule type="beginsWith" dxfId="1013" priority="157" stopIfTrue="1" operator="beginsWith" text="Untested">
      <formula>LEFT(F52,LEN("Untested"))="Untested"</formula>
    </cfRule>
    <cfRule type="notContainsBlanks" dxfId="1012" priority="158" stopIfTrue="1">
      <formula>LEN(TRIM(F52))&gt;0</formula>
    </cfRule>
  </conditionalFormatting>
  <conditionalFormatting sqref="F61">
    <cfRule type="beginsWith" dxfId="1011" priority="135" stopIfTrue="1" operator="beginsWith" text="Not Applicable">
      <formula>LEFT(F61,LEN("Not Applicable"))="Not Applicable"</formula>
    </cfRule>
    <cfRule type="beginsWith" dxfId="1010" priority="136" stopIfTrue="1" operator="beginsWith" text="Waived">
      <formula>LEFT(F61,LEN("Waived"))="Waived"</formula>
    </cfRule>
    <cfRule type="beginsWith" dxfId="1009" priority="137" stopIfTrue="1" operator="beginsWith" text="Pre-Passed">
      <formula>LEFT(F61,LEN("Pre-Passed"))="Pre-Passed"</formula>
    </cfRule>
    <cfRule type="beginsWith" dxfId="1008" priority="138" stopIfTrue="1" operator="beginsWith" text="Completed">
      <formula>LEFT(F61,LEN("Completed"))="Completed"</formula>
    </cfRule>
    <cfRule type="beginsWith" dxfId="1007" priority="139" stopIfTrue="1" operator="beginsWith" text="Partial">
      <formula>LEFT(F61,LEN("Partial"))="Partial"</formula>
    </cfRule>
    <cfRule type="beginsWith" dxfId="1006" priority="140" stopIfTrue="1" operator="beginsWith" text="Missing">
      <formula>LEFT(F61,LEN("Missing"))="Missing"</formula>
    </cfRule>
    <cfRule type="beginsWith" dxfId="1005" priority="141" stopIfTrue="1" operator="beginsWith" text="Untested">
      <formula>LEFT(F61,LEN("Untested"))="Untested"</formula>
    </cfRule>
    <cfRule type="notContainsBlanks" dxfId="1004" priority="142" stopIfTrue="1">
      <formula>LEN(TRIM(F61))&gt;0</formula>
    </cfRule>
  </conditionalFormatting>
  <conditionalFormatting sqref="E61">
    <cfRule type="beginsWith" dxfId="1003" priority="143" stopIfTrue="1" operator="beginsWith" text="Not Applicable">
      <formula>LEFT(E61,LEN("Not Applicable"))="Not Applicable"</formula>
    </cfRule>
    <cfRule type="beginsWith" dxfId="1002" priority="144" stopIfTrue="1" operator="beginsWith" text="Waived">
      <formula>LEFT(E61,LEN("Waived"))="Waived"</formula>
    </cfRule>
    <cfRule type="beginsWith" dxfId="1001" priority="145" stopIfTrue="1" operator="beginsWith" text="Pre-Passed">
      <formula>LEFT(E61,LEN("Pre-Passed"))="Pre-Passed"</formula>
    </cfRule>
    <cfRule type="beginsWith" dxfId="1000" priority="146" stopIfTrue="1" operator="beginsWith" text="Completed">
      <formula>LEFT(E61,LEN("Completed"))="Completed"</formula>
    </cfRule>
    <cfRule type="beginsWith" dxfId="999" priority="147" stopIfTrue="1" operator="beginsWith" text="Partial">
      <formula>LEFT(E61,LEN("Partial"))="Partial"</formula>
    </cfRule>
    <cfRule type="beginsWith" dxfId="998" priority="148" stopIfTrue="1" operator="beginsWith" text="Missing">
      <formula>LEFT(E61,LEN("Missing"))="Missing"</formula>
    </cfRule>
    <cfRule type="beginsWith" dxfId="997" priority="149" stopIfTrue="1" operator="beginsWith" text="Untested">
      <formula>LEFT(E61,LEN("Untested"))="Untested"</formula>
    </cfRule>
    <cfRule type="notContainsBlanks" dxfId="996" priority="150" stopIfTrue="1">
      <formula>LEN(TRIM(E61))&gt;0</formula>
    </cfRule>
  </conditionalFormatting>
  <conditionalFormatting sqref="E45:F48 F44">
    <cfRule type="beginsWith" dxfId="995" priority="127" stopIfTrue="1" operator="beginsWith" text="Not Applicable">
      <formula>LEFT(E44,LEN("Not Applicable"))="Not Applicable"</formula>
    </cfRule>
    <cfRule type="beginsWith" dxfId="994" priority="128" stopIfTrue="1" operator="beginsWith" text="Waived">
      <formula>LEFT(E44,LEN("Waived"))="Waived"</formula>
    </cfRule>
    <cfRule type="beginsWith" dxfId="993" priority="129" stopIfTrue="1" operator="beginsWith" text="Pre-Passed">
      <formula>LEFT(E44,LEN("Pre-Passed"))="Pre-Passed"</formula>
    </cfRule>
    <cfRule type="beginsWith" dxfId="992" priority="130" stopIfTrue="1" operator="beginsWith" text="Completed">
      <formula>LEFT(E44,LEN("Completed"))="Completed"</formula>
    </cfRule>
    <cfRule type="beginsWith" dxfId="991" priority="131" stopIfTrue="1" operator="beginsWith" text="Partial">
      <formula>LEFT(E44,LEN("Partial"))="Partial"</formula>
    </cfRule>
    <cfRule type="beginsWith" dxfId="990" priority="132" stopIfTrue="1" operator="beginsWith" text="Missing">
      <formula>LEFT(E44,LEN("Missing"))="Missing"</formula>
    </cfRule>
    <cfRule type="beginsWith" dxfId="989" priority="133" stopIfTrue="1" operator="beginsWith" text="Untested">
      <formula>LEFT(E44,LEN("Untested"))="Untested"</formula>
    </cfRule>
    <cfRule type="notContainsBlanks" dxfId="988" priority="134" stopIfTrue="1">
      <formula>LEN(TRIM(E44))&gt;0</formula>
    </cfRule>
  </conditionalFormatting>
  <conditionalFormatting sqref="E49:F51">
    <cfRule type="beginsWith" dxfId="987" priority="111" stopIfTrue="1" operator="beginsWith" text="Not Applicable">
      <formula>LEFT(E49,LEN("Not Applicable"))="Not Applicable"</formula>
    </cfRule>
    <cfRule type="beginsWith" dxfId="986" priority="112" stopIfTrue="1" operator="beginsWith" text="Waived">
      <formula>LEFT(E49,LEN("Waived"))="Waived"</formula>
    </cfRule>
    <cfRule type="beginsWith" dxfId="985" priority="113" stopIfTrue="1" operator="beginsWith" text="Pre-Passed">
      <formula>LEFT(E49,LEN("Pre-Passed"))="Pre-Passed"</formula>
    </cfRule>
    <cfRule type="beginsWith" dxfId="984" priority="114" stopIfTrue="1" operator="beginsWith" text="Completed">
      <formula>LEFT(E49,LEN("Completed"))="Completed"</formula>
    </cfRule>
    <cfRule type="beginsWith" dxfId="983" priority="115" stopIfTrue="1" operator="beginsWith" text="Partial">
      <formula>LEFT(E49,LEN("Partial"))="Partial"</formula>
    </cfRule>
    <cfRule type="beginsWith" dxfId="982" priority="116" stopIfTrue="1" operator="beginsWith" text="Missing">
      <formula>LEFT(E49,LEN("Missing"))="Missing"</formula>
    </cfRule>
    <cfRule type="beginsWith" dxfId="981" priority="117" stopIfTrue="1" operator="beginsWith" text="Untested">
      <formula>LEFT(E49,LEN("Untested"))="Untested"</formula>
    </cfRule>
    <cfRule type="notContainsBlanks" dxfId="980" priority="118" stopIfTrue="1">
      <formula>LEN(TRIM(E49))&gt;0</formula>
    </cfRule>
  </conditionalFormatting>
  <conditionalFormatting sqref="E42:F42 F43">
    <cfRule type="beginsWith" dxfId="979" priority="119" stopIfTrue="1" operator="beginsWith" text="Not Applicable">
      <formula>LEFT(E42,LEN("Not Applicable"))="Not Applicable"</formula>
    </cfRule>
    <cfRule type="beginsWith" dxfId="978" priority="120" stopIfTrue="1" operator="beginsWith" text="Waived">
      <formula>LEFT(E42,LEN("Waived"))="Waived"</formula>
    </cfRule>
    <cfRule type="beginsWith" dxfId="977" priority="121" stopIfTrue="1" operator="beginsWith" text="Pre-Passed">
      <formula>LEFT(E42,LEN("Pre-Passed"))="Pre-Passed"</formula>
    </cfRule>
    <cfRule type="beginsWith" dxfId="976" priority="122" stopIfTrue="1" operator="beginsWith" text="Completed">
      <formula>LEFT(E42,LEN("Completed"))="Completed"</formula>
    </cfRule>
    <cfRule type="beginsWith" dxfId="975" priority="123" stopIfTrue="1" operator="beginsWith" text="Partial">
      <formula>LEFT(E42,LEN("Partial"))="Partial"</formula>
    </cfRule>
    <cfRule type="beginsWith" dxfId="974" priority="124" stopIfTrue="1" operator="beginsWith" text="Missing">
      <formula>LEFT(E42,LEN("Missing"))="Missing"</formula>
    </cfRule>
    <cfRule type="beginsWith" dxfId="973" priority="125" stopIfTrue="1" operator="beginsWith" text="Untested">
      <formula>LEFT(E42,LEN("Untested"))="Untested"</formula>
    </cfRule>
    <cfRule type="notContainsBlanks" dxfId="972" priority="126" stopIfTrue="1">
      <formula>LEN(TRIM(E42))&gt;0</formula>
    </cfRule>
  </conditionalFormatting>
  <conditionalFormatting sqref="F41">
    <cfRule type="beginsWith" dxfId="971" priority="95" stopIfTrue="1" operator="beginsWith" text="Not Applicable">
      <formula>LEFT(F41,LEN("Not Applicable"))="Not Applicable"</formula>
    </cfRule>
    <cfRule type="beginsWith" dxfId="970" priority="96" stopIfTrue="1" operator="beginsWith" text="Waived">
      <formula>LEFT(F41,LEN("Waived"))="Waived"</formula>
    </cfRule>
    <cfRule type="beginsWith" dxfId="969" priority="97" stopIfTrue="1" operator="beginsWith" text="Pre-Passed">
      <formula>LEFT(F41,LEN("Pre-Passed"))="Pre-Passed"</formula>
    </cfRule>
    <cfRule type="beginsWith" dxfId="968" priority="98" stopIfTrue="1" operator="beginsWith" text="Completed">
      <formula>LEFT(F41,LEN("Completed"))="Completed"</formula>
    </cfRule>
    <cfRule type="beginsWith" dxfId="967" priority="99" stopIfTrue="1" operator="beginsWith" text="Partial">
      <formula>LEFT(F41,LEN("Partial"))="Partial"</formula>
    </cfRule>
    <cfRule type="beginsWith" dxfId="966" priority="100" stopIfTrue="1" operator="beginsWith" text="Missing">
      <formula>LEFT(F41,LEN("Missing"))="Missing"</formula>
    </cfRule>
    <cfRule type="beginsWith" dxfId="965" priority="101" stopIfTrue="1" operator="beginsWith" text="Untested">
      <formula>LEFT(F41,LEN("Untested"))="Untested"</formula>
    </cfRule>
    <cfRule type="notContainsBlanks" dxfId="964" priority="102" stopIfTrue="1">
      <formula>LEN(TRIM(F41))&gt;0</formula>
    </cfRule>
  </conditionalFormatting>
  <conditionalFormatting sqref="E41">
    <cfRule type="beginsWith" dxfId="963" priority="103" stopIfTrue="1" operator="beginsWith" text="Not Applicable">
      <formula>LEFT(E41,LEN("Not Applicable"))="Not Applicable"</formula>
    </cfRule>
    <cfRule type="beginsWith" dxfId="962" priority="104" stopIfTrue="1" operator="beginsWith" text="Waived">
      <formula>LEFT(E41,LEN("Waived"))="Waived"</formula>
    </cfRule>
    <cfRule type="beginsWith" dxfId="961" priority="105" stopIfTrue="1" operator="beginsWith" text="Pre-Passed">
      <formula>LEFT(E41,LEN("Pre-Passed"))="Pre-Passed"</formula>
    </cfRule>
    <cfRule type="beginsWith" dxfId="960" priority="106" stopIfTrue="1" operator="beginsWith" text="Completed">
      <formula>LEFT(E41,LEN("Completed"))="Completed"</formula>
    </cfRule>
    <cfRule type="beginsWith" dxfId="959" priority="107" stopIfTrue="1" operator="beginsWith" text="Partial">
      <formula>LEFT(E41,LEN("Partial"))="Partial"</formula>
    </cfRule>
    <cfRule type="beginsWith" dxfId="958" priority="108" stopIfTrue="1" operator="beginsWith" text="Missing">
      <formula>LEFT(E41,LEN("Missing"))="Missing"</formula>
    </cfRule>
    <cfRule type="beginsWith" dxfId="957" priority="109" stopIfTrue="1" operator="beginsWith" text="Untested">
      <formula>LEFT(E41,LEN("Untested"))="Untested"</formula>
    </cfRule>
    <cfRule type="notContainsBlanks" dxfId="956" priority="110" stopIfTrue="1">
      <formula>LEN(TRIM(E41))&gt;0</formula>
    </cfRule>
  </conditionalFormatting>
  <conditionalFormatting sqref="A42:A51">
    <cfRule type="beginsWith" dxfId="955" priority="88" stopIfTrue="1" operator="beginsWith" text="Exceptional">
      <formula>LEFT(A42,LEN("Exceptional"))="Exceptional"</formula>
    </cfRule>
    <cfRule type="beginsWith" dxfId="954" priority="89" stopIfTrue="1" operator="beginsWith" text="Professional">
      <formula>LEFT(A42,LEN("Professional"))="Professional"</formula>
    </cfRule>
    <cfRule type="beginsWith" dxfId="953" priority="90" stopIfTrue="1" operator="beginsWith" text="Advanced">
      <formula>LEFT(A42,LEN("Advanced"))="Advanced"</formula>
    </cfRule>
    <cfRule type="beginsWith" dxfId="952" priority="91" stopIfTrue="1" operator="beginsWith" text="Intermediate">
      <formula>LEFT(A42,LEN("Intermediate"))="Intermediate"</formula>
    </cfRule>
    <cfRule type="beginsWith" dxfId="951" priority="92" stopIfTrue="1" operator="beginsWith" text="Basic">
      <formula>LEFT(A42,LEN("Basic"))="Basic"</formula>
    </cfRule>
    <cfRule type="beginsWith" dxfId="950" priority="93" stopIfTrue="1" operator="beginsWith" text="Required">
      <formula>LEFT(A42,LEN("Required"))="Required"</formula>
    </cfRule>
    <cfRule type="notContainsBlanks" dxfId="949" priority="94" stopIfTrue="1">
      <formula>LEN(TRIM(A42))&gt;0</formula>
    </cfRule>
  </conditionalFormatting>
  <conditionalFormatting sqref="A41">
    <cfRule type="beginsWith" dxfId="948" priority="81" stopIfTrue="1" operator="beginsWith" text="Exceptional">
      <formula>LEFT(A41,LEN("Exceptional"))="Exceptional"</formula>
    </cfRule>
    <cfRule type="beginsWith" dxfId="947" priority="82" stopIfTrue="1" operator="beginsWith" text="Professional">
      <formula>LEFT(A41,LEN("Professional"))="Professional"</formula>
    </cfRule>
    <cfRule type="beginsWith" dxfId="946" priority="83" stopIfTrue="1" operator="beginsWith" text="Advanced">
      <formula>LEFT(A41,LEN("Advanced"))="Advanced"</formula>
    </cfRule>
    <cfRule type="beginsWith" dxfId="945" priority="84" stopIfTrue="1" operator="beginsWith" text="Intermediate">
      <formula>LEFT(A41,LEN("Intermediate"))="Intermediate"</formula>
    </cfRule>
    <cfRule type="beginsWith" dxfId="944" priority="85" stopIfTrue="1" operator="beginsWith" text="Basic">
      <formula>LEFT(A41,LEN("Basic"))="Basic"</formula>
    </cfRule>
    <cfRule type="beginsWith" dxfId="943" priority="86" stopIfTrue="1" operator="beginsWith" text="Required">
      <formula>LEFT(A41,LEN("Required"))="Required"</formula>
    </cfRule>
    <cfRule type="notContainsBlanks" dxfId="942" priority="87" stopIfTrue="1">
      <formula>LEN(TRIM(A41))&gt;0</formula>
    </cfRule>
  </conditionalFormatting>
  <conditionalFormatting sqref="A32">
    <cfRule type="beginsWith" dxfId="941" priority="74" stopIfTrue="1" operator="beginsWith" text="Exceptional">
      <formula>LEFT(A32,LEN("Exceptional"))="Exceptional"</formula>
    </cfRule>
    <cfRule type="beginsWith" dxfId="940" priority="75" stopIfTrue="1" operator="beginsWith" text="Professional">
      <formula>LEFT(A32,LEN("Professional"))="Professional"</formula>
    </cfRule>
    <cfRule type="beginsWith" dxfId="939" priority="76" stopIfTrue="1" operator="beginsWith" text="Advanced">
      <formula>LEFT(A32,LEN("Advanced"))="Advanced"</formula>
    </cfRule>
    <cfRule type="beginsWith" dxfId="938" priority="77" stopIfTrue="1" operator="beginsWith" text="Intermediate">
      <formula>LEFT(A32,LEN("Intermediate"))="Intermediate"</formula>
    </cfRule>
    <cfRule type="beginsWith" dxfId="937" priority="78" stopIfTrue="1" operator="beginsWith" text="Basic">
      <formula>LEFT(A32,LEN("Basic"))="Basic"</formula>
    </cfRule>
    <cfRule type="beginsWith" dxfId="936" priority="79" stopIfTrue="1" operator="beginsWith" text="Required">
      <formula>LEFT(A32,LEN("Required"))="Required"</formula>
    </cfRule>
    <cfRule type="notContainsBlanks" dxfId="935" priority="80" stopIfTrue="1">
      <formula>LEN(TRIM(A32))&gt;0</formula>
    </cfRule>
  </conditionalFormatting>
  <conditionalFormatting sqref="A31">
    <cfRule type="beginsWith" dxfId="934" priority="67" stopIfTrue="1" operator="beginsWith" text="Exceptional">
      <formula>LEFT(A31,LEN("Exceptional"))="Exceptional"</formula>
    </cfRule>
    <cfRule type="beginsWith" dxfId="933" priority="68" stopIfTrue="1" operator="beginsWith" text="Professional">
      <formula>LEFT(A31,LEN("Professional"))="Professional"</formula>
    </cfRule>
    <cfRule type="beginsWith" dxfId="932" priority="69" stopIfTrue="1" operator="beginsWith" text="Advanced">
      <formula>LEFT(A31,LEN("Advanced"))="Advanced"</formula>
    </cfRule>
    <cfRule type="beginsWith" dxfId="931" priority="70" stopIfTrue="1" operator="beginsWith" text="Intermediate">
      <formula>LEFT(A31,LEN("Intermediate"))="Intermediate"</formula>
    </cfRule>
    <cfRule type="beginsWith" dxfId="930" priority="71" stopIfTrue="1" operator="beginsWith" text="Basic">
      <formula>LEFT(A31,LEN("Basic"))="Basic"</formula>
    </cfRule>
    <cfRule type="beginsWith" dxfId="929" priority="72" stopIfTrue="1" operator="beginsWith" text="Required">
      <formula>LEFT(A31,LEN("Required"))="Required"</formula>
    </cfRule>
    <cfRule type="notContainsBlanks" dxfId="928" priority="73" stopIfTrue="1">
      <formula>LEN(TRIM(A31))&gt;0</formula>
    </cfRule>
  </conditionalFormatting>
  <conditionalFormatting sqref="A17">
    <cfRule type="beginsWith" dxfId="927" priority="60" stopIfTrue="1" operator="beginsWith" text="Exceptional">
      <formula>LEFT(A17,LEN("Exceptional"))="Exceptional"</formula>
    </cfRule>
    <cfRule type="beginsWith" dxfId="926" priority="61" stopIfTrue="1" operator="beginsWith" text="Professional">
      <formula>LEFT(A17,LEN("Professional"))="Professional"</formula>
    </cfRule>
    <cfRule type="beginsWith" dxfId="925" priority="62" stopIfTrue="1" operator="beginsWith" text="Advanced">
      <formula>LEFT(A17,LEN("Advanced"))="Advanced"</formula>
    </cfRule>
    <cfRule type="beginsWith" dxfId="924" priority="63" stopIfTrue="1" operator="beginsWith" text="Intermediate">
      <formula>LEFT(A17,LEN("Intermediate"))="Intermediate"</formula>
    </cfRule>
    <cfRule type="beginsWith" dxfId="923" priority="64" stopIfTrue="1" operator="beginsWith" text="Basic">
      <formula>LEFT(A17,LEN("Basic"))="Basic"</formula>
    </cfRule>
    <cfRule type="beginsWith" dxfId="922" priority="65" stopIfTrue="1" operator="beginsWith" text="Required">
      <formula>LEFT(A17,LEN("Required"))="Required"</formula>
    </cfRule>
    <cfRule type="notContainsBlanks" dxfId="921" priority="66" stopIfTrue="1">
      <formula>LEN(TRIM(A17))&gt;0</formula>
    </cfRule>
  </conditionalFormatting>
  <conditionalFormatting sqref="A16">
    <cfRule type="beginsWith" dxfId="920" priority="53" stopIfTrue="1" operator="beginsWith" text="Exceptional">
      <formula>LEFT(A16,LEN("Exceptional"))="Exceptional"</formula>
    </cfRule>
    <cfRule type="beginsWith" dxfId="919" priority="54" stopIfTrue="1" operator="beginsWith" text="Professional">
      <formula>LEFT(A16,LEN("Professional"))="Professional"</formula>
    </cfRule>
    <cfRule type="beginsWith" dxfId="918" priority="55" stopIfTrue="1" operator="beginsWith" text="Advanced">
      <formula>LEFT(A16,LEN("Advanced"))="Advanced"</formula>
    </cfRule>
    <cfRule type="beginsWith" dxfId="917" priority="56" stopIfTrue="1" operator="beginsWith" text="Intermediate">
      <formula>LEFT(A16,LEN("Intermediate"))="Intermediate"</formula>
    </cfRule>
    <cfRule type="beginsWith" dxfId="916" priority="57" stopIfTrue="1" operator="beginsWith" text="Basic">
      <formula>LEFT(A16,LEN("Basic"))="Basic"</formula>
    </cfRule>
    <cfRule type="beginsWith" dxfId="915" priority="58" stopIfTrue="1" operator="beginsWith" text="Required">
      <formula>LEFT(A16,LEN("Required"))="Required"</formula>
    </cfRule>
    <cfRule type="notContainsBlanks" dxfId="914" priority="59" stopIfTrue="1">
      <formula>LEN(TRIM(A16))&gt;0</formula>
    </cfRule>
  </conditionalFormatting>
  <conditionalFormatting sqref="A15">
    <cfRule type="beginsWith" dxfId="913" priority="46" stopIfTrue="1" operator="beginsWith" text="Exceptional">
      <formula>LEFT(A15,LEN("Exceptional"))="Exceptional"</formula>
    </cfRule>
    <cfRule type="beginsWith" dxfId="912" priority="47" stopIfTrue="1" operator="beginsWith" text="Professional">
      <formula>LEFT(A15,LEN("Professional"))="Professional"</formula>
    </cfRule>
    <cfRule type="beginsWith" dxfId="911" priority="48" stopIfTrue="1" operator="beginsWith" text="Advanced">
      <formula>LEFT(A15,LEN("Advanced"))="Advanced"</formula>
    </cfRule>
    <cfRule type="beginsWith" dxfId="910" priority="49" stopIfTrue="1" operator="beginsWith" text="Intermediate">
      <formula>LEFT(A15,LEN("Intermediate"))="Intermediate"</formula>
    </cfRule>
    <cfRule type="beginsWith" dxfId="909" priority="50" stopIfTrue="1" operator="beginsWith" text="Basic">
      <formula>LEFT(A15,LEN("Basic"))="Basic"</formula>
    </cfRule>
    <cfRule type="beginsWith" dxfId="908" priority="51" stopIfTrue="1" operator="beginsWith" text="Required">
      <formula>LEFT(A15,LEN("Required"))="Required"</formula>
    </cfRule>
    <cfRule type="notContainsBlanks" dxfId="907" priority="52" stopIfTrue="1">
      <formula>LEN(TRIM(A15))&gt;0</formula>
    </cfRule>
  </conditionalFormatting>
  <conditionalFormatting sqref="A14">
    <cfRule type="beginsWith" dxfId="906" priority="39" stopIfTrue="1" operator="beginsWith" text="Exceptional">
      <formula>LEFT(A14,LEN("Exceptional"))="Exceptional"</formula>
    </cfRule>
    <cfRule type="beginsWith" dxfId="905" priority="40" stopIfTrue="1" operator="beginsWith" text="Professional">
      <formula>LEFT(A14,LEN("Professional"))="Professional"</formula>
    </cfRule>
    <cfRule type="beginsWith" dxfId="904" priority="41" stopIfTrue="1" operator="beginsWith" text="Advanced">
      <formula>LEFT(A14,LEN("Advanced"))="Advanced"</formula>
    </cfRule>
    <cfRule type="beginsWith" dxfId="903" priority="42" stopIfTrue="1" operator="beginsWith" text="Intermediate">
      <formula>LEFT(A14,LEN("Intermediate"))="Intermediate"</formula>
    </cfRule>
    <cfRule type="beginsWith" dxfId="902" priority="43" stopIfTrue="1" operator="beginsWith" text="Basic">
      <formula>LEFT(A14,LEN("Basic"))="Basic"</formula>
    </cfRule>
    <cfRule type="beginsWith" dxfId="901" priority="44" stopIfTrue="1" operator="beginsWith" text="Required">
      <formula>LEFT(A14,LEN("Required"))="Required"</formula>
    </cfRule>
    <cfRule type="notContainsBlanks" dxfId="900" priority="45" stopIfTrue="1">
      <formula>LEN(TRIM(A14))&gt;0</formula>
    </cfRule>
  </conditionalFormatting>
  <conditionalFormatting sqref="A54">
    <cfRule type="beginsWith" dxfId="899" priority="32" stopIfTrue="1" operator="beginsWith" text="Exceptional">
      <formula>LEFT(A54,LEN("Exceptional"))="Exceptional"</formula>
    </cfRule>
    <cfRule type="beginsWith" dxfId="898" priority="33" stopIfTrue="1" operator="beginsWith" text="Professional">
      <formula>LEFT(A54,LEN("Professional"))="Professional"</formula>
    </cfRule>
    <cfRule type="beginsWith" dxfId="897" priority="34" stopIfTrue="1" operator="beginsWith" text="Advanced">
      <formula>LEFT(A54,LEN("Advanced"))="Advanced"</formula>
    </cfRule>
    <cfRule type="beginsWith" dxfId="896" priority="35" stopIfTrue="1" operator="beginsWith" text="Intermediate">
      <formula>LEFT(A54,LEN("Intermediate"))="Intermediate"</formula>
    </cfRule>
    <cfRule type="beginsWith" dxfId="895" priority="36" stopIfTrue="1" operator="beginsWith" text="Basic">
      <formula>LEFT(A54,LEN("Basic"))="Basic"</formula>
    </cfRule>
    <cfRule type="beginsWith" dxfId="894" priority="37" stopIfTrue="1" operator="beginsWith" text="Required">
      <formula>LEFT(A54,LEN("Required"))="Required"</formula>
    </cfRule>
    <cfRule type="notContainsBlanks" dxfId="893" priority="38" stopIfTrue="1">
      <formula>LEN(TRIM(A54))&gt;0</formula>
    </cfRule>
  </conditionalFormatting>
  <conditionalFormatting sqref="A63">
    <cfRule type="beginsWith" dxfId="892" priority="25" stopIfTrue="1" operator="beginsWith" text="Exceptional">
      <formula>LEFT(A63,LEN("Exceptional"))="Exceptional"</formula>
    </cfRule>
    <cfRule type="beginsWith" dxfId="891" priority="26" stopIfTrue="1" operator="beginsWith" text="Professional">
      <formula>LEFT(A63,LEN("Professional"))="Professional"</formula>
    </cfRule>
    <cfRule type="beginsWith" dxfId="890" priority="27" stopIfTrue="1" operator="beginsWith" text="Advanced">
      <formula>LEFT(A63,LEN("Advanced"))="Advanced"</formula>
    </cfRule>
    <cfRule type="beginsWith" dxfId="889" priority="28" stopIfTrue="1" operator="beginsWith" text="Intermediate">
      <formula>LEFT(A63,LEN("Intermediate"))="Intermediate"</formula>
    </cfRule>
    <cfRule type="beginsWith" dxfId="888" priority="29" stopIfTrue="1" operator="beginsWith" text="Basic">
      <formula>LEFT(A63,LEN("Basic"))="Basic"</formula>
    </cfRule>
    <cfRule type="beginsWith" dxfId="887" priority="30" stopIfTrue="1" operator="beginsWith" text="Required">
      <formula>LEFT(A63,LEN("Required"))="Required"</formula>
    </cfRule>
    <cfRule type="notContainsBlanks" dxfId="886" priority="31" stopIfTrue="1">
      <formula>LEN(TRIM(A63))&gt;0</formula>
    </cfRule>
  </conditionalFormatting>
  <conditionalFormatting sqref="E12:E22">
    <cfRule type="beginsWith" dxfId="279" priority="17" stopIfTrue="1" operator="beginsWith" text="Not Applicable">
      <formula>LEFT(E12,LEN("Not Applicable"))="Not Applicable"</formula>
    </cfRule>
    <cfRule type="beginsWith" dxfId="278" priority="18" stopIfTrue="1" operator="beginsWith" text="Waived">
      <formula>LEFT(E12,LEN("Waived"))="Waived"</formula>
    </cfRule>
    <cfRule type="beginsWith" dxfId="277" priority="19" stopIfTrue="1" operator="beginsWith" text="Pre-Passed">
      <formula>LEFT(E12,LEN("Pre-Passed"))="Pre-Passed"</formula>
    </cfRule>
    <cfRule type="beginsWith" dxfId="276" priority="20" stopIfTrue="1" operator="beginsWith" text="Completed">
      <formula>LEFT(E12,LEN("Completed"))="Completed"</formula>
    </cfRule>
    <cfRule type="beginsWith" dxfId="275" priority="21" stopIfTrue="1" operator="beginsWith" text="Partial">
      <formula>LEFT(E12,LEN("Partial"))="Partial"</formula>
    </cfRule>
    <cfRule type="beginsWith" dxfId="274" priority="22" stopIfTrue="1" operator="beginsWith" text="Missing">
      <formula>LEFT(E12,LEN("Missing"))="Missing"</formula>
    </cfRule>
    <cfRule type="beginsWith" dxfId="273" priority="23" stopIfTrue="1" operator="beginsWith" text="Untested">
      <formula>LEFT(E12,LEN("Untested"))="Untested"</formula>
    </cfRule>
    <cfRule type="notContainsBlanks" dxfId="272" priority="24" stopIfTrue="1">
      <formula>LEN(TRIM(E12))&gt;0</formula>
    </cfRule>
  </conditionalFormatting>
  <conditionalFormatting sqref="E30:E31">
    <cfRule type="beginsWith" dxfId="231" priority="9" stopIfTrue="1" operator="beginsWith" text="Not Applicable">
      <formula>LEFT(E30,LEN("Not Applicable"))="Not Applicable"</formula>
    </cfRule>
    <cfRule type="beginsWith" dxfId="230" priority="10" stopIfTrue="1" operator="beginsWith" text="Waived">
      <formula>LEFT(E30,LEN("Waived"))="Waived"</formula>
    </cfRule>
    <cfRule type="beginsWith" dxfId="229" priority="11" stopIfTrue="1" operator="beginsWith" text="Pre-Passed">
      <formula>LEFT(E30,LEN("Pre-Passed"))="Pre-Passed"</formula>
    </cfRule>
    <cfRule type="beginsWith" dxfId="228" priority="12" stopIfTrue="1" operator="beginsWith" text="Completed">
      <formula>LEFT(E30,LEN("Completed"))="Completed"</formula>
    </cfRule>
    <cfRule type="beginsWith" dxfId="227" priority="13" stopIfTrue="1" operator="beginsWith" text="Partial">
      <formula>LEFT(E30,LEN("Partial"))="Partial"</formula>
    </cfRule>
    <cfRule type="beginsWith" dxfId="226" priority="14" stopIfTrue="1" operator="beginsWith" text="Missing">
      <formula>LEFT(E30,LEN("Missing"))="Missing"</formula>
    </cfRule>
    <cfRule type="beginsWith" dxfId="225" priority="15" stopIfTrue="1" operator="beginsWith" text="Untested">
      <formula>LEFT(E30,LEN("Untested"))="Untested"</formula>
    </cfRule>
    <cfRule type="notContainsBlanks" dxfId="224" priority="16" stopIfTrue="1">
      <formula>LEN(TRIM(E30))&gt;0</formula>
    </cfRule>
  </conditionalFormatting>
  <conditionalFormatting sqref="E43:E44">
    <cfRule type="beginsWith" dxfId="215" priority="1" stopIfTrue="1" operator="beginsWith" text="Not Applicable">
      <formula>LEFT(E43,LEN("Not Applicable"))="Not Applicable"</formula>
    </cfRule>
    <cfRule type="beginsWith" dxfId="214" priority="2" stopIfTrue="1" operator="beginsWith" text="Waived">
      <formula>LEFT(E43,LEN("Waived"))="Waived"</formula>
    </cfRule>
    <cfRule type="beginsWith" dxfId="213" priority="3" stopIfTrue="1" operator="beginsWith" text="Pre-Passed">
      <formula>LEFT(E43,LEN("Pre-Passed"))="Pre-Passed"</formula>
    </cfRule>
    <cfRule type="beginsWith" dxfId="212" priority="4" stopIfTrue="1" operator="beginsWith" text="Completed">
      <formula>LEFT(E43,LEN("Completed"))="Completed"</formula>
    </cfRule>
    <cfRule type="beginsWith" dxfId="211" priority="5" stopIfTrue="1" operator="beginsWith" text="Partial">
      <formula>LEFT(E43,LEN("Partial"))="Partial"</formula>
    </cfRule>
    <cfRule type="beginsWith" dxfId="210" priority="6" stopIfTrue="1" operator="beginsWith" text="Missing">
      <formula>LEFT(E43,LEN("Missing"))="Missing"</formula>
    </cfRule>
    <cfRule type="beginsWith" dxfId="209" priority="7" stopIfTrue="1" operator="beginsWith" text="Untested">
      <formula>LEFT(E43,LEN("Untested"))="Untested"</formula>
    </cfRule>
    <cfRule type="notContainsBlanks" dxfId="208" priority="8" stopIfTrue="1">
      <formula>LEN(TRIM(E43))&gt;0</formula>
    </cfRule>
  </conditionalFormatting>
  <dataValidations count="2">
    <dataValidation type="list" showInputMessage="1" showErrorMessage="1" sqref="E98:F100 E107:F114 E102:F105 E76:F96 E30:F40 E11:F28 E62:F74 E53:F60 E42:F51">
      <formula1>"Untested, Missing, Partial, Completed, Waived, Not Applicable"</formula1>
    </dataValidation>
    <dataValidation type="list" allowBlank="1" showInputMessage="1" showErrorMessage="1" sqref="F52 F10 F29 F61 F41">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3"/>
  <sheetViews>
    <sheetView workbookViewId="0">
      <selection activeCell="D58" sqref="D58"/>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388</v>
      </c>
      <c r="D1" s="4"/>
      <c r="E1" s="3" t="str">
        <f>""&amp;COUNTIF(E$10:E$257,$A$2)&amp;" "&amp;$A$2</f>
        <v>23 Untested</v>
      </c>
      <c r="F1" s="3" t="str">
        <f>""&amp;COUNTIF(F$10:F$257,$A$2)&amp;" "&amp;$A$2</f>
        <v>49 Untested</v>
      </c>
      <c r="G1" s="4" t="s">
        <v>703</v>
      </c>
    </row>
    <row r="2" spans="1:7" ht="14.1" customHeight="1" thickBot="1">
      <c r="A2" s="12" t="s">
        <v>52</v>
      </c>
      <c r="B2" s="11" t="s">
        <v>53</v>
      </c>
      <c r="C2" s="261" t="s">
        <v>389</v>
      </c>
      <c r="D2" s="262"/>
      <c r="E2" s="14">
        <f>SUMPRODUCT(($A$10:$A$257="Required")*(E$10:E$257="Missing"))+0.5*SUMPRODUCT(($A$10:$A$257="Required")*(E$10:E$257="Partial"))</f>
        <v>0</v>
      </c>
      <c r="F2" s="14">
        <f>SUMPRODUCT(($A$10:$A$257="Required")*(F$10:F$257="Missing"))+0.5*SUMPRODUCT(($A$10:$A$257="Required")*(F$10:F$257="Partial"))</f>
        <v>0</v>
      </c>
      <c r="G2" s="11" t="str">
        <f>"Required "&amp;$G$1&amp;"s "&amp;A3</f>
        <v>Required AUDIOs Missing</v>
      </c>
    </row>
    <row r="3" spans="1:7" ht="14.1" customHeight="1" thickBot="1">
      <c r="A3" s="12" t="s">
        <v>54</v>
      </c>
      <c r="B3" s="11" t="s">
        <v>55</v>
      </c>
      <c r="C3" s="263"/>
      <c r="D3" s="264"/>
      <c r="E3" s="14">
        <f>SUMPRODUCT(($A$10:$A$257="Basic")*(E$10:E$257="Missing"))+0.5*SUMPRODUCT(($A$10:$A$257="Basic")*(E$10:E$257="Partial"))</f>
        <v>0</v>
      </c>
      <c r="F3" s="14">
        <f>SUMPRODUCT(($A$10:$A$257="Basic")*(F$10:F$257="Missing"))+0.5*SUMPRODUCT(($A$10:$A$257="Basic")*(F$10:F$257="Partial"))</f>
        <v>0</v>
      </c>
      <c r="G3" s="11" t="str">
        <f>"Basic "&amp;$G$1&amp;"s "&amp;A3</f>
        <v>Basic AUDIOs Missing</v>
      </c>
    </row>
    <row r="4" spans="1:7" ht="14.1" customHeight="1" thickBot="1">
      <c r="A4" s="12" t="s">
        <v>56</v>
      </c>
      <c r="B4" s="11" t="s">
        <v>57</v>
      </c>
      <c r="C4" s="263"/>
      <c r="D4" s="264"/>
      <c r="E4" s="14">
        <f>SUMPRODUCT(($A$10:$A$257="Intermediate")*(E$10:E$257="Missing"))+0.5*SUMPRODUCT(($A$10:$A$257="Intermediate")*(E$10:E$257="Partial"))</f>
        <v>0</v>
      </c>
      <c r="F4" s="14">
        <f>SUMPRODUCT(($A$10:$A$257="Intermediate")*(F$10:F$257="Missing"))+0.5*SUMPRODUCT(($A$10:$A$257="Intermediate")*(F$10:F$257="Partial"))</f>
        <v>0</v>
      </c>
      <c r="G4" s="11" t="str">
        <f>"Intermediate "&amp;$G$1&amp;"s "&amp;A3</f>
        <v>Intermediate AUDIOs Missing</v>
      </c>
    </row>
    <row r="5" spans="1:7" ht="14.1" customHeight="1" thickBot="1">
      <c r="A5" s="12" t="s">
        <v>58</v>
      </c>
      <c r="B5" s="11" t="s">
        <v>59</v>
      </c>
      <c r="C5" s="263"/>
      <c r="D5" s="264"/>
      <c r="E5" s="14">
        <f>SUMPRODUCT(($A$10:$A$257="Intermediate")*(E$10:E$257="Completed"))+SUMPRODUCT(($A$10:$A$257="Intermediate")*(E$10:E$257="Pre-Passed"))+0.5*SUMPRODUCT(($A$10:$A$257="Intermediate")*(E$10:E$257="Partial"))</f>
        <v>2</v>
      </c>
      <c r="F5" s="14">
        <f>SUMPRODUCT(($A$10:$A$257="Intermediate")*(F$10:F$257="Completed"))+SUMPRODUCT(($A$10:$A$257="Intermediate")*(F$10:F$257="Pre-Passed"))+0.5*SUMPRODUCT(($A$10:$A$257="Intermediate")*(F$10:F$257="Partial"))</f>
        <v>0</v>
      </c>
      <c r="G5" s="11" t="str">
        <f>"Intermediate "&amp;$G$1&amp;"s "&amp;A5</f>
        <v>Intermediate AUDIOs Completed</v>
      </c>
    </row>
    <row r="6" spans="1:7" ht="14.1" customHeight="1" thickBot="1">
      <c r="A6" s="12" t="s">
        <v>60</v>
      </c>
      <c r="B6" s="11" t="s">
        <v>483</v>
      </c>
      <c r="C6" s="263"/>
      <c r="D6" s="264"/>
      <c r="E6" s="14">
        <f>SUMPRODUCT(($A$10:$A$257="Advanced")*(E$10:E$257="Missing"))+0.5*SUMPRODUCT(($A$10:$A$257="Advanced")*(E$10:E$257="Partial"))</f>
        <v>0</v>
      </c>
      <c r="F6" s="14">
        <f>SUMPRODUCT(($A$10:$A$257="Advanced")*(F$10:F$257="Missing"))+0.5*SUMPRODUCT(($A$10:$A$257="Advanced")*(F$10:F$257="Partial"))</f>
        <v>0</v>
      </c>
      <c r="G6" s="11" t="str">
        <f>"Advanced "&amp;$G$1&amp;"s "&amp;A3</f>
        <v>Advanced AUDIOs Missing</v>
      </c>
    </row>
    <row r="7" spans="1:7" ht="14.1" customHeight="1" thickBot="1">
      <c r="A7" s="10" t="s">
        <v>61</v>
      </c>
      <c r="B7" s="11" t="s">
        <v>62</v>
      </c>
      <c r="C7" s="263"/>
      <c r="D7" s="264"/>
      <c r="E7" s="14">
        <f>SUMPRODUCT(($A$10:$A$257="Advanced")*(E$10:E$257="Completed"))+SUMPRODUCT(($A$10:$A$257="Advanced")*(E$10:E$257="Pre-Passed"))+0.5*SUMPRODUCT(($A$10:$A$257="Advanced")*(E$10:E$257="Partial"))</f>
        <v>2</v>
      </c>
      <c r="F7" s="14">
        <f>SUMPRODUCT(($A$10:$A$257="Advanced")*(F$10:F$257="Completed"))+SUMPRODUCT(($A$10:$A$257="Advanced")*(F$10:F$257="Pre-Passed"))+0.5*SUMPRODUCT(($A$10:$A$257="Advanced")*(F$10:F$257="Partial"))</f>
        <v>0</v>
      </c>
      <c r="G7" s="11" t="str">
        <f>"Advanced "&amp;$G$1&amp;"s "&amp;A5</f>
        <v>Advanced AUDIOs Completed</v>
      </c>
    </row>
    <row r="8" spans="1:7" ht="14.1" customHeight="1" thickBot="1">
      <c r="A8" s="267" t="s">
        <v>726</v>
      </c>
      <c r="B8" s="268"/>
      <c r="C8" s="263"/>
      <c r="D8" s="264"/>
      <c r="E8" s="14">
        <f>SUMPRODUCT(($A$10:$A$257="Professional")*(E$10:E$257="Completed"))+SUMPRODUCT(($A$10:$A$257="Professional")*(E$10:E$257="Pre-Passed"))+0.5*SUMPRODUCT(($A$10:$A$257="Professional")*(E$10:E$257="Partial"))</f>
        <v>0</v>
      </c>
      <c r="F8" s="14">
        <f>SUMPRODUCT(($A$10:$A$257="Professional")*(F$10:F$257="Completed"))+SUMPRODUCT(($A$10:$A$257="Professional")*(F$10:F$257="Pre-Passed"))+0.5*SUMPRODUCT(($A$10:$A$257="Professional")*(F$10:F$257="Partial"))</f>
        <v>0</v>
      </c>
      <c r="G8" s="11" t="str">
        <f>"Professional "&amp;$G$1&amp;"s "&amp;A5</f>
        <v>Professional AUDIOs Completed</v>
      </c>
    </row>
    <row r="9" spans="1:7" ht="14.1" customHeight="1" thickBot="1">
      <c r="A9" s="269" t="s">
        <v>727</v>
      </c>
      <c r="B9" s="270"/>
      <c r="C9" s="265"/>
      <c r="D9" s="266"/>
      <c r="E9" s="14">
        <f>SUMPRODUCT(($A$10:$A$257="Exceptional")*(E$10:E$257="Completed"))+SUMPRODUCT(($A$10:$A$257="Exceptional")*(E$10:E$257="Pre-Passed"))+0.5*SUMPRODUCT(($A$10:$A$257="Exceptional")*(E$10:E$257="Partial"))</f>
        <v>0</v>
      </c>
      <c r="F9" s="14">
        <f>SUMPRODUCT(($A$10:$A$257="Exceptional")*(F$10:F$257="Completed"))+SUMPRODUCT(($A$10:$A$257="Exceptional")*(F$10:F$257="Pre-Passed"))+0.5*SUMPRODUCT(($A$10:$A$257="Exceptional")*(F$10:F$257="Partial"))</f>
        <v>0</v>
      </c>
      <c r="G9" s="11" t="str">
        <f>"Exceptional "&amp;$G$1&amp;"s "&amp;A5</f>
        <v>Exceptional AUDIOs Completed</v>
      </c>
    </row>
    <row r="10" spans="1:7" ht="14.1" customHeight="1" thickBot="1">
      <c r="A10" s="231" t="s">
        <v>810</v>
      </c>
      <c r="B10" s="233"/>
      <c r="C10" s="4" t="s">
        <v>63</v>
      </c>
      <c r="D10" s="4" t="s">
        <v>487</v>
      </c>
      <c r="E10" s="4" t="s">
        <v>64</v>
      </c>
      <c r="F10" s="4" t="s">
        <v>65</v>
      </c>
      <c r="G10" s="4" t="s">
        <v>488</v>
      </c>
    </row>
    <row r="11" spans="1:7" ht="16.5" thickBot="1">
      <c r="A11" s="15" t="s">
        <v>66</v>
      </c>
      <c r="B11" s="11" t="s">
        <v>811</v>
      </c>
      <c r="C11" s="13" t="s">
        <v>814</v>
      </c>
      <c r="D11" s="13"/>
      <c r="E11" s="4" t="s">
        <v>58</v>
      </c>
      <c r="F11" s="4" t="s">
        <v>52</v>
      </c>
      <c r="G11" s="11"/>
    </row>
    <row r="12" spans="1:7" ht="26.25" thickBot="1">
      <c r="A12" s="15" t="s">
        <v>66</v>
      </c>
      <c r="B12" s="11" t="s">
        <v>812</v>
      </c>
      <c r="C12" s="11" t="s">
        <v>815</v>
      </c>
      <c r="D12" s="11"/>
      <c r="E12" s="4" t="s">
        <v>58</v>
      </c>
      <c r="F12" s="4" t="s">
        <v>52</v>
      </c>
      <c r="G12" s="11"/>
    </row>
    <row r="13" spans="1:7" ht="16.5" thickBot="1">
      <c r="A13" s="15" t="s">
        <v>66</v>
      </c>
      <c r="B13" s="11" t="s">
        <v>837</v>
      </c>
      <c r="C13" s="11" t="s">
        <v>838</v>
      </c>
      <c r="D13" s="11"/>
      <c r="E13" s="4" t="s">
        <v>58</v>
      </c>
      <c r="F13" s="4" t="s">
        <v>52</v>
      </c>
      <c r="G13" s="11"/>
    </row>
    <row r="14" spans="1:7" ht="16.5" thickBot="1">
      <c r="A14" s="16" t="s">
        <v>68</v>
      </c>
      <c r="B14" s="11" t="s">
        <v>813</v>
      </c>
      <c r="C14" s="101" t="s">
        <v>816</v>
      </c>
      <c r="D14" s="11"/>
      <c r="E14" s="4" t="s">
        <v>58</v>
      </c>
      <c r="F14" s="4" t="s">
        <v>52</v>
      </c>
      <c r="G14" s="11"/>
    </row>
    <row r="15" spans="1:7" ht="16.5" thickBot="1">
      <c r="A15" s="16" t="s">
        <v>68</v>
      </c>
      <c r="B15" s="11" t="s">
        <v>821</v>
      </c>
      <c r="C15" s="11" t="s">
        <v>834</v>
      </c>
      <c r="D15" s="11"/>
      <c r="E15" s="4" t="s">
        <v>58</v>
      </c>
      <c r="F15" s="4" t="s">
        <v>52</v>
      </c>
      <c r="G15" s="11"/>
    </row>
    <row r="16" spans="1:7" ht="39" thickBot="1">
      <c r="A16" s="16" t="s">
        <v>68</v>
      </c>
      <c r="B16" s="11" t="s">
        <v>839</v>
      </c>
      <c r="C16" s="11" t="s">
        <v>840</v>
      </c>
      <c r="D16" s="11"/>
      <c r="E16" s="4" t="s">
        <v>58</v>
      </c>
      <c r="F16" s="4" t="s">
        <v>52</v>
      </c>
      <c r="G16" s="11"/>
    </row>
    <row r="17" spans="1:7" ht="16.5" thickBot="1">
      <c r="A17" s="18" t="s">
        <v>80</v>
      </c>
      <c r="B17" s="11" t="s">
        <v>822</v>
      </c>
      <c r="C17" s="11" t="s">
        <v>817</v>
      </c>
      <c r="D17" s="11"/>
      <c r="E17" s="4" t="s">
        <v>58</v>
      </c>
      <c r="F17" s="4" t="s">
        <v>52</v>
      </c>
      <c r="G17" s="11"/>
    </row>
    <row r="18" spans="1:7" ht="16.5" thickBot="1">
      <c r="A18" s="18" t="s">
        <v>80</v>
      </c>
      <c r="B18" s="11" t="s">
        <v>823</v>
      </c>
      <c r="C18" s="11" t="s">
        <v>832</v>
      </c>
      <c r="D18" s="11"/>
      <c r="E18" s="4" t="s">
        <v>58</v>
      </c>
      <c r="F18" s="4" t="s">
        <v>52</v>
      </c>
      <c r="G18" s="11"/>
    </row>
    <row r="19" spans="1:7" ht="26.25" thickBot="1">
      <c r="A19" s="17" t="s">
        <v>70</v>
      </c>
      <c r="B19" s="11" t="s">
        <v>824</v>
      </c>
      <c r="C19" s="11" t="s">
        <v>830</v>
      </c>
      <c r="D19" s="11"/>
      <c r="E19" s="4" t="s">
        <v>58</v>
      </c>
      <c r="F19" s="4" t="s">
        <v>52</v>
      </c>
      <c r="G19" s="11"/>
    </row>
    <row r="20" spans="1:7" ht="16.5" thickBot="1">
      <c r="A20" s="17" t="s">
        <v>70</v>
      </c>
      <c r="B20" s="11" t="s">
        <v>826</v>
      </c>
      <c r="C20" s="11" t="s">
        <v>819</v>
      </c>
      <c r="D20" s="11"/>
      <c r="E20" s="4" t="s">
        <v>58</v>
      </c>
      <c r="F20" s="4" t="s">
        <v>52</v>
      </c>
      <c r="G20" s="11"/>
    </row>
    <row r="21" spans="1:7" ht="26.25" thickBot="1">
      <c r="A21" s="19" t="s">
        <v>101</v>
      </c>
      <c r="B21" s="11" t="s">
        <v>825</v>
      </c>
      <c r="C21" s="11" t="s">
        <v>818</v>
      </c>
      <c r="D21" s="11"/>
      <c r="E21" s="4" t="s">
        <v>52</v>
      </c>
      <c r="F21" s="4" t="s">
        <v>52</v>
      </c>
      <c r="G21" s="11"/>
    </row>
    <row r="22" spans="1:7" ht="26.25" thickBot="1">
      <c r="A22" s="19" t="s">
        <v>101</v>
      </c>
      <c r="B22" s="11" t="s">
        <v>827</v>
      </c>
      <c r="C22" s="11" t="s">
        <v>831</v>
      </c>
      <c r="D22" s="11"/>
      <c r="E22" s="4" t="s">
        <v>52</v>
      </c>
      <c r="F22" s="4" t="s">
        <v>52</v>
      </c>
      <c r="G22" s="11"/>
    </row>
    <row r="23" spans="1:7" ht="26.25" thickBot="1">
      <c r="A23" s="19" t="s">
        <v>101</v>
      </c>
      <c r="B23" s="11" t="s">
        <v>828</v>
      </c>
      <c r="C23" s="11" t="s">
        <v>833</v>
      </c>
      <c r="D23" s="11"/>
      <c r="E23" s="4" t="s">
        <v>52</v>
      </c>
      <c r="F23" s="4" t="s">
        <v>52</v>
      </c>
      <c r="G23" s="11"/>
    </row>
    <row r="24" spans="1:7" ht="16.5" thickBot="1">
      <c r="A24" s="20" t="s">
        <v>484</v>
      </c>
      <c r="B24" s="11" t="s">
        <v>835</v>
      </c>
      <c r="C24" s="11" t="s">
        <v>836</v>
      </c>
      <c r="D24" s="11"/>
      <c r="E24" s="4" t="s">
        <v>52</v>
      </c>
      <c r="F24" s="4" t="s">
        <v>52</v>
      </c>
      <c r="G24" s="11"/>
    </row>
    <row r="25" spans="1:7" ht="16.5" thickBot="1">
      <c r="A25" s="20" t="s">
        <v>484</v>
      </c>
      <c r="B25" s="11" t="s">
        <v>829</v>
      </c>
      <c r="C25" s="11" t="s">
        <v>820</v>
      </c>
      <c r="D25" s="11"/>
      <c r="E25" s="4" t="s">
        <v>52</v>
      </c>
      <c r="F25" s="4" t="s">
        <v>52</v>
      </c>
      <c r="G25" s="11"/>
    </row>
    <row r="26" spans="1:7" ht="14.1" customHeight="1" thickBot="1">
      <c r="A26" s="231" t="s">
        <v>390</v>
      </c>
      <c r="B26" s="233"/>
      <c r="C26" s="4" t="s">
        <v>855</v>
      </c>
      <c r="D26" s="4" t="s">
        <v>487</v>
      </c>
      <c r="E26" s="4" t="s">
        <v>64</v>
      </c>
      <c r="F26" s="4" t="s">
        <v>65</v>
      </c>
      <c r="G26" s="4" t="s">
        <v>488</v>
      </c>
    </row>
    <row r="27" spans="1:7" ht="16.5" thickBot="1">
      <c r="A27" s="15" t="s">
        <v>66</v>
      </c>
      <c r="B27" s="11" t="s">
        <v>391</v>
      </c>
      <c r="C27" s="13" t="s">
        <v>392</v>
      </c>
      <c r="D27" s="13"/>
      <c r="E27" s="4" t="s">
        <v>58</v>
      </c>
      <c r="F27" s="4" t="s">
        <v>52</v>
      </c>
      <c r="G27" s="11"/>
    </row>
    <row r="28" spans="1:7" ht="16.5" thickBot="1">
      <c r="A28" s="15" t="s">
        <v>66</v>
      </c>
      <c r="B28" s="11" t="s">
        <v>393</v>
      </c>
      <c r="C28" s="11" t="s">
        <v>803</v>
      </c>
      <c r="D28" s="11"/>
      <c r="E28" s="4" t="s">
        <v>58</v>
      </c>
      <c r="F28" s="4" t="s">
        <v>52</v>
      </c>
      <c r="G28" s="11"/>
    </row>
    <row r="29" spans="1:7" ht="16.5" thickBot="1">
      <c r="A29" s="15" t="s">
        <v>66</v>
      </c>
      <c r="B29" s="11" t="s">
        <v>841</v>
      </c>
      <c r="C29" s="11" t="s">
        <v>842</v>
      </c>
      <c r="D29" s="11"/>
      <c r="E29" s="4" t="s">
        <v>52</v>
      </c>
      <c r="F29" s="4" t="s">
        <v>52</v>
      </c>
      <c r="G29" s="11"/>
    </row>
    <row r="30" spans="1:7" ht="16.5" thickBot="1">
      <c r="A30" s="16" t="s">
        <v>68</v>
      </c>
      <c r="B30" s="11" t="s">
        <v>394</v>
      </c>
      <c r="C30" s="11" t="s">
        <v>395</v>
      </c>
      <c r="D30" s="11"/>
      <c r="E30" s="4" t="s">
        <v>52</v>
      </c>
      <c r="F30" s="4" t="s">
        <v>52</v>
      </c>
      <c r="G30" s="11"/>
    </row>
    <row r="31" spans="1:7" ht="16.5" thickBot="1">
      <c r="A31" s="16" t="s">
        <v>68</v>
      </c>
      <c r="B31" s="11" t="s">
        <v>396</v>
      </c>
      <c r="C31" s="11" t="s">
        <v>397</v>
      </c>
      <c r="D31" s="11"/>
      <c r="E31" s="4" t="s">
        <v>52</v>
      </c>
      <c r="F31" s="4" t="s">
        <v>52</v>
      </c>
      <c r="G31" s="11"/>
    </row>
    <row r="32" spans="1:7" ht="26.25" thickBot="1">
      <c r="A32" s="16" t="s">
        <v>68</v>
      </c>
      <c r="B32" s="11" t="s">
        <v>843</v>
      </c>
      <c r="C32" s="11" t="s">
        <v>844</v>
      </c>
      <c r="D32" s="11"/>
      <c r="E32" s="4" t="s">
        <v>52</v>
      </c>
      <c r="F32" s="4" t="s">
        <v>52</v>
      </c>
      <c r="G32" s="11"/>
    </row>
    <row r="33" spans="1:7" ht="16.5" thickBot="1">
      <c r="A33" s="18" t="s">
        <v>80</v>
      </c>
      <c r="B33" s="11" t="s">
        <v>399</v>
      </c>
      <c r="C33" s="11" t="s">
        <v>804</v>
      </c>
      <c r="D33" s="11"/>
      <c r="E33" s="4" t="s">
        <v>52</v>
      </c>
      <c r="F33" s="4" t="s">
        <v>52</v>
      </c>
      <c r="G33" s="11"/>
    </row>
    <row r="34" spans="1:7" ht="16.5" thickBot="1">
      <c r="A34" s="18" t="s">
        <v>80</v>
      </c>
      <c r="B34" s="11" t="s">
        <v>400</v>
      </c>
      <c r="C34" s="11" t="s">
        <v>401</v>
      </c>
      <c r="D34" s="11"/>
      <c r="E34" s="4" t="s">
        <v>52</v>
      </c>
      <c r="F34" s="4" t="s">
        <v>52</v>
      </c>
      <c r="G34" s="11"/>
    </row>
    <row r="35" spans="1:7" ht="16.5" thickBot="1">
      <c r="A35" s="17" t="s">
        <v>70</v>
      </c>
      <c r="B35" s="11" t="s">
        <v>402</v>
      </c>
      <c r="C35" s="11" t="s">
        <v>403</v>
      </c>
      <c r="D35" s="11"/>
      <c r="E35" s="4" t="s">
        <v>52</v>
      </c>
      <c r="F35" s="4" t="s">
        <v>52</v>
      </c>
      <c r="G35" s="11"/>
    </row>
    <row r="36" spans="1:7" ht="16.5" thickBot="1">
      <c r="A36" s="17" t="s">
        <v>70</v>
      </c>
      <c r="B36" s="11" t="s">
        <v>404</v>
      </c>
      <c r="C36" s="11" t="s">
        <v>405</v>
      </c>
      <c r="D36" s="11"/>
      <c r="E36" s="4" t="s">
        <v>52</v>
      </c>
      <c r="F36" s="4" t="s">
        <v>52</v>
      </c>
      <c r="G36" s="11"/>
    </row>
    <row r="37" spans="1:7" ht="26.25" thickBot="1">
      <c r="A37" s="19" t="s">
        <v>101</v>
      </c>
      <c r="B37" s="11" t="s">
        <v>406</v>
      </c>
      <c r="C37" s="11" t="s">
        <v>407</v>
      </c>
      <c r="D37" s="11"/>
      <c r="E37" s="4" t="s">
        <v>52</v>
      </c>
      <c r="F37" s="4" t="s">
        <v>52</v>
      </c>
      <c r="G37" s="11"/>
    </row>
    <row r="38" spans="1:7" ht="26.25" thickBot="1">
      <c r="A38" s="19" t="s">
        <v>101</v>
      </c>
      <c r="B38" s="11" t="s">
        <v>408</v>
      </c>
      <c r="C38" s="11" t="s">
        <v>409</v>
      </c>
      <c r="D38" s="11"/>
      <c r="E38" s="4" t="s">
        <v>52</v>
      </c>
      <c r="F38" s="4" t="s">
        <v>52</v>
      </c>
      <c r="G38" s="11"/>
    </row>
    <row r="39" spans="1:7" ht="26.25" thickBot="1">
      <c r="A39" s="20" t="s">
        <v>484</v>
      </c>
      <c r="B39" s="11" t="s">
        <v>410</v>
      </c>
      <c r="C39" s="11" t="s">
        <v>411</v>
      </c>
      <c r="D39" s="11"/>
      <c r="E39" s="4" t="s">
        <v>52</v>
      </c>
      <c r="F39" s="4" t="s">
        <v>52</v>
      </c>
      <c r="G39" s="11"/>
    </row>
    <row r="40" spans="1:7" ht="14.1" customHeight="1" thickBot="1">
      <c r="A40" s="231" t="s">
        <v>448</v>
      </c>
      <c r="B40" s="233"/>
      <c r="C40" s="102" t="s">
        <v>856</v>
      </c>
      <c r="D40" s="4" t="s">
        <v>487</v>
      </c>
      <c r="E40" s="4" t="s">
        <v>64</v>
      </c>
      <c r="F40" s="4" t="s">
        <v>65</v>
      </c>
      <c r="G40" s="4" t="s">
        <v>488</v>
      </c>
    </row>
    <row r="41" spans="1:7" ht="16.5" thickBot="1">
      <c r="A41" s="15" t="s">
        <v>66</v>
      </c>
      <c r="B41" s="11" t="s">
        <v>850</v>
      </c>
      <c r="C41" s="13" t="s">
        <v>449</v>
      </c>
      <c r="D41" s="13"/>
      <c r="E41" s="4" t="s">
        <v>61</v>
      </c>
      <c r="F41" s="4" t="s">
        <v>52</v>
      </c>
      <c r="G41" s="11"/>
    </row>
    <row r="42" spans="1:7" ht="16.5" thickBot="1">
      <c r="A42" s="15" t="s">
        <v>66</v>
      </c>
      <c r="B42" s="11" t="s">
        <v>851</v>
      </c>
      <c r="C42" s="11" t="s">
        <v>450</v>
      </c>
      <c r="D42" s="11"/>
      <c r="E42" s="4" t="s">
        <v>61</v>
      </c>
      <c r="F42" s="4" t="s">
        <v>52</v>
      </c>
      <c r="G42" s="11"/>
    </row>
    <row r="43" spans="1:7" ht="16.5" thickBot="1">
      <c r="A43" s="15" t="s">
        <v>66</v>
      </c>
      <c r="B43" s="11" t="s">
        <v>852</v>
      </c>
      <c r="C43" s="11" t="s">
        <v>848</v>
      </c>
      <c r="D43" s="11"/>
      <c r="E43" s="4" t="s">
        <v>61</v>
      </c>
      <c r="F43" s="4" t="s">
        <v>52</v>
      </c>
      <c r="G43" s="11"/>
    </row>
    <row r="44" spans="1:7" ht="16.5" thickBot="1">
      <c r="A44" s="16" t="s">
        <v>68</v>
      </c>
      <c r="B44" s="11" t="s">
        <v>865</v>
      </c>
      <c r="C44" s="11" t="s">
        <v>866</v>
      </c>
      <c r="D44" s="11"/>
      <c r="E44" s="4" t="s">
        <v>61</v>
      </c>
      <c r="F44" s="4" t="s">
        <v>52</v>
      </c>
      <c r="G44" s="11"/>
    </row>
    <row r="45" spans="1:7" ht="16.5" thickBot="1">
      <c r="A45" s="16" t="s">
        <v>68</v>
      </c>
      <c r="B45" s="11" t="s">
        <v>398</v>
      </c>
      <c r="C45" s="11" t="s">
        <v>849</v>
      </c>
      <c r="D45" s="11"/>
      <c r="E45" s="4" t="s">
        <v>61</v>
      </c>
      <c r="F45" s="4" t="s">
        <v>52</v>
      </c>
      <c r="G45" s="11"/>
    </row>
    <row r="46" spans="1:7" ht="26.25" thickBot="1">
      <c r="A46" s="16" t="s">
        <v>68</v>
      </c>
      <c r="B46" s="11" t="s">
        <v>853</v>
      </c>
      <c r="C46" s="11" t="s">
        <v>858</v>
      </c>
      <c r="D46" s="11"/>
      <c r="E46" s="4" t="s">
        <v>61</v>
      </c>
      <c r="F46" s="4" t="s">
        <v>52</v>
      </c>
      <c r="G46" s="11"/>
    </row>
    <row r="47" spans="1:7" ht="16.5" thickBot="1">
      <c r="A47" s="18" t="s">
        <v>80</v>
      </c>
      <c r="B47" s="11" t="s">
        <v>859</v>
      </c>
      <c r="C47" s="11" t="s">
        <v>860</v>
      </c>
      <c r="D47" s="11"/>
      <c r="E47" s="4" t="s">
        <v>61</v>
      </c>
      <c r="F47" s="4" t="s">
        <v>52</v>
      </c>
      <c r="G47" s="11"/>
    </row>
    <row r="48" spans="1:7" ht="16.5" thickBot="1">
      <c r="A48" s="18" t="s">
        <v>80</v>
      </c>
      <c r="B48" s="11" t="s">
        <v>861</v>
      </c>
      <c r="C48" s="11" t="s">
        <v>862</v>
      </c>
      <c r="D48" s="11"/>
      <c r="E48" s="4" t="s">
        <v>61</v>
      </c>
      <c r="F48" s="4" t="s">
        <v>52</v>
      </c>
      <c r="G48" s="11"/>
    </row>
    <row r="49" spans="1:7" ht="16.5" thickBot="1">
      <c r="A49" s="17" t="s">
        <v>70</v>
      </c>
      <c r="B49" s="11" t="s">
        <v>864</v>
      </c>
      <c r="C49" s="11" t="s">
        <v>867</v>
      </c>
      <c r="D49" s="11"/>
      <c r="E49" s="4" t="s">
        <v>61</v>
      </c>
      <c r="F49" s="4" t="s">
        <v>52</v>
      </c>
      <c r="G49" s="11"/>
    </row>
    <row r="50" spans="1:7" ht="16.5" thickBot="1">
      <c r="A50" s="17" t="s">
        <v>70</v>
      </c>
      <c r="B50" s="11" t="s">
        <v>863</v>
      </c>
      <c r="C50" s="11" t="s">
        <v>868</v>
      </c>
      <c r="D50" s="11"/>
      <c r="E50" s="4" t="s">
        <v>61</v>
      </c>
      <c r="F50" s="4" t="s">
        <v>52</v>
      </c>
      <c r="G50" s="11"/>
    </row>
    <row r="51" spans="1:7" ht="26.25" thickBot="1">
      <c r="A51" s="19" t="s">
        <v>101</v>
      </c>
      <c r="B51" s="11" t="s">
        <v>869</v>
      </c>
      <c r="C51" s="11" t="s">
        <v>870</v>
      </c>
      <c r="D51" s="11"/>
      <c r="E51" s="4" t="s">
        <v>61</v>
      </c>
      <c r="F51" s="4" t="s">
        <v>52</v>
      </c>
      <c r="G51" s="11"/>
    </row>
    <row r="52" spans="1:7" ht="26.25" thickBot="1">
      <c r="A52" s="19" t="s">
        <v>101</v>
      </c>
      <c r="B52" s="11" t="s">
        <v>871</v>
      </c>
      <c r="C52" s="11" t="s">
        <v>872</v>
      </c>
      <c r="D52" s="11"/>
      <c r="E52" s="4" t="s">
        <v>61</v>
      </c>
      <c r="F52" s="4" t="s">
        <v>52</v>
      </c>
      <c r="G52" s="11"/>
    </row>
    <row r="53" spans="1:7" ht="16.5" thickBot="1">
      <c r="A53" s="20" t="s">
        <v>484</v>
      </c>
      <c r="B53" s="11" t="s">
        <v>854</v>
      </c>
      <c r="C53" s="11" t="s">
        <v>805</v>
      </c>
      <c r="D53" s="11"/>
      <c r="E53" s="4" t="s">
        <v>61</v>
      </c>
      <c r="F53" s="4" t="s">
        <v>52</v>
      </c>
      <c r="G53" s="11"/>
    </row>
    <row r="54" spans="1:7" ht="14.1" customHeight="1" thickBot="1">
      <c r="A54" s="231" t="s">
        <v>412</v>
      </c>
      <c r="B54" s="233"/>
      <c r="C54" s="4" t="s">
        <v>63</v>
      </c>
      <c r="D54" s="4" t="s">
        <v>487</v>
      </c>
      <c r="E54" s="4" t="s">
        <v>64</v>
      </c>
      <c r="F54" s="4" t="s">
        <v>65</v>
      </c>
      <c r="G54" s="4" t="s">
        <v>488</v>
      </c>
    </row>
    <row r="55" spans="1:7" ht="39" thickBot="1">
      <c r="A55" s="15" t="s">
        <v>66</v>
      </c>
      <c r="B55" s="11" t="s">
        <v>413</v>
      </c>
      <c r="C55" s="11" t="s">
        <v>857</v>
      </c>
      <c r="D55" s="13"/>
      <c r="E55" s="4" t="s">
        <v>58</v>
      </c>
      <c r="F55" s="4" t="s">
        <v>52</v>
      </c>
      <c r="G55" s="11"/>
    </row>
    <row r="56" spans="1:7" ht="26.25" thickBot="1">
      <c r="A56" s="16" t="s">
        <v>68</v>
      </c>
      <c r="B56" s="11" t="s">
        <v>414</v>
      </c>
      <c r="C56" s="11" t="s">
        <v>415</v>
      </c>
      <c r="D56" s="11"/>
      <c r="E56" s="4" t="s">
        <v>52</v>
      </c>
      <c r="F56" s="4" t="s">
        <v>52</v>
      </c>
      <c r="G56" s="11"/>
    </row>
    <row r="57" spans="1:7" ht="26.25" thickBot="1">
      <c r="A57" s="16" t="s">
        <v>68</v>
      </c>
      <c r="B57" s="11" t="s">
        <v>416</v>
      </c>
      <c r="C57" s="11" t="s">
        <v>417</v>
      </c>
      <c r="D57" s="11"/>
      <c r="E57" s="4" t="s">
        <v>52</v>
      </c>
      <c r="F57" s="4" t="s">
        <v>52</v>
      </c>
      <c r="G57" s="11"/>
    </row>
    <row r="58" spans="1:7" ht="26.25" thickBot="1">
      <c r="A58" s="17" t="s">
        <v>70</v>
      </c>
      <c r="B58" s="11" t="s">
        <v>418</v>
      </c>
      <c r="C58" s="11" t="s">
        <v>845</v>
      </c>
      <c r="D58" s="11"/>
      <c r="E58" s="4" t="s">
        <v>52</v>
      </c>
      <c r="F58" s="4" t="s">
        <v>52</v>
      </c>
      <c r="G58" s="11"/>
    </row>
    <row r="59" spans="1:7" ht="26.25" thickBot="1">
      <c r="A59" s="17" t="s">
        <v>70</v>
      </c>
      <c r="B59" s="11" t="s">
        <v>846</v>
      </c>
      <c r="C59" s="11" t="s">
        <v>847</v>
      </c>
      <c r="D59" s="11"/>
      <c r="E59" s="4" t="s">
        <v>52</v>
      </c>
      <c r="F59" s="4" t="s">
        <v>52</v>
      </c>
      <c r="G59" s="11"/>
    </row>
    <row r="60" spans="1:7" ht="26.25" thickBot="1">
      <c r="A60" s="19" t="s">
        <v>101</v>
      </c>
      <c r="B60" s="11" t="s">
        <v>419</v>
      </c>
      <c r="C60" s="11" t="s">
        <v>420</v>
      </c>
      <c r="D60" s="11"/>
      <c r="E60" s="4" t="s">
        <v>52</v>
      </c>
      <c r="F60" s="4" t="s">
        <v>52</v>
      </c>
      <c r="G60" s="11"/>
    </row>
    <row r="61" spans="1:7" ht="16.5" thickBot="1">
      <c r="A61" s="19" t="s">
        <v>101</v>
      </c>
      <c r="B61" s="11" t="s">
        <v>421</v>
      </c>
      <c r="C61" s="11" t="s">
        <v>422</v>
      </c>
      <c r="D61" s="11"/>
      <c r="E61" s="4" t="s">
        <v>52</v>
      </c>
      <c r="F61" s="4" t="s">
        <v>52</v>
      </c>
      <c r="G61" s="11"/>
    </row>
    <row r="62" spans="1:7" ht="26.25" thickBot="1">
      <c r="A62" s="20" t="s">
        <v>484</v>
      </c>
      <c r="B62" s="11" t="s">
        <v>423</v>
      </c>
      <c r="C62" s="11" t="s">
        <v>424</v>
      </c>
      <c r="D62" s="11"/>
      <c r="E62" s="4" t="s">
        <v>52</v>
      </c>
      <c r="F62" s="4" t="s">
        <v>52</v>
      </c>
      <c r="G62" s="11"/>
    </row>
    <row r="63" spans="1:7" s="7" customFormat="1" ht="15.75"/>
    <row r="64" spans="1:7" s="7" customFormat="1" ht="15.75"/>
    <row r="65" s="7" customFormat="1" ht="14.1" customHeight="1"/>
    <row r="66" s="7" customFormat="1" ht="15.75"/>
    <row r="67" s="7" customFormat="1" ht="15.75"/>
    <row r="68" s="7" customFormat="1" ht="15.75"/>
    <row r="69" s="7" customFormat="1" ht="15.75"/>
    <row r="70" s="7" customFormat="1" ht="15.75"/>
    <row r="71" s="7" customFormat="1" ht="15.75"/>
    <row r="72" s="7" customFormat="1" ht="15.75"/>
    <row r="73" s="7" customFormat="1" ht="15.75"/>
    <row r="74" s="7" customFormat="1" ht="14.1" customHeight="1"/>
    <row r="75" s="7" customFormat="1" ht="15.75"/>
    <row r="76" s="7" customFormat="1" ht="15.75"/>
    <row r="77" s="7" customFormat="1" ht="15.75"/>
    <row r="78" s="7" customFormat="1" ht="15.75"/>
    <row r="79" s="7" customFormat="1" ht="15.75"/>
    <row r="80" s="7" customFormat="1" ht="14.1" customHeight="1"/>
    <row r="81" s="7" customFormat="1" ht="15.75"/>
    <row r="82" s="7" customFormat="1" ht="15.75"/>
    <row r="83" s="7" customFormat="1" ht="15.75"/>
    <row r="84" s="7" customFormat="1" ht="15.75"/>
    <row r="85" s="7" customFormat="1" ht="15.75"/>
    <row r="86" s="7" customFormat="1" ht="15.75"/>
    <row r="87" s="7" customFormat="1" ht="15.75"/>
    <row r="88" s="7" customFormat="1" ht="15.75"/>
    <row r="89" s="7" customFormat="1" ht="15.75"/>
    <row r="90" s="7" customFormat="1" ht="15.75"/>
    <row r="91" s="7" customFormat="1" ht="15.75"/>
    <row r="92" s="7" customFormat="1" ht="15.75"/>
    <row r="93" s="7" customFormat="1" ht="15.75"/>
    <row r="94" s="7" customFormat="1" ht="15.75"/>
    <row r="95" s="7" customFormat="1" ht="15.75"/>
    <row r="96" s="7" customFormat="1" ht="15.75"/>
    <row r="97" s="7" customFormat="1" ht="14.1" customHeight="1"/>
    <row r="98" s="7" customFormat="1" ht="15.75"/>
    <row r="99" s="7" customFormat="1" ht="15.75"/>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5.75"/>
    <row r="116" s="7" customFormat="1" ht="14.1" customHeight="1"/>
    <row r="117" s="7" customFormat="1" ht="15.75"/>
    <row r="118" s="7" customFormat="1" ht="15.75"/>
    <row r="119" s="7" customFormat="1" ht="15.75"/>
    <row r="120" s="7" customFormat="1" ht="14.1" customHeight="1"/>
    <row r="121" s="7" customFormat="1" ht="15.75"/>
    <row r="122" s="7" customFormat="1" ht="15.75"/>
    <row r="123" s="7" customFormat="1" ht="15.75"/>
    <row r="124" s="7" customFormat="1" ht="15.75"/>
    <row r="125" s="7" customFormat="1" ht="14.1" customHeight="1"/>
    <row r="126" s="7" customFormat="1" ht="15.75"/>
    <row r="127" s="7" customFormat="1" ht="15.75"/>
    <row r="128" s="7" customFormat="1" ht="15.75"/>
    <row r="129" s="7" customFormat="1" ht="15.75"/>
    <row r="130" s="7" customFormat="1" ht="15.75"/>
    <row r="131" s="7" customFormat="1" ht="15.75"/>
    <row r="132" s="7" customFormat="1" ht="15.75"/>
    <row r="133" s="7" customFormat="1" ht="15.75"/>
  </sheetData>
  <mergeCells count="7">
    <mergeCell ref="C2:D9"/>
    <mergeCell ref="A40:B40"/>
    <mergeCell ref="A26:B26"/>
    <mergeCell ref="A10:B10"/>
    <mergeCell ref="A54:B54"/>
    <mergeCell ref="A8:B8"/>
    <mergeCell ref="A9:B9"/>
  </mergeCells>
  <conditionalFormatting sqref="E23:F25 E33:F39 F50 E21:F21 E63:F258 F52:F53 F17:F18">
    <cfRule type="beginsWith" dxfId="885" priority="663" stopIfTrue="1" operator="beginsWith" text="Not Applicable">
      <formula>LEFT(E17,LEN("Not Applicable"))="Not Applicable"</formula>
    </cfRule>
    <cfRule type="beginsWith" dxfId="884" priority="664" stopIfTrue="1" operator="beginsWith" text="Waived">
      <formula>LEFT(E17,LEN("Waived"))="Waived"</formula>
    </cfRule>
    <cfRule type="beginsWith" dxfId="883" priority="665" stopIfTrue="1" operator="beginsWith" text="Pre-Passed">
      <formula>LEFT(E17,LEN("Pre-Passed"))="Pre-Passed"</formula>
    </cfRule>
    <cfRule type="beginsWith" dxfId="882" priority="666" stopIfTrue="1" operator="beginsWith" text="Completed">
      <formula>LEFT(E17,LEN("Completed"))="Completed"</formula>
    </cfRule>
    <cfRule type="beginsWith" dxfId="881" priority="667" stopIfTrue="1" operator="beginsWith" text="Partial">
      <formula>LEFT(E17,LEN("Partial"))="Partial"</formula>
    </cfRule>
    <cfRule type="beginsWith" dxfId="880" priority="668" stopIfTrue="1" operator="beginsWith" text="Missing">
      <formula>LEFT(E17,LEN("Missing"))="Missing"</formula>
    </cfRule>
    <cfRule type="beginsWith" dxfId="879" priority="669" stopIfTrue="1" operator="beginsWith" text="Untested">
      <formula>LEFT(E17,LEN("Untested"))="Untested"</formula>
    </cfRule>
    <cfRule type="notContainsBlanks" dxfId="878" priority="677" stopIfTrue="1">
      <formula>LEN(TRIM(E17))&gt;0</formula>
    </cfRule>
  </conditionalFormatting>
  <conditionalFormatting sqref="A10:A11 A23:A28 A13:A14 A16:A18 A30:A31 A33:A42 A45 A50 A63:A258 A52:A53">
    <cfRule type="beginsWith" dxfId="877" priority="670" stopIfTrue="1" operator="beginsWith" text="Exceptional">
      <formula>LEFT(A10,LEN("Exceptional"))="Exceptional"</formula>
    </cfRule>
    <cfRule type="beginsWith" dxfId="876" priority="671" stopIfTrue="1" operator="beginsWith" text="Professional">
      <formula>LEFT(A10,LEN("Professional"))="Professional"</formula>
    </cfRule>
    <cfRule type="beginsWith" dxfId="875" priority="672" stopIfTrue="1" operator="beginsWith" text="Advanced">
      <formula>LEFT(A10,LEN("Advanced"))="Advanced"</formula>
    </cfRule>
    <cfRule type="beginsWith" dxfId="874" priority="673" stopIfTrue="1" operator="beginsWith" text="Intermediate">
      <formula>LEFT(A10,LEN("Intermediate"))="Intermediate"</formula>
    </cfRule>
    <cfRule type="beginsWith" dxfId="873" priority="674" stopIfTrue="1" operator="beginsWith" text="Basic">
      <formula>LEFT(A10,LEN("Basic"))="Basic"</formula>
    </cfRule>
    <cfRule type="beginsWith" dxfId="872" priority="675" stopIfTrue="1" operator="beginsWith" text="Required">
      <formula>LEFT(A10,LEN("Required"))="Required"</formula>
    </cfRule>
    <cfRule type="notContainsBlanks" dxfId="871" priority="676" stopIfTrue="1">
      <formula>LEN(TRIM(A10))&gt;0</formula>
    </cfRule>
  </conditionalFormatting>
  <conditionalFormatting sqref="E11:F11 F13:F14 F16">
    <cfRule type="beginsWith" dxfId="870" priority="511" stopIfTrue="1" operator="beginsWith" text="Not Applicable">
      <formula>LEFT(E11,LEN("Not Applicable"))="Not Applicable"</formula>
    </cfRule>
    <cfRule type="beginsWith" dxfId="869" priority="512" stopIfTrue="1" operator="beginsWith" text="Waived">
      <formula>LEFT(E11,LEN("Waived"))="Waived"</formula>
    </cfRule>
    <cfRule type="beginsWith" dxfId="868" priority="513" stopIfTrue="1" operator="beginsWith" text="Pre-Passed">
      <formula>LEFT(E11,LEN("Pre-Passed"))="Pre-Passed"</formula>
    </cfRule>
    <cfRule type="beginsWith" dxfId="867" priority="514" stopIfTrue="1" operator="beginsWith" text="Completed">
      <formula>LEFT(E11,LEN("Completed"))="Completed"</formula>
    </cfRule>
    <cfRule type="beginsWith" dxfId="866" priority="515" stopIfTrue="1" operator="beginsWith" text="Partial">
      <formula>LEFT(E11,LEN("Partial"))="Partial"</formula>
    </cfRule>
    <cfRule type="beginsWith" dxfId="865" priority="516" stopIfTrue="1" operator="beginsWith" text="Missing">
      <formula>LEFT(E11,LEN("Missing"))="Missing"</formula>
    </cfRule>
    <cfRule type="beginsWith" dxfId="864" priority="517" stopIfTrue="1" operator="beginsWith" text="Untested">
      <formula>LEFT(E11,LEN("Untested"))="Untested"</formula>
    </cfRule>
    <cfRule type="notContainsBlanks" dxfId="863" priority="518" stopIfTrue="1">
      <formula>LEN(TRIM(E11))&gt;0</formula>
    </cfRule>
  </conditionalFormatting>
  <conditionalFormatting sqref="F20">
    <cfRule type="beginsWith" dxfId="862" priority="495" stopIfTrue="1" operator="beginsWith" text="Not Applicable">
      <formula>LEFT(F20,LEN("Not Applicable"))="Not Applicable"</formula>
    </cfRule>
    <cfRule type="beginsWith" dxfId="861" priority="496" stopIfTrue="1" operator="beginsWith" text="Waived">
      <formula>LEFT(F20,LEN("Waived"))="Waived"</formula>
    </cfRule>
    <cfRule type="beginsWith" dxfId="860" priority="497" stopIfTrue="1" operator="beginsWith" text="Pre-Passed">
      <formula>LEFT(F20,LEN("Pre-Passed"))="Pre-Passed"</formula>
    </cfRule>
    <cfRule type="beginsWith" dxfId="859" priority="498" stopIfTrue="1" operator="beginsWith" text="Completed">
      <formula>LEFT(F20,LEN("Completed"))="Completed"</formula>
    </cfRule>
    <cfRule type="beginsWith" dxfId="858" priority="499" stopIfTrue="1" operator="beginsWith" text="Partial">
      <formula>LEFT(F20,LEN("Partial"))="Partial"</formula>
    </cfRule>
    <cfRule type="beginsWith" dxfId="857" priority="500" stopIfTrue="1" operator="beginsWith" text="Missing">
      <formula>LEFT(F20,LEN("Missing"))="Missing"</formula>
    </cfRule>
    <cfRule type="beginsWith" dxfId="856" priority="501" stopIfTrue="1" operator="beginsWith" text="Untested">
      <formula>LEFT(F20,LEN("Untested"))="Untested"</formula>
    </cfRule>
    <cfRule type="notContainsBlanks" dxfId="855" priority="502" stopIfTrue="1">
      <formula>LEN(TRIM(F20))&gt;0</formula>
    </cfRule>
  </conditionalFormatting>
  <conditionalFormatting sqref="E41:F41 F42">
    <cfRule type="beginsWith" dxfId="854" priority="479" stopIfTrue="1" operator="beginsWith" text="Not Applicable">
      <formula>LEFT(E41,LEN("Not Applicable"))="Not Applicable"</formula>
    </cfRule>
    <cfRule type="beginsWith" dxfId="853" priority="480" stopIfTrue="1" operator="beginsWith" text="Waived">
      <formula>LEFT(E41,LEN("Waived"))="Waived"</formula>
    </cfRule>
    <cfRule type="beginsWith" dxfId="852" priority="481" stopIfTrue="1" operator="beginsWith" text="Pre-Passed">
      <formula>LEFT(E41,LEN("Pre-Passed"))="Pre-Passed"</formula>
    </cfRule>
    <cfRule type="beginsWith" dxfId="851" priority="482" stopIfTrue="1" operator="beginsWith" text="Completed">
      <formula>LEFT(E41,LEN("Completed"))="Completed"</formula>
    </cfRule>
    <cfRule type="beginsWith" dxfId="850" priority="483" stopIfTrue="1" operator="beginsWith" text="Partial">
      <formula>LEFT(E41,LEN("Partial"))="Partial"</formula>
    </cfRule>
    <cfRule type="beginsWith" dxfId="849" priority="484" stopIfTrue="1" operator="beginsWith" text="Missing">
      <formula>LEFT(E41,LEN("Missing"))="Missing"</formula>
    </cfRule>
    <cfRule type="beginsWith" dxfId="848" priority="485" stopIfTrue="1" operator="beginsWith" text="Untested">
      <formula>LEFT(E41,LEN("Untested"))="Untested"</formula>
    </cfRule>
    <cfRule type="notContainsBlanks" dxfId="847" priority="486" stopIfTrue="1">
      <formula>LEN(TRIM(E41))&gt;0</formula>
    </cfRule>
  </conditionalFormatting>
  <conditionalFormatting sqref="F45">
    <cfRule type="beginsWith" dxfId="846" priority="471" stopIfTrue="1" operator="beginsWith" text="Not Applicable">
      <formula>LEFT(F45,LEN("Not Applicable"))="Not Applicable"</formula>
    </cfRule>
    <cfRule type="beginsWith" dxfId="845" priority="472" stopIfTrue="1" operator="beginsWith" text="Waived">
      <formula>LEFT(F45,LEN("Waived"))="Waived"</formula>
    </cfRule>
    <cfRule type="beginsWith" dxfId="844" priority="473" stopIfTrue="1" operator="beginsWith" text="Pre-Passed">
      <formula>LEFT(F45,LEN("Pre-Passed"))="Pre-Passed"</formula>
    </cfRule>
    <cfRule type="beginsWith" dxfId="843" priority="474" stopIfTrue="1" operator="beginsWith" text="Completed">
      <formula>LEFT(F45,LEN("Completed"))="Completed"</formula>
    </cfRule>
    <cfRule type="beginsWith" dxfId="842" priority="475" stopIfTrue="1" operator="beginsWith" text="Partial">
      <formula>LEFT(F45,LEN("Partial"))="Partial"</formula>
    </cfRule>
    <cfRule type="beginsWith" dxfId="841" priority="476" stopIfTrue="1" operator="beginsWith" text="Missing">
      <formula>LEFT(F45,LEN("Missing"))="Missing"</formula>
    </cfRule>
    <cfRule type="beginsWith" dxfId="840" priority="477" stopIfTrue="1" operator="beginsWith" text="Untested">
      <formula>LEFT(F45,LEN("Untested"))="Untested"</formula>
    </cfRule>
    <cfRule type="notContainsBlanks" dxfId="839" priority="478" stopIfTrue="1">
      <formula>LEN(TRIM(F45))&gt;0</formula>
    </cfRule>
  </conditionalFormatting>
  <conditionalFormatting sqref="F27:F28 E30:F31">
    <cfRule type="beginsWith" dxfId="838" priority="400" stopIfTrue="1" operator="beginsWith" text="Not Applicable">
      <formula>LEFT(E27,LEN("Not Applicable"))="Not Applicable"</formula>
    </cfRule>
    <cfRule type="beginsWith" dxfId="837" priority="401" stopIfTrue="1" operator="beginsWith" text="Waived">
      <formula>LEFT(E27,LEN("Waived"))="Waived"</formula>
    </cfRule>
    <cfRule type="beginsWith" dxfId="836" priority="402" stopIfTrue="1" operator="beginsWith" text="Pre-Passed">
      <formula>LEFT(E27,LEN("Pre-Passed"))="Pre-Passed"</formula>
    </cfRule>
    <cfRule type="beginsWith" dxfId="835" priority="403" stopIfTrue="1" operator="beginsWith" text="Completed">
      <formula>LEFT(E27,LEN("Completed"))="Completed"</formula>
    </cfRule>
    <cfRule type="beginsWith" dxfId="834" priority="404" stopIfTrue="1" operator="beginsWith" text="Partial">
      <formula>LEFT(E27,LEN("Partial"))="Partial"</formula>
    </cfRule>
    <cfRule type="beginsWith" dxfId="833" priority="405" stopIfTrue="1" operator="beginsWith" text="Missing">
      <formula>LEFT(E27,LEN("Missing"))="Missing"</formula>
    </cfRule>
    <cfRule type="beginsWith" dxfId="832" priority="406" stopIfTrue="1" operator="beginsWith" text="Untested">
      <formula>LEFT(E27,LEN("Untested"))="Untested"</formula>
    </cfRule>
    <cfRule type="notContainsBlanks" dxfId="831" priority="407" stopIfTrue="1">
      <formula>LEN(TRIM(E27))&gt;0</formula>
    </cfRule>
  </conditionalFormatting>
  <conditionalFormatting sqref="F10">
    <cfRule type="beginsWith" dxfId="830" priority="352" stopIfTrue="1" operator="beginsWith" text="Not Applicable">
      <formula>LEFT(F10,LEN("Not Applicable"))="Not Applicable"</formula>
    </cfRule>
    <cfRule type="beginsWith" dxfId="829" priority="353" stopIfTrue="1" operator="beginsWith" text="Waived">
      <formula>LEFT(F10,LEN("Waived"))="Waived"</formula>
    </cfRule>
    <cfRule type="beginsWith" dxfId="828" priority="354" stopIfTrue="1" operator="beginsWith" text="Pre-Passed">
      <formula>LEFT(F10,LEN("Pre-Passed"))="Pre-Passed"</formula>
    </cfRule>
    <cfRule type="beginsWith" dxfId="827" priority="355" stopIfTrue="1" operator="beginsWith" text="Completed">
      <formula>LEFT(F10,LEN("Completed"))="Completed"</formula>
    </cfRule>
    <cfRule type="beginsWith" dxfId="826" priority="356" stopIfTrue="1" operator="beginsWith" text="Partial">
      <formula>LEFT(F10,LEN("Partial"))="Partial"</formula>
    </cfRule>
    <cfRule type="beginsWith" dxfId="825" priority="357" stopIfTrue="1" operator="beginsWith" text="Missing">
      <formula>LEFT(F10,LEN("Missing"))="Missing"</formula>
    </cfRule>
    <cfRule type="beginsWith" dxfId="824" priority="358" stopIfTrue="1" operator="beginsWith" text="Untested">
      <formula>LEFT(F10,LEN("Untested"))="Untested"</formula>
    </cfRule>
    <cfRule type="notContainsBlanks" dxfId="823" priority="359" stopIfTrue="1">
      <formula>LEN(TRIM(F10))&gt;0</formula>
    </cfRule>
  </conditionalFormatting>
  <conditionalFormatting sqref="E10">
    <cfRule type="beginsWith" dxfId="822" priority="360" stopIfTrue="1" operator="beginsWith" text="Not Applicable">
      <formula>LEFT(E10,LEN("Not Applicable"))="Not Applicable"</formula>
    </cfRule>
    <cfRule type="beginsWith" dxfId="821" priority="361" stopIfTrue="1" operator="beginsWith" text="Waived">
      <formula>LEFT(E10,LEN("Waived"))="Waived"</formula>
    </cfRule>
    <cfRule type="beginsWith" dxfId="820" priority="362" stopIfTrue="1" operator="beginsWith" text="Pre-Passed">
      <formula>LEFT(E10,LEN("Pre-Passed"))="Pre-Passed"</formula>
    </cfRule>
    <cfRule type="beginsWith" dxfId="819" priority="363" stopIfTrue="1" operator="beginsWith" text="Completed">
      <formula>LEFT(E10,LEN("Completed"))="Completed"</formula>
    </cfRule>
    <cfRule type="beginsWith" dxfId="818" priority="364" stopIfTrue="1" operator="beginsWith" text="Partial">
      <formula>LEFT(E10,LEN("Partial"))="Partial"</formula>
    </cfRule>
    <cfRule type="beginsWith" dxfId="817" priority="365" stopIfTrue="1" operator="beginsWith" text="Missing">
      <formula>LEFT(E10,LEN("Missing"))="Missing"</formula>
    </cfRule>
    <cfRule type="beginsWith" dxfId="816" priority="366" stopIfTrue="1" operator="beginsWith" text="Untested">
      <formula>LEFT(E10,LEN("Untested"))="Untested"</formula>
    </cfRule>
    <cfRule type="notContainsBlanks" dxfId="815" priority="367" stopIfTrue="1">
      <formula>LEN(TRIM(E10))&gt;0</formula>
    </cfRule>
  </conditionalFormatting>
  <conditionalFormatting sqref="F26">
    <cfRule type="beginsWith" dxfId="814" priority="336" stopIfTrue="1" operator="beginsWith" text="Not Applicable">
      <formula>LEFT(F26,LEN("Not Applicable"))="Not Applicable"</formula>
    </cfRule>
    <cfRule type="beginsWith" dxfId="813" priority="337" stopIfTrue="1" operator="beginsWith" text="Waived">
      <formula>LEFT(F26,LEN("Waived"))="Waived"</formula>
    </cfRule>
    <cfRule type="beginsWith" dxfId="812" priority="338" stopIfTrue="1" operator="beginsWith" text="Pre-Passed">
      <formula>LEFT(F26,LEN("Pre-Passed"))="Pre-Passed"</formula>
    </cfRule>
    <cfRule type="beginsWith" dxfId="811" priority="339" stopIfTrue="1" operator="beginsWith" text="Completed">
      <formula>LEFT(F26,LEN("Completed"))="Completed"</formula>
    </cfRule>
    <cfRule type="beginsWith" dxfId="810" priority="340" stopIfTrue="1" operator="beginsWith" text="Partial">
      <formula>LEFT(F26,LEN("Partial"))="Partial"</formula>
    </cfRule>
    <cfRule type="beginsWith" dxfId="809" priority="341" stopIfTrue="1" operator="beginsWith" text="Missing">
      <formula>LEFT(F26,LEN("Missing"))="Missing"</formula>
    </cfRule>
    <cfRule type="beginsWith" dxfId="808" priority="342" stopIfTrue="1" operator="beginsWith" text="Untested">
      <formula>LEFT(F26,LEN("Untested"))="Untested"</formula>
    </cfRule>
    <cfRule type="notContainsBlanks" dxfId="807" priority="343" stopIfTrue="1">
      <formula>LEN(TRIM(F26))&gt;0</formula>
    </cfRule>
  </conditionalFormatting>
  <conditionalFormatting sqref="E26">
    <cfRule type="beginsWith" dxfId="806" priority="344" stopIfTrue="1" operator="beginsWith" text="Not Applicable">
      <formula>LEFT(E26,LEN("Not Applicable"))="Not Applicable"</formula>
    </cfRule>
    <cfRule type="beginsWith" dxfId="805" priority="345" stopIfTrue="1" operator="beginsWith" text="Waived">
      <formula>LEFT(E26,LEN("Waived"))="Waived"</formula>
    </cfRule>
    <cfRule type="beginsWith" dxfId="804" priority="346" stopIfTrue="1" operator="beginsWith" text="Pre-Passed">
      <formula>LEFT(E26,LEN("Pre-Passed"))="Pre-Passed"</formula>
    </cfRule>
    <cfRule type="beginsWith" dxfId="803" priority="347" stopIfTrue="1" operator="beginsWith" text="Completed">
      <formula>LEFT(E26,LEN("Completed"))="Completed"</formula>
    </cfRule>
    <cfRule type="beginsWith" dxfId="802" priority="348" stopIfTrue="1" operator="beginsWith" text="Partial">
      <formula>LEFT(E26,LEN("Partial"))="Partial"</formula>
    </cfRule>
    <cfRule type="beginsWith" dxfId="801" priority="349" stopIfTrue="1" operator="beginsWith" text="Missing">
      <formula>LEFT(E26,LEN("Missing"))="Missing"</formula>
    </cfRule>
    <cfRule type="beginsWith" dxfId="800" priority="350" stopIfTrue="1" operator="beginsWith" text="Untested">
      <formula>LEFT(E26,LEN("Untested"))="Untested"</formula>
    </cfRule>
    <cfRule type="notContainsBlanks" dxfId="799" priority="351" stopIfTrue="1">
      <formula>LEN(TRIM(E26))&gt;0</formula>
    </cfRule>
  </conditionalFormatting>
  <conditionalFormatting sqref="F40">
    <cfRule type="beginsWith" dxfId="798" priority="320" stopIfTrue="1" operator="beginsWith" text="Not Applicable">
      <formula>LEFT(F40,LEN("Not Applicable"))="Not Applicable"</formula>
    </cfRule>
    <cfRule type="beginsWith" dxfId="797" priority="321" stopIfTrue="1" operator="beginsWith" text="Waived">
      <formula>LEFT(F40,LEN("Waived"))="Waived"</formula>
    </cfRule>
    <cfRule type="beginsWith" dxfId="796" priority="322" stopIfTrue="1" operator="beginsWith" text="Pre-Passed">
      <formula>LEFT(F40,LEN("Pre-Passed"))="Pre-Passed"</formula>
    </cfRule>
    <cfRule type="beginsWith" dxfId="795" priority="323" stopIfTrue="1" operator="beginsWith" text="Completed">
      <formula>LEFT(F40,LEN("Completed"))="Completed"</formula>
    </cfRule>
    <cfRule type="beginsWith" dxfId="794" priority="324" stopIfTrue="1" operator="beginsWith" text="Partial">
      <formula>LEFT(F40,LEN("Partial"))="Partial"</formula>
    </cfRule>
    <cfRule type="beginsWith" dxfId="793" priority="325" stopIfTrue="1" operator="beginsWith" text="Missing">
      <formula>LEFT(F40,LEN("Missing"))="Missing"</formula>
    </cfRule>
    <cfRule type="beginsWith" dxfId="792" priority="326" stopIfTrue="1" operator="beginsWith" text="Untested">
      <formula>LEFT(F40,LEN("Untested"))="Untested"</formula>
    </cfRule>
    <cfRule type="notContainsBlanks" dxfId="791" priority="327" stopIfTrue="1">
      <formula>LEN(TRIM(F40))&gt;0</formula>
    </cfRule>
  </conditionalFormatting>
  <conditionalFormatting sqref="E40">
    <cfRule type="beginsWith" dxfId="790" priority="328" stopIfTrue="1" operator="beginsWith" text="Not Applicable">
      <formula>LEFT(E40,LEN("Not Applicable"))="Not Applicable"</formula>
    </cfRule>
    <cfRule type="beginsWith" dxfId="789" priority="329" stopIfTrue="1" operator="beginsWith" text="Waived">
      <formula>LEFT(E40,LEN("Waived"))="Waived"</formula>
    </cfRule>
    <cfRule type="beginsWith" dxfId="788" priority="330" stopIfTrue="1" operator="beginsWith" text="Pre-Passed">
      <formula>LEFT(E40,LEN("Pre-Passed"))="Pre-Passed"</formula>
    </cfRule>
    <cfRule type="beginsWith" dxfId="787" priority="331" stopIfTrue="1" operator="beginsWith" text="Completed">
      <formula>LEFT(E40,LEN("Completed"))="Completed"</formula>
    </cfRule>
    <cfRule type="beginsWith" dxfId="786" priority="332" stopIfTrue="1" operator="beginsWith" text="Partial">
      <formula>LEFT(E40,LEN("Partial"))="Partial"</formula>
    </cfRule>
    <cfRule type="beginsWith" dxfId="785" priority="333" stopIfTrue="1" operator="beginsWith" text="Missing">
      <formula>LEFT(E40,LEN("Missing"))="Missing"</formula>
    </cfRule>
    <cfRule type="beginsWith" dxfId="784" priority="334" stopIfTrue="1" operator="beginsWith" text="Untested">
      <formula>LEFT(E40,LEN("Untested"))="Untested"</formula>
    </cfRule>
    <cfRule type="notContainsBlanks" dxfId="783" priority="335" stopIfTrue="1">
      <formula>LEN(TRIM(E40))&gt;0</formula>
    </cfRule>
  </conditionalFormatting>
  <conditionalFormatting sqref="E22:F22">
    <cfRule type="beginsWith" dxfId="782" priority="289" stopIfTrue="1" operator="beginsWith" text="Not Applicable">
      <formula>LEFT(E22,LEN("Not Applicable"))="Not Applicable"</formula>
    </cfRule>
    <cfRule type="beginsWith" dxfId="781" priority="290" stopIfTrue="1" operator="beginsWith" text="Waived">
      <formula>LEFT(E22,LEN("Waived"))="Waived"</formula>
    </cfRule>
    <cfRule type="beginsWith" dxfId="780" priority="291" stopIfTrue="1" operator="beginsWith" text="Pre-Passed">
      <formula>LEFT(E22,LEN("Pre-Passed"))="Pre-Passed"</formula>
    </cfRule>
    <cfRule type="beginsWith" dxfId="779" priority="292" stopIfTrue="1" operator="beginsWith" text="Completed">
      <formula>LEFT(E22,LEN("Completed"))="Completed"</formula>
    </cfRule>
    <cfRule type="beginsWith" dxfId="778" priority="293" stopIfTrue="1" operator="beginsWith" text="Partial">
      <formula>LEFT(E22,LEN("Partial"))="Partial"</formula>
    </cfRule>
    <cfRule type="beginsWith" dxfId="777" priority="294" stopIfTrue="1" operator="beginsWith" text="Missing">
      <formula>LEFT(E22,LEN("Missing"))="Missing"</formula>
    </cfRule>
    <cfRule type="beginsWith" dxfId="776" priority="295" stopIfTrue="1" operator="beginsWith" text="Untested">
      <formula>LEFT(E22,LEN("Untested"))="Untested"</formula>
    </cfRule>
    <cfRule type="notContainsBlanks" dxfId="775" priority="303" stopIfTrue="1">
      <formula>LEN(TRIM(E22))&gt;0</formula>
    </cfRule>
  </conditionalFormatting>
  <conditionalFormatting sqref="A22">
    <cfRule type="beginsWith" dxfId="774" priority="296" stopIfTrue="1" operator="beginsWith" text="Exceptional">
      <formula>LEFT(A22,LEN("Exceptional"))="Exceptional"</formula>
    </cfRule>
    <cfRule type="beginsWith" dxfId="773" priority="297" stopIfTrue="1" operator="beginsWith" text="Professional">
      <formula>LEFT(A22,LEN("Professional"))="Professional"</formula>
    </cfRule>
    <cfRule type="beginsWith" dxfId="772" priority="298" stopIfTrue="1" operator="beginsWith" text="Advanced">
      <formula>LEFT(A22,LEN("Advanced"))="Advanced"</formula>
    </cfRule>
    <cfRule type="beginsWith" dxfId="771" priority="299" stopIfTrue="1" operator="beginsWith" text="Intermediate">
      <formula>LEFT(A22,LEN("Intermediate"))="Intermediate"</formula>
    </cfRule>
    <cfRule type="beginsWith" dxfId="770" priority="300" stopIfTrue="1" operator="beginsWith" text="Basic">
      <formula>LEFT(A22,LEN("Basic"))="Basic"</formula>
    </cfRule>
    <cfRule type="beginsWith" dxfId="769" priority="301" stopIfTrue="1" operator="beginsWith" text="Required">
      <formula>LEFT(A22,LEN("Required"))="Required"</formula>
    </cfRule>
    <cfRule type="notContainsBlanks" dxfId="768" priority="302" stopIfTrue="1">
      <formula>LEN(TRIM(A22))&gt;0</formula>
    </cfRule>
  </conditionalFormatting>
  <conditionalFormatting sqref="F19">
    <cfRule type="beginsWith" dxfId="767" priority="274" stopIfTrue="1" operator="beginsWith" text="Not Applicable">
      <formula>LEFT(F19,LEN("Not Applicable"))="Not Applicable"</formula>
    </cfRule>
    <cfRule type="beginsWith" dxfId="766" priority="275" stopIfTrue="1" operator="beginsWith" text="Waived">
      <formula>LEFT(F19,LEN("Waived"))="Waived"</formula>
    </cfRule>
    <cfRule type="beginsWith" dxfId="765" priority="276" stopIfTrue="1" operator="beginsWith" text="Pre-Passed">
      <formula>LEFT(F19,LEN("Pre-Passed"))="Pre-Passed"</formula>
    </cfRule>
    <cfRule type="beginsWith" dxfId="764" priority="277" stopIfTrue="1" operator="beginsWith" text="Completed">
      <formula>LEFT(F19,LEN("Completed"))="Completed"</formula>
    </cfRule>
    <cfRule type="beginsWith" dxfId="763" priority="278" stopIfTrue="1" operator="beginsWith" text="Partial">
      <formula>LEFT(F19,LEN("Partial"))="Partial"</formula>
    </cfRule>
    <cfRule type="beginsWith" dxfId="762" priority="279" stopIfTrue="1" operator="beginsWith" text="Missing">
      <formula>LEFT(F19,LEN("Missing"))="Missing"</formula>
    </cfRule>
    <cfRule type="beginsWith" dxfId="761" priority="280" stopIfTrue="1" operator="beginsWith" text="Untested">
      <formula>LEFT(F19,LEN("Untested"))="Untested"</formula>
    </cfRule>
    <cfRule type="notContainsBlanks" dxfId="760" priority="288" stopIfTrue="1">
      <formula>LEN(TRIM(F19))&gt;0</formula>
    </cfRule>
  </conditionalFormatting>
  <conditionalFormatting sqref="A19">
    <cfRule type="beginsWith" dxfId="759" priority="281" stopIfTrue="1" operator="beginsWith" text="Exceptional">
      <formula>LEFT(A19,LEN("Exceptional"))="Exceptional"</formula>
    </cfRule>
    <cfRule type="beginsWith" dxfId="758" priority="282" stopIfTrue="1" operator="beginsWith" text="Professional">
      <formula>LEFT(A19,LEN("Professional"))="Professional"</formula>
    </cfRule>
    <cfRule type="beginsWith" dxfId="757" priority="283" stopIfTrue="1" operator="beginsWith" text="Advanced">
      <formula>LEFT(A19,LEN("Advanced"))="Advanced"</formula>
    </cfRule>
    <cfRule type="beginsWith" dxfId="756" priority="284" stopIfTrue="1" operator="beginsWith" text="Intermediate">
      <formula>LEFT(A19,LEN("Intermediate"))="Intermediate"</formula>
    </cfRule>
    <cfRule type="beginsWith" dxfId="755" priority="285" stopIfTrue="1" operator="beginsWith" text="Basic">
      <formula>LEFT(A19,LEN("Basic"))="Basic"</formula>
    </cfRule>
    <cfRule type="beginsWith" dxfId="754" priority="286" stopIfTrue="1" operator="beginsWith" text="Required">
      <formula>LEFT(A19,LEN("Required"))="Required"</formula>
    </cfRule>
    <cfRule type="notContainsBlanks" dxfId="753" priority="287" stopIfTrue="1">
      <formula>LEN(TRIM(A19))&gt;0</formula>
    </cfRule>
  </conditionalFormatting>
  <conditionalFormatting sqref="E59:F62">
    <cfRule type="beginsWith" dxfId="752" priority="259" stopIfTrue="1" operator="beginsWith" text="Not Applicable">
      <formula>LEFT(E59,LEN("Not Applicable"))="Not Applicable"</formula>
    </cfRule>
    <cfRule type="beginsWith" dxfId="751" priority="260" stopIfTrue="1" operator="beginsWith" text="Waived">
      <formula>LEFT(E59,LEN("Waived"))="Waived"</formula>
    </cfRule>
    <cfRule type="beginsWith" dxfId="750" priority="261" stopIfTrue="1" operator="beginsWith" text="Pre-Passed">
      <formula>LEFT(E59,LEN("Pre-Passed"))="Pre-Passed"</formula>
    </cfRule>
    <cfRule type="beginsWith" dxfId="749" priority="262" stopIfTrue="1" operator="beginsWith" text="Completed">
      <formula>LEFT(E59,LEN("Completed"))="Completed"</formula>
    </cfRule>
    <cfRule type="beginsWith" dxfId="748" priority="263" stopIfTrue="1" operator="beginsWith" text="Partial">
      <formula>LEFT(E59,LEN("Partial"))="Partial"</formula>
    </cfRule>
    <cfRule type="beginsWith" dxfId="747" priority="264" stopIfTrue="1" operator="beginsWith" text="Missing">
      <formula>LEFT(E59,LEN("Missing"))="Missing"</formula>
    </cfRule>
    <cfRule type="beginsWith" dxfId="746" priority="265" stopIfTrue="1" operator="beginsWith" text="Untested">
      <formula>LEFT(E59,LEN("Untested"))="Untested"</formula>
    </cfRule>
    <cfRule type="notContainsBlanks" dxfId="745" priority="273" stopIfTrue="1">
      <formula>LEN(TRIM(E59))&gt;0</formula>
    </cfRule>
  </conditionalFormatting>
  <conditionalFormatting sqref="E55:F58">
    <cfRule type="beginsWith" dxfId="744" priority="251" stopIfTrue="1" operator="beginsWith" text="Not Applicable">
      <formula>LEFT(E55,LEN("Not Applicable"))="Not Applicable"</formula>
    </cfRule>
    <cfRule type="beginsWith" dxfId="743" priority="252" stopIfTrue="1" operator="beginsWith" text="Waived">
      <formula>LEFT(E55,LEN("Waived"))="Waived"</formula>
    </cfRule>
    <cfRule type="beginsWith" dxfId="742" priority="253" stopIfTrue="1" operator="beginsWith" text="Pre-Passed">
      <formula>LEFT(E55,LEN("Pre-Passed"))="Pre-Passed"</formula>
    </cfRule>
    <cfRule type="beginsWith" dxfId="741" priority="254" stopIfTrue="1" operator="beginsWith" text="Completed">
      <formula>LEFT(E55,LEN("Completed"))="Completed"</formula>
    </cfRule>
    <cfRule type="beginsWith" dxfId="740" priority="255" stopIfTrue="1" operator="beginsWith" text="Partial">
      <formula>LEFT(E55,LEN("Partial"))="Partial"</formula>
    </cfRule>
    <cfRule type="beginsWith" dxfId="739" priority="256" stopIfTrue="1" operator="beginsWith" text="Missing">
      <formula>LEFT(E55,LEN("Missing"))="Missing"</formula>
    </cfRule>
    <cfRule type="beginsWith" dxfId="738" priority="257" stopIfTrue="1" operator="beginsWith" text="Untested">
      <formula>LEFT(E55,LEN("Untested"))="Untested"</formula>
    </cfRule>
    <cfRule type="notContainsBlanks" dxfId="737" priority="258" stopIfTrue="1">
      <formula>LEN(TRIM(E55))&gt;0</formula>
    </cfRule>
  </conditionalFormatting>
  <conditionalFormatting sqref="F54">
    <cfRule type="beginsWith" dxfId="736" priority="235" stopIfTrue="1" operator="beginsWith" text="Not Applicable">
      <formula>LEFT(F54,LEN("Not Applicable"))="Not Applicable"</formula>
    </cfRule>
    <cfRule type="beginsWith" dxfId="735" priority="236" stopIfTrue="1" operator="beginsWith" text="Waived">
      <formula>LEFT(F54,LEN("Waived"))="Waived"</formula>
    </cfRule>
    <cfRule type="beginsWith" dxfId="734" priority="237" stopIfTrue="1" operator="beginsWith" text="Pre-Passed">
      <formula>LEFT(F54,LEN("Pre-Passed"))="Pre-Passed"</formula>
    </cfRule>
    <cfRule type="beginsWith" dxfId="733" priority="238" stopIfTrue="1" operator="beginsWith" text="Completed">
      <formula>LEFT(F54,LEN("Completed"))="Completed"</formula>
    </cfRule>
    <cfRule type="beginsWith" dxfId="732" priority="239" stopIfTrue="1" operator="beginsWith" text="Partial">
      <formula>LEFT(F54,LEN("Partial"))="Partial"</formula>
    </cfRule>
    <cfRule type="beginsWith" dxfId="731" priority="240" stopIfTrue="1" operator="beginsWith" text="Missing">
      <formula>LEFT(F54,LEN("Missing"))="Missing"</formula>
    </cfRule>
    <cfRule type="beginsWith" dxfId="730" priority="241" stopIfTrue="1" operator="beginsWith" text="Untested">
      <formula>LEFT(F54,LEN("Untested"))="Untested"</formula>
    </cfRule>
    <cfRule type="notContainsBlanks" dxfId="729" priority="242" stopIfTrue="1">
      <formula>LEN(TRIM(F54))&gt;0</formula>
    </cfRule>
  </conditionalFormatting>
  <conditionalFormatting sqref="E54">
    <cfRule type="beginsWith" dxfId="728" priority="243" stopIfTrue="1" operator="beginsWith" text="Not Applicable">
      <formula>LEFT(E54,LEN("Not Applicable"))="Not Applicable"</formula>
    </cfRule>
    <cfRule type="beginsWith" dxfId="727" priority="244" stopIfTrue="1" operator="beginsWith" text="Waived">
      <formula>LEFT(E54,LEN("Waived"))="Waived"</formula>
    </cfRule>
    <cfRule type="beginsWith" dxfId="726" priority="245" stopIfTrue="1" operator="beginsWith" text="Pre-Passed">
      <formula>LEFT(E54,LEN("Pre-Passed"))="Pre-Passed"</formula>
    </cfRule>
    <cfRule type="beginsWith" dxfId="725" priority="246" stopIfTrue="1" operator="beginsWith" text="Completed">
      <formula>LEFT(E54,LEN("Completed"))="Completed"</formula>
    </cfRule>
    <cfRule type="beginsWith" dxfId="724" priority="247" stopIfTrue="1" operator="beginsWith" text="Partial">
      <formula>LEFT(E54,LEN("Partial"))="Partial"</formula>
    </cfRule>
    <cfRule type="beginsWith" dxfId="723" priority="248" stopIfTrue="1" operator="beginsWith" text="Missing">
      <formula>LEFT(E54,LEN("Missing"))="Missing"</formula>
    </cfRule>
    <cfRule type="beginsWith" dxfId="722" priority="249" stopIfTrue="1" operator="beginsWith" text="Untested">
      <formula>LEFT(E54,LEN("Untested"))="Untested"</formula>
    </cfRule>
    <cfRule type="notContainsBlanks" dxfId="721" priority="250" stopIfTrue="1">
      <formula>LEN(TRIM(E54))&gt;0</formula>
    </cfRule>
  </conditionalFormatting>
  <conditionalFormatting sqref="A54:A62">
    <cfRule type="beginsWith" dxfId="720" priority="228" stopIfTrue="1" operator="beginsWith" text="Exceptional">
      <formula>LEFT(A54,LEN("Exceptional"))="Exceptional"</formula>
    </cfRule>
    <cfRule type="beginsWith" dxfId="719" priority="229" stopIfTrue="1" operator="beginsWith" text="Professional">
      <formula>LEFT(A54,LEN("Professional"))="Professional"</formula>
    </cfRule>
    <cfRule type="beginsWith" dxfId="718" priority="230" stopIfTrue="1" operator="beginsWith" text="Advanced">
      <formula>LEFT(A54,LEN("Advanced"))="Advanced"</formula>
    </cfRule>
    <cfRule type="beginsWith" dxfId="717" priority="231" stopIfTrue="1" operator="beginsWith" text="Intermediate">
      <formula>LEFT(A54,LEN("Intermediate"))="Intermediate"</formula>
    </cfRule>
    <cfRule type="beginsWith" dxfId="716" priority="232" stopIfTrue="1" operator="beginsWith" text="Basic">
      <formula>LEFT(A54,LEN("Basic"))="Basic"</formula>
    </cfRule>
    <cfRule type="beginsWith" dxfId="715" priority="233" stopIfTrue="1" operator="beginsWith" text="Required">
      <formula>LEFT(A54,LEN("Required"))="Required"</formula>
    </cfRule>
    <cfRule type="notContainsBlanks" dxfId="714" priority="234" stopIfTrue="1">
      <formula>LEN(TRIM(A54))&gt;0</formula>
    </cfRule>
  </conditionalFormatting>
  <conditionalFormatting sqref="A12">
    <cfRule type="beginsWith" dxfId="713" priority="221" stopIfTrue="1" operator="beginsWith" text="Exceptional">
      <formula>LEFT(A12,LEN("Exceptional"))="Exceptional"</formula>
    </cfRule>
    <cfRule type="beginsWith" dxfId="712" priority="222" stopIfTrue="1" operator="beginsWith" text="Professional">
      <formula>LEFT(A12,LEN("Professional"))="Professional"</formula>
    </cfRule>
    <cfRule type="beginsWith" dxfId="711" priority="223" stopIfTrue="1" operator="beginsWith" text="Advanced">
      <formula>LEFT(A12,LEN("Advanced"))="Advanced"</formula>
    </cfRule>
    <cfRule type="beginsWith" dxfId="710" priority="224" stopIfTrue="1" operator="beginsWith" text="Intermediate">
      <formula>LEFT(A12,LEN("Intermediate"))="Intermediate"</formula>
    </cfRule>
    <cfRule type="beginsWith" dxfId="709" priority="225" stopIfTrue="1" operator="beginsWith" text="Basic">
      <formula>LEFT(A12,LEN("Basic"))="Basic"</formula>
    </cfRule>
    <cfRule type="beginsWith" dxfId="708" priority="226" stopIfTrue="1" operator="beginsWith" text="Required">
      <formula>LEFT(A12,LEN("Required"))="Required"</formula>
    </cfRule>
    <cfRule type="notContainsBlanks" dxfId="707" priority="227" stopIfTrue="1">
      <formula>LEN(TRIM(A12))&gt;0</formula>
    </cfRule>
  </conditionalFormatting>
  <conditionalFormatting sqref="F12">
    <cfRule type="beginsWith" dxfId="706" priority="213" stopIfTrue="1" operator="beginsWith" text="Not Applicable">
      <formula>LEFT(F12,LEN("Not Applicable"))="Not Applicable"</formula>
    </cfRule>
    <cfRule type="beginsWith" dxfId="705" priority="214" stopIfTrue="1" operator="beginsWith" text="Waived">
      <formula>LEFT(F12,LEN("Waived"))="Waived"</formula>
    </cfRule>
    <cfRule type="beginsWith" dxfId="704" priority="215" stopIfTrue="1" operator="beginsWith" text="Pre-Passed">
      <formula>LEFT(F12,LEN("Pre-Passed"))="Pre-Passed"</formula>
    </cfRule>
    <cfRule type="beginsWith" dxfId="703" priority="216" stopIfTrue="1" operator="beginsWith" text="Completed">
      <formula>LEFT(F12,LEN("Completed"))="Completed"</formula>
    </cfRule>
    <cfRule type="beginsWith" dxfId="702" priority="217" stopIfTrue="1" operator="beginsWith" text="Partial">
      <formula>LEFT(F12,LEN("Partial"))="Partial"</formula>
    </cfRule>
    <cfRule type="beginsWith" dxfId="701" priority="218" stopIfTrue="1" operator="beginsWith" text="Missing">
      <formula>LEFT(F12,LEN("Missing"))="Missing"</formula>
    </cfRule>
    <cfRule type="beginsWith" dxfId="700" priority="219" stopIfTrue="1" operator="beginsWith" text="Untested">
      <formula>LEFT(F12,LEN("Untested"))="Untested"</formula>
    </cfRule>
    <cfRule type="notContainsBlanks" dxfId="699" priority="220" stopIfTrue="1">
      <formula>LEN(TRIM(F12))&gt;0</formula>
    </cfRule>
  </conditionalFormatting>
  <conditionalFormatting sqref="A15">
    <cfRule type="beginsWith" dxfId="698" priority="206" stopIfTrue="1" operator="beginsWith" text="Exceptional">
      <formula>LEFT(A15,LEN("Exceptional"))="Exceptional"</formula>
    </cfRule>
    <cfRule type="beginsWith" dxfId="697" priority="207" stopIfTrue="1" operator="beginsWith" text="Professional">
      <formula>LEFT(A15,LEN("Professional"))="Professional"</formula>
    </cfRule>
    <cfRule type="beginsWith" dxfId="696" priority="208" stopIfTrue="1" operator="beginsWith" text="Advanced">
      <formula>LEFT(A15,LEN("Advanced"))="Advanced"</formula>
    </cfRule>
    <cfRule type="beginsWith" dxfId="695" priority="209" stopIfTrue="1" operator="beginsWith" text="Intermediate">
      <formula>LEFT(A15,LEN("Intermediate"))="Intermediate"</formula>
    </cfRule>
    <cfRule type="beginsWith" dxfId="694" priority="210" stopIfTrue="1" operator="beginsWith" text="Basic">
      <formula>LEFT(A15,LEN("Basic"))="Basic"</formula>
    </cfRule>
    <cfRule type="beginsWith" dxfId="693" priority="211" stopIfTrue="1" operator="beginsWith" text="Required">
      <formula>LEFT(A15,LEN("Required"))="Required"</formula>
    </cfRule>
    <cfRule type="notContainsBlanks" dxfId="692" priority="212" stopIfTrue="1">
      <formula>LEN(TRIM(A15))&gt;0</formula>
    </cfRule>
  </conditionalFormatting>
  <conditionalFormatting sqref="F15">
    <cfRule type="beginsWith" dxfId="691" priority="198" stopIfTrue="1" operator="beginsWith" text="Not Applicable">
      <formula>LEFT(F15,LEN("Not Applicable"))="Not Applicable"</formula>
    </cfRule>
    <cfRule type="beginsWith" dxfId="690" priority="199" stopIfTrue="1" operator="beginsWith" text="Waived">
      <formula>LEFT(F15,LEN("Waived"))="Waived"</formula>
    </cfRule>
    <cfRule type="beginsWith" dxfId="689" priority="200" stopIfTrue="1" operator="beginsWith" text="Pre-Passed">
      <formula>LEFT(F15,LEN("Pre-Passed"))="Pre-Passed"</formula>
    </cfRule>
    <cfRule type="beginsWith" dxfId="688" priority="201" stopIfTrue="1" operator="beginsWith" text="Completed">
      <formula>LEFT(F15,LEN("Completed"))="Completed"</formula>
    </cfRule>
    <cfRule type="beginsWith" dxfId="687" priority="202" stopIfTrue="1" operator="beginsWith" text="Partial">
      <formula>LEFT(F15,LEN("Partial"))="Partial"</formula>
    </cfRule>
    <cfRule type="beginsWith" dxfId="686" priority="203" stopIfTrue="1" operator="beginsWith" text="Missing">
      <formula>LEFT(F15,LEN("Missing"))="Missing"</formula>
    </cfRule>
    <cfRule type="beginsWith" dxfId="685" priority="204" stopIfTrue="1" operator="beginsWith" text="Untested">
      <formula>LEFT(F15,LEN("Untested"))="Untested"</formula>
    </cfRule>
    <cfRule type="notContainsBlanks" dxfId="684" priority="205" stopIfTrue="1">
      <formula>LEN(TRIM(F15))&gt;0</formula>
    </cfRule>
  </conditionalFormatting>
  <conditionalFormatting sqref="A29">
    <cfRule type="beginsWith" dxfId="683" priority="191" stopIfTrue="1" operator="beginsWith" text="Exceptional">
      <formula>LEFT(A29,LEN("Exceptional"))="Exceptional"</formula>
    </cfRule>
    <cfRule type="beginsWith" dxfId="682" priority="192" stopIfTrue="1" operator="beginsWith" text="Professional">
      <formula>LEFT(A29,LEN("Professional"))="Professional"</formula>
    </cfRule>
    <cfRule type="beginsWith" dxfId="681" priority="193" stopIfTrue="1" operator="beginsWith" text="Advanced">
      <formula>LEFT(A29,LEN("Advanced"))="Advanced"</formula>
    </cfRule>
    <cfRule type="beginsWith" dxfId="680" priority="194" stopIfTrue="1" operator="beginsWith" text="Intermediate">
      <formula>LEFT(A29,LEN("Intermediate"))="Intermediate"</formula>
    </cfRule>
    <cfRule type="beginsWith" dxfId="679" priority="195" stopIfTrue="1" operator="beginsWith" text="Basic">
      <formula>LEFT(A29,LEN("Basic"))="Basic"</formula>
    </cfRule>
    <cfRule type="beginsWith" dxfId="678" priority="196" stopIfTrue="1" operator="beginsWith" text="Required">
      <formula>LEFT(A29,LEN("Required"))="Required"</formula>
    </cfRule>
    <cfRule type="notContainsBlanks" dxfId="677" priority="197" stopIfTrue="1">
      <formula>LEN(TRIM(A29))&gt;0</formula>
    </cfRule>
  </conditionalFormatting>
  <conditionalFormatting sqref="E29:F29">
    <cfRule type="beginsWith" dxfId="676" priority="183" stopIfTrue="1" operator="beginsWith" text="Not Applicable">
      <formula>LEFT(E29,LEN("Not Applicable"))="Not Applicable"</formula>
    </cfRule>
    <cfRule type="beginsWith" dxfId="675" priority="184" stopIfTrue="1" operator="beginsWith" text="Waived">
      <formula>LEFT(E29,LEN("Waived"))="Waived"</formula>
    </cfRule>
    <cfRule type="beginsWith" dxfId="674" priority="185" stopIfTrue="1" operator="beginsWith" text="Pre-Passed">
      <formula>LEFT(E29,LEN("Pre-Passed"))="Pre-Passed"</formula>
    </cfRule>
    <cfRule type="beginsWith" dxfId="673" priority="186" stopIfTrue="1" operator="beginsWith" text="Completed">
      <formula>LEFT(E29,LEN("Completed"))="Completed"</formula>
    </cfRule>
    <cfRule type="beginsWith" dxfId="672" priority="187" stopIfTrue="1" operator="beginsWith" text="Partial">
      <formula>LEFT(E29,LEN("Partial"))="Partial"</formula>
    </cfRule>
    <cfRule type="beginsWith" dxfId="671" priority="188" stopIfTrue="1" operator="beginsWith" text="Missing">
      <formula>LEFT(E29,LEN("Missing"))="Missing"</formula>
    </cfRule>
    <cfRule type="beginsWith" dxfId="670" priority="189" stopIfTrue="1" operator="beginsWith" text="Untested">
      <formula>LEFT(E29,LEN("Untested"))="Untested"</formula>
    </cfRule>
    <cfRule type="notContainsBlanks" dxfId="669" priority="190" stopIfTrue="1">
      <formula>LEN(TRIM(E29))&gt;0</formula>
    </cfRule>
  </conditionalFormatting>
  <conditionalFormatting sqref="A32">
    <cfRule type="beginsWith" dxfId="668" priority="176" stopIfTrue="1" operator="beginsWith" text="Exceptional">
      <formula>LEFT(A32,LEN("Exceptional"))="Exceptional"</formula>
    </cfRule>
    <cfRule type="beginsWith" dxfId="667" priority="177" stopIfTrue="1" operator="beginsWith" text="Professional">
      <formula>LEFT(A32,LEN("Professional"))="Professional"</formula>
    </cfRule>
    <cfRule type="beginsWith" dxfId="666" priority="178" stopIfTrue="1" operator="beginsWith" text="Advanced">
      <formula>LEFT(A32,LEN("Advanced"))="Advanced"</formula>
    </cfRule>
    <cfRule type="beginsWith" dxfId="665" priority="179" stopIfTrue="1" operator="beginsWith" text="Intermediate">
      <formula>LEFT(A32,LEN("Intermediate"))="Intermediate"</formula>
    </cfRule>
    <cfRule type="beginsWith" dxfId="664" priority="180" stopIfTrue="1" operator="beginsWith" text="Basic">
      <formula>LEFT(A32,LEN("Basic"))="Basic"</formula>
    </cfRule>
    <cfRule type="beginsWith" dxfId="663" priority="181" stopIfTrue="1" operator="beginsWith" text="Required">
      <formula>LEFT(A32,LEN("Required"))="Required"</formula>
    </cfRule>
    <cfRule type="notContainsBlanks" dxfId="662" priority="182" stopIfTrue="1">
      <formula>LEN(TRIM(A32))&gt;0</formula>
    </cfRule>
  </conditionalFormatting>
  <conditionalFormatting sqref="E32:F32">
    <cfRule type="beginsWith" dxfId="661" priority="168" stopIfTrue="1" operator="beginsWith" text="Not Applicable">
      <formula>LEFT(E32,LEN("Not Applicable"))="Not Applicable"</formula>
    </cfRule>
    <cfRule type="beginsWith" dxfId="660" priority="169" stopIfTrue="1" operator="beginsWith" text="Waived">
      <formula>LEFT(E32,LEN("Waived"))="Waived"</formula>
    </cfRule>
    <cfRule type="beginsWith" dxfId="659" priority="170" stopIfTrue="1" operator="beginsWith" text="Pre-Passed">
      <formula>LEFT(E32,LEN("Pre-Passed"))="Pre-Passed"</formula>
    </cfRule>
    <cfRule type="beginsWith" dxfId="658" priority="171" stopIfTrue="1" operator="beginsWith" text="Completed">
      <formula>LEFT(E32,LEN("Completed"))="Completed"</formula>
    </cfRule>
    <cfRule type="beginsWith" dxfId="657" priority="172" stopIfTrue="1" operator="beginsWith" text="Partial">
      <formula>LEFT(E32,LEN("Partial"))="Partial"</formula>
    </cfRule>
    <cfRule type="beginsWith" dxfId="656" priority="173" stopIfTrue="1" operator="beginsWith" text="Missing">
      <formula>LEFT(E32,LEN("Missing"))="Missing"</formula>
    </cfRule>
    <cfRule type="beginsWith" dxfId="655" priority="174" stopIfTrue="1" operator="beginsWith" text="Untested">
      <formula>LEFT(E32,LEN("Untested"))="Untested"</formula>
    </cfRule>
    <cfRule type="notContainsBlanks" dxfId="654" priority="175" stopIfTrue="1">
      <formula>LEN(TRIM(E32))&gt;0</formula>
    </cfRule>
  </conditionalFormatting>
  <conditionalFormatting sqref="A43">
    <cfRule type="beginsWith" dxfId="653" priority="161" stopIfTrue="1" operator="beginsWith" text="Exceptional">
      <formula>LEFT(A43,LEN("Exceptional"))="Exceptional"</formula>
    </cfRule>
    <cfRule type="beginsWith" dxfId="652" priority="162" stopIfTrue="1" operator="beginsWith" text="Professional">
      <formula>LEFT(A43,LEN("Professional"))="Professional"</formula>
    </cfRule>
    <cfRule type="beginsWith" dxfId="651" priority="163" stopIfTrue="1" operator="beginsWith" text="Advanced">
      <formula>LEFT(A43,LEN("Advanced"))="Advanced"</formula>
    </cfRule>
    <cfRule type="beginsWith" dxfId="650" priority="164" stopIfTrue="1" operator="beginsWith" text="Intermediate">
      <formula>LEFT(A43,LEN("Intermediate"))="Intermediate"</formula>
    </cfRule>
    <cfRule type="beginsWith" dxfId="649" priority="165" stopIfTrue="1" operator="beginsWith" text="Basic">
      <formula>LEFT(A43,LEN("Basic"))="Basic"</formula>
    </cfRule>
    <cfRule type="beginsWith" dxfId="648" priority="166" stopIfTrue="1" operator="beginsWith" text="Required">
      <formula>LEFT(A43,LEN("Required"))="Required"</formula>
    </cfRule>
    <cfRule type="notContainsBlanks" dxfId="647" priority="167" stopIfTrue="1">
      <formula>LEN(TRIM(A43))&gt;0</formula>
    </cfRule>
  </conditionalFormatting>
  <conditionalFormatting sqref="F43">
    <cfRule type="beginsWith" dxfId="646" priority="153" stopIfTrue="1" operator="beginsWith" text="Not Applicable">
      <formula>LEFT(F43,LEN("Not Applicable"))="Not Applicable"</formula>
    </cfRule>
    <cfRule type="beginsWith" dxfId="645" priority="154" stopIfTrue="1" operator="beginsWith" text="Waived">
      <formula>LEFT(F43,LEN("Waived"))="Waived"</formula>
    </cfRule>
    <cfRule type="beginsWith" dxfId="644" priority="155" stopIfTrue="1" operator="beginsWith" text="Pre-Passed">
      <formula>LEFT(F43,LEN("Pre-Passed"))="Pre-Passed"</formula>
    </cfRule>
    <cfRule type="beginsWith" dxfId="643" priority="156" stopIfTrue="1" operator="beginsWith" text="Completed">
      <formula>LEFT(F43,LEN("Completed"))="Completed"</formula>
    </cfRule>
    <cfRule type="beginsWith" dxfId="642" priority="157" stopIfTrue="1" operator="beginsWith" text="Partial">
      <formula>LEFT(F43,LEN("Partial"))="Partial"</formula>
    </cfRule>
    <cfRule type="beginsWith" dxfId="641" priority="158" stopIfTrue="1" operator="beginsWith" text="Missing">
      <formula>LEFT(F43,LEN("Missing"))="Missing"</formula>
    </cfRule>
    <cfRule type="beginsWith" dxfId="640" priority="159" stopIfTrue="1" operator="beginsWith" text="Untested">
      <formula>LEFT(F43,LEN("Untested"))="Untested"</formula>
    </cfRule>
    <cfRule type="notContainsBlanks" dxfId="639" priority="160" stopIfTrue="1">
      <formula>LEN(TRIM(F43))&gt;0</formula>
    </cfRule>
  </conditionalFormatting>
  <conditionalFormatting sqref="A46">
    <cfRule type="beginsWith" dxfId="638" priority="146" stopIfTrue="1" operator="beginsWith" text="Exceptional">
      <formula>LEFT(A46,LEN("Exceptional"))="Exceptional"</formula>
    </cfRule>
    <cfRule type="beginsWith" dxfId="637" priority="147" stopIfTrue="1" operator="beginsWith" text="Professional">
      <formula>LEFT(A46,LEN("Professional"))="Professional"</formula>
    </cfRule>
    <cfRule type="beginsWith" dxfId="636" priority="148" stopIfTrue="1" operator="beginsWith" text="Advanced">
      <formula>LEFT(A46,LEN("Advanced"))="Advanced"</formula>
    </cfRule>
    <cfRule type="beginsWith" dxfId="635" priority="149" stopIfTrue="1" operator="beginsWith" text="Intermediate">
      <formula>LEFT(A46,LEN("Intermediate"))="Intermediate"</formula>
    </cfRule>
    <cfRule type="beginsWith" dxfId="634" priority="150" stopIfTrue="1" operator="beginsWith" text="Basic">
      <formula>LEFT(A46,LEN("Basic"))="Basic"</formula>
    </cfRule>
    <cfRule type="beginsWith" dxfId="633" priority="151" stopIfTrue="1" operator="beginsWith" text="Required">
      <formula>LEFT(A46,LEN("Required"))="Required"</formula>
    </cfRule>
    <cfRule type="notContainsBlanks" dxfId="632" priority="152" stopIfTrue="1">
      <formula>LEN(TRIM(A46))&gt;0</formula>
    </cfRule>
  </conditionalFormatting>
  <conditionalFormatting sqref="F46">
    <cfRule type="beginsWith" dxfId="631" priority="138" stopIfTrue="1" operator="beginsWith" text="Not Applicable">
      <formula>LEFT(F46,LEN("Not Applicable"))="Not Applicable"</formula>
    </cfRule>
    <cfRule type="beginsWith" dxfId="630" priority="139" stopIfTrue="1" operator="beginsWith" text="Waived">
      <formula>LEFT(F46,LEN("Waived"))="Waived"</formula>
    </cfRule>
    <cfRule type="beginsWith" dxfId="629" priority="140" stopIfTrue="1" operator="beginsWith" text="Pre-Passed">
      <formula>LEFT(F46,LEN("Pre-Passed"))="Pre-Passed"</formula>
    </cfRule>
    <cfRule type="beginsWith" dxfId="628" priority="141" stopIfTrue="1" operator="beginsWith" text="Completed">
      <formula>LEFT(F46,LEN("Completed"))="Completed"</formula>
    </cfRule>
    <cfRule type="beginsWith" dxfId="627" priority="142" stopIfTrue="1" operator="beginsWith" text="Partial">
      <formula>LEFT(F46,LEN("Partial"))="Partial"</formula>
    </cfRule>
    <cfRule type="beginsWith" dxfId="626" priority="143" stopIfTrue="1" operator="beginsWith" text="Missing">
      <formula>LEFT(F46,LEN("Missing"))="Missing"</formula>
    </cfRule>
    <cfRule type="beginsWith" dxfId="625" priority="144" stopIfTrue="1" operator="beginsWith" text="Untested">
      <formula>LEFT(F46,LEN("Untested"))="Untested"</formula>
    </cfRule>
    <cfRule type="notContainsBlanks" dxfId="624" priority="145" stopIfTrue="1">
      <formula>LEN(TRIM(F46))&gt;0</formula>
    </cfRule>
  </conditionalFormatting>
  <conditionalFormatting sqref="A20">
    <cfRule type="beginsWith" dxfId="623" priority="131" stopIfTrue="1" operator="beginsWith" text="Exceptional">
      <formula>LEFT(A20,LEN("Exceptional"))="Exceptional"</formula>
    </cfRule>
    <cfRule type="beginsWith" dxfId="622" priority="132" stopIfTrue="1" operator="beginsWith" text="Professional">
      <formula>LEFT(A20,LEN("Professional"))="Professional"</formula>
    </cfRule>
    <cfRule type="beginsWith" dxfId="621" priority="133" stopIfTrue="1" operator="beginsWith" text="Advanced">
      <formula>LEFT(A20,LEN("Advanced"))="Advanced"</formula>
    </cfRule>
    <cfRule type="beginsWith" dxfId="620" priority="134" stopIfTrue="1" operator="beginsWith" text="Intermediate">
      <formula>LEFT(A20,LEN("Intermediate"))="Intermediate"</formula>
    </cfRule>
    <cfRule type="beginsWith" dxfId="619" priority="135" stopIfTrue="1" operator="beginsWith" text="Basic">
      <formula>LEFT(A20,LEN("Basic"))="Basic"</formula>
    </cfRule>
    <cfRule type="beginsWith" dxfId="618" priority="136" stopIfTrue="1" operator="beginsWith" text="Required">
      <formula>LEFT(A20,LEN("Required"))="Required"</formula>
    </cfRule>
    <cfRule type="notContainsBlanks" dxfId="617" priority="137" stopIfTrue="1">
      <formula>LEN(TRIM(A20))&gt;0</formula>
    </cfRule>
  </conditionalFormatting>
  <conditionalFormatting sqref="A21">
    <cfRule type="beginsWith" dxfId="616" priority="124" stopIfTrue="1" operator="beginsWith" text="Exceptional">
      <formula>LEFT(A21,LEN("Exceptional"))="Exceptional"</formula>
    </cfRule>
    <cfRule type="beginsWith" dxfId="615" priority="125" stopIfTrue="1" operator="beginsWith" text="Professional">
      <formula>LEFT(A21,LEN("Professional"))="Professional"</formula>
    </cfRule>
    <cfRule type="beginsWith" dxfId="614" priority="126" stopIfTrue="1" operator="beginsWith" text="Advanced">
      <formula>LEFT(A21,LEN("Advanced"))="Advanced"</formula>
    </cfRule>
    <cfRule type="beginsWith" dxfId="613" priority="127" stopIfTrue="1" operator="beginsWith" text="Intermediate">
      <formula>LEFT(A21,LEN("Intermediate"))="Intermediate"</formula>
    </cfRule>
    <cfRule type="beginsWith" dxfId="612" priority="128" stopIfTrue="1" operator="beginsWith" text="Basic">
      <formula>LEFT(A21,LEN("Basic"))="Basic"</formula>
    </cfRule>
    <cfRule type="beginsWith" dxfId="611" priority="129" stopIfTrue="1" operator="beginsWith" text="Required">
      <formula>LEFT(A21,LEN("Required"))="Required"</formula>
    </cfRule>
    <cfRule type="notContainsBlanks" dxfId="610" priority="130" stopIfTrue="1">
      <formula>LEN(TRIM(A21))&gt;0</formula>
    </cfRule>
  </conditionalFormatting>
  <conditionalFormatting sqref="F48">
    <cfRule type="beginsWith" dxfId="609" priority="109" stopIfTrue="1" operator="beginsWith" text="Not Applicable">
      <formula>LEFT(F48,LEN("Not Applicable"))="Not Applicable"</formula>
    </cfRule>
    <cfRule type="beginsWith" dxfId="608" priority="110" stopIfTrue="1" operator="beginsWith" text="Waived">
      <formula>LEFT(F48,LEN("Waived"))="Waived"</formula>
    </cfRule>
    <cfRule type="beginsWith" dxfId="607" priority="111" stopIfTrue="1" operator="beginsWith" text="Pre-Passed">
      <formula>LEFT(F48,LEN("Pre-Passed"))="Pre-Passed"</formula>
    </cfRule>
    <cfRule type="beginsWith" dxfId="606" priority="112" stopIfTrue="1" operator="beginsWith" text="Completed">
      <formula>LEFT(F48,LEN("Completed"))="Completed"</formula>
    </cfRule>
    <cfRule type="beginsWith" dxfId="605" priority="113" stopIfTrue="1" operator="beginsWith" text="Partial">
      <formula>LEFT(F48,LEN("Partial"))="Partial"</formula>
    </cfRule>
    <cfRule type="beginsWith" dxfId="604" priority="114" stopIfTrue="1" operator="beginsWith" text="Missing">
      <formula>LEFT(F48,LEN("Missing"))="Missing"</formula>
    </cfRule>
    <cfRule type="beginsWith" dxfId="603" priority="115" stopIfTrue="1" operator="beginsWith" text="Untested">
      <formula>LEFT(F48,LEN("Untested"))="Untested"</formula>
    </cfRule>
    <cfRule type="notContainsBlanks" dxfId="602" priority="123" stopIfTrue="1">
      <formula>LEN(TRIM(F48))&gt;0</formula>
    </cfRule>
  </conditionalFormatting>
  <conditionalFormatting sqref="A48">
    <cfRule type="beginsWith" dxfId="601" priority="116" stopIfTrue="1" operator="beginsWith" text="Exceptional">
      <formula>LEFT(A48,LEN("Exceptional"))="Exceptional"</formula>
    </cfRule>
    <cfRule type="beginsWith" dxfId="600" priority="117" stopIfTrue="1" operator="beginsWith" text="Professional">
      <formula>LEFT(A48,LEN("Professional"))="Professional"</formula>
    </cfRule>
    <cfRule type="beginsWith" dxfId="599" priority="118" stopIfTrue="1" operator="beginsWith" text="Advanced">
      <formula>LEFT(A48,LEN("Advanced"))="Advanced"</formula>
    </cfRule>
    <cfRule type="beginsWith" dxfId="598" priority="119" stopIfTrue="1" operator="beginsWith" text="Intermediate">
      <formula>LEFT(A48,LEN("Intermediate"))="Intermediate"</formula>
    </cfRule>
    <cfRule type="beginsWith" dxfId="597" priority="120" stopIfTrue="1" operator="beginsWith" text="Basic">
      <formula>LEFT(A48,LEN("Basic"))="Basic"</formula>
    </cfRule>
    <cfRule type="beginsWith" dxfId="596" priority="121" stopIfTrue="1" operator="beginsWith" text="Required">
      <formula>LEFT(A48,LEN("Required"))="Required"</formula>
    </cfRule>
    <cfRule type="notContainsBlanks" dxfId="595" priority="122" stopIfTrue="1">
      <formula>LEN(TRIM(A48))&gt;0</formula>
    </cfRule>
  </conditionalFormatting>
  <conditionalFormatting sqref="F47">
    <cfRule type="beginsWith" dxfId="594" priority="94" stopIfTrue="1" operator="beginsWith" text="Not Applicable">
      <formula>LEFT(F47,LEN("Not Applicable"))="Not Applicable"</formula>
    </cfRule>
    <cfRule type="beginsWith" dxfId="593" priority="95" stopIfTrue="1" operator="beginsWith" text="Waived">
      <formula>LEFT(F47,LEN("Waived"))="Waived"</formula>
    </cfRule>
    <cfRule type="beginsWith" dxfId="592" priority="96" stopIfTrue="1" operator="beginsWith" text="Pre-Passed">
      <formula>LEFT(F47,LEN("Pre-Passed"))="Pre-Passed"</formula>
    </cfRule>
    <cfRule type="beginsWith" dxfId="591" priority="97" stopIfTrue="1" operator="beginsWith" text="Completed">
      <formula>LEFT(F47,LEN("Completed"))="Completed"</formula>
    </cfRule>
    <cfRule type="beginsWith" dxfId="590" priority="98" stopIfTrue="1" operator="beginsWith" text="Partial">
      <formula>LEFT(F47,LEN("Partial"))="Partial"</formula>
    </cfRule>
    <cfRule type="beginsWith" dxfId="589" priority="99" stopIfTrue="1" operator="beginsWith" text="Missing">
      <formula>LEFT(F47,LEN("Missing"))="Missing"</formula>
    </cfRule>
    <cfRule type="beginsWith" dxfId="588" priority="100" stopIfTrue="1" operator="beginsWith" text="Untested">
      <formula>LEFT(F47,LEN("Untested"))="Untested"</formula>
    </cfRule>
    <cfRule type="notContainsBlanks" dxfId="587" priority="108" stopIfTrue="1">
      <formula>LEN(TRIM(F47))&gt;0</formula>
    </cfRule>
  </conditionalFormatting>
  <conditionalFormatting sqref="A47">
    <cfRule type="beginsWith" dxfId="586" priority="101" stopIfTrue="1" operator="beginsWith" text="Exceptional">
      <formula>LEFT(A47,LEN("Exceptional"))="Exceptional"</formula>
    </cfRule>
    <cfRule type="beginsWith" dxfId="585" priority="102" stopIfTrue="1" operator="beginsWith" text="Professional">
      <formula>LEFT(A47,LEN("Professional"))="Professional"</formula>
    </cfRule>
    <cfRule type="beginsWith" dxfId="584" priority="103" stopIfTrue="1" operator="beginsWith" text="Advanced">
      <formula>LEFT(A47,LEN("Advanced"))="Advanced"</formula>
    </cfRule>
    <cfRule type="beginsWith" dxfId="583" priority="104" stopIfTrue="1" operator="beginsWith" text="Intermediate">
      <formula>LEFT(A47,LEN("Intermediate"))="Intermediate"</formula>
    </cfRule>
    <cfRule type="beginsWith" dxfId="582" priority="105" stopIfTrue="1" operator="beginsWith" text="Basic">
      <formula>LEFT(A47,LEN("Basic"))="Basic"</formula>
    </cfRule>
    <cfRule type="beginsWith" dxfId="581" priority="106" stopIfTrue="1" operator="beginsWith" text="Required">
      <formula>LEFT(A47,LEN("Required"))="Required"</formula>
    </cfRule>
    <cfRule type="notContainsBlanks" dxfId="580" priority="107" stopIfTrue="1">
      <formula>LEN(TRIM(A47))&gt;0</formula>
    </cfRule>
  </conditionalFormatting>
  <conditionalFormatting sqref="F49">
    <cfRule type="beginsWith" dxfId="579" priority="79" stopIfTrue="1" operator="beginsWith" text="Not Applicable">
      <formula>LEFT(F49,LEN("Not Applicable"))="Not Applicable"</formula>
    </cfRule>
    <cfRule type="beginsWith" dxfId="578" priority="80" stopIfTrue="1" operator="beginsWith" text="Waived">
      <formula>LEFT(F49,LEN("Waived"))="Waived"</formula>
    </cfRule>
    <cfRule type="beginsWith" dxfId="577" priority="81" stopIfTrue="1" operator="beginsWith" text="Pre-Passed">
      <formula>LEFT(F49,LEN("Pre-Passed"))="Pre-Passed"</formula>
    </cfRule>
    <cfRule type="beginsWith" dxfId="576" priority="82" stopIfTrue="1" operator="beginsWith" text="Completed">
      <formula>LEFT(F49,LEN("Completed"))="Completed"</formula>
    </cfRule>
    <cfRule type="beginsWith" dxfId="575" priority="83" stopIfTrue="1" operator="beginsWith" text="Partial">
      <formula>LEFT(F49,LEN("Partial"))="Partial"</formula>
    </cfRule>
    <cfRule type="beginsWith" dxfId="574" priority="84" stopIfTrue="1" operator="beginsWith" text="Missing">
      <formula>LEFT(F49,LEN("Missing"))="Missing"</formula>
    </cfRule>
    <cfRule type="beginsWith" dxfId="573" priority="85" stopIfTrue="1" operator="beginsWith" text="Untested">
      <formula>LEFT(F49,LEN("Untested"))="Untested"</formula>
    </cfRule>
    <cfRule type="notContainsBlanks" dxfId="572" priority="93" stopIfTrue="1">
      <formula>LEN(TRIM(F49))&gt;0</formula>
    </cfRule>
  </conditionalFormatting>
  <conditionalFormatting sqref="A49">
    <cfRule type="beginsWith" dxfId="571" priority="86" stopIfTrue="1" operator="beginsWith" text="Exceptional">
      <formula>LEFT(A49,LEN("Exceptional"))="Exceptional"</formula>
    </cfRule>
    <cfRule type="beginsWith" dxfId="570" priority="87" stopIfTrue="1" operator="beginsWith" text="Professional">
      <formula>LEFT(A49,LEN("Professional"))="Professional"</formula>
    </cfRule>
    <cfRule type="beginsWith" dxfId="569" priority="88" stopIfTrue="1" operator="beginsWith" text="Advanced">
      <formula>LEFT(A49,LEN("Advanced"))="Advanced"</formula>
    </cfRule>
    <cfRule type="beginsWith" dxfId="568" priority="89" stopIfTrue="1" operator="beginsWith" text="Intermediate">
      <formula>LEFT(A49,LEN("Intermediate"))="Intermediate"</formula>
    </cfRule>
    <cfRule type="beginsWith" dxfId="567" priority="90" stopIfTrue="1" operator="beginsWith" text="Basic">
      <formula>LEFT(A49,LEN("Basic"))="Basic"</formula>
    </cfRule>
    <cfRule type="beginsWith" dxfId="566" priority="91" stopIfTrue="1" operator="beginsWith" text="Required">
      <formula>LEFT(A49,LEN("Required"))="Required"</formula>
    </cfRule>
    <cfRule type="notContainsBlanks" dxfId="565" priority="92" stopIfTrue="1">
      <formula>LEN(TRIM(A49))&gt;0</formula>
    </cfRule>
  </conditionalFormatting>
  <conditionalFormatting sqref="A44">
    <cfRule type="beginsWith" dxfId="564" priority="72" stopIfTrue="1" operator="beginsWith" text="Exceptional">
      <formula>LEFT(A44,LEN("Exceptional"))="Exceptional"</formula>
    </cfRule>
    <cfRule type="beginsWith" dxfId="563" priority="73" stopIfTrue="1" operator="beginsWith" text="Professional">
      <formula>LEFT(A44,LEN("Professional"))="Professional"</formula>
    </cfRule>
    <cfRule type="beginsWith" dxfId="562" priority="74" stopIfTrue="1" operator="beginsWith" text="Advanced">
      <formula>LEFT(A44,LEN("Advanced"))="Advanced"</formula>
    </cfRule>
    <cfRule type="beginsWith" dxfId="561" priority="75" stopIfTrue="1" operator="beginsWith" text="Intermediate">
      <formula>LEFT(A44,LEN("Intermediate"))="Intermediate"</formula>
    </cfRule>
    <cfRule type="beginsWith" dxfId="560" priority="76" stopIfTrue="1" operator="beginsWith" text="Basic">
      <formula>LEFT(A44,LEN("Basic"))="Basic"</formula>
    </cfRule>
    <cfRule type="beginsWith" dxfId="559" priority="77" stopIfTrue="1" operator="beginsWith" text="Required">
      <formula>LEFT(A44,LEN("Required"))="Required"</formula>
    </cfRule>
    <cfRule type="notContainsBlanks" dxfId="558" priority="78" stopIfTrue="1">
      <formula>LEN(TRIM(A44))&gt;0</formula>
    </cfRule>
  </conditionalFormatting>
  <conditionalFormatting sqref="F44">
    <cfRule type="beginsWith" dxfId="557" priority="64" stopIfTrue="1" operator="beginsWith" text="Not Applicable">
      <formula>LEFT(F44,LEN("Not Applicable"))="Not Applicable"</formula>
    </cfRule>
    <cfRule type="beginsWith" dxfId="556" priority="65" stopIfTrue="1" operator="beginsWith" text="Waived">
      <formula>LEFT(F44,LEN("Waived"))="Waived"</formula>
    </cfRule>
    <cfRule type="beginsWith" dxfId="555" priority="66" stopIfTrue="1" operator="beginsWith" text="Pre-Passed">
      <formula>LEFT(F44,LEN("Pre-Passed"))="Pre-Passed"</formula>
    </cfRule>
    <cfRule type="beginsWith" dxfId="554" priority="67" stopIfTrue="1" operator="beginsWith" text="Completed">
      <formula>LEFT(F44,LEN("Completed"))="Completed"</formula>
    </cfRule>
    <cfRule type="beginsWith" dxfId="553" priority="68" stopIfTrue="1" operator="beginsWith" text="Partial">
      <formula>LEFT(F44,LEN("Partial"))="Partial"</formula>
    </cfRule>
    <cfRule type="beginsWith" dxfId="552" priority="69" stopIfTrue="1" operator="beginsWith" text="Missing">
      <formula>LEFT(F44,LEN("Missing"))="Missing"</formula>
    </cfRule>
    <cfRule type="beginsWith" dxfId="551" priority="70" stopIfTrue="1" operator="beginsWith" text="Untested">
      <formula>LEFT(F44,LEN("Untested"))="Untested"</formula>
    </cfRule>
    <cfRule type="notContainsBlanks" dxfId="550" priority="71" stopIfTrue="1">
      <formula>LEN(TRIM(F44))&gt;0</formula>
    </cfRule>
  </conditionalFormatting>
  <conditionalFormatting sqref="F51">
    <cfRule type="beginsWith" dxfId="549" priority="49" stopIfTrue="1" operator="beginsWith" text="Not Applicable">
      <formula>LEFT(F51,LEN("Not Applicable"))="Not Applicable"</formula>
    </cfRule>
    <cfRule type="beginsWith" dxfId="548" priority="50" stopIfTrue="1" operator="beginsWith" text="Waived">
      <formula>LEFT(F51,LEN("Waived"))="Waived"</formula>
    </cfRule>
    <cfRule type="beginsWith" dxfId="547" priority="51" stopIfTrue="1" operator="beginsWith" text="Pre-Passed">
      <formula>LEFT(F51,LEN("Pre-Passed"))="Pre-Passed"</formula>
    </cfRule>
    <cfRule type="beginsWith" dxfId="546" priority="52" stopIfTrue="1" operator="beginsWith" text="Completed">
      <formula>LEFT(F51,LEN("Completed"))="Completed"</formula>
    </cfRule>
    <cfRule type="beginsWith" dxfId="545" priority="53" stopIfTrue="1" operator="beginsWith" text="Partial">
      <formula>LEFT(F51,LEN("Partial"))="Partial"</formula>
    </cfRule>
    <cfRule type="beginsWith" dxfId="544" priority="54" stopIfTrue="1" operator="beginsWith" text="Missing">
      <formula>LEFT(F51,LEN("Missing"))="Missing"</formula>
    </cfRule>
    <cfRule type="beginsWith" dxfId="543" priority="55" stopIfTrue="1" operator="beginsWith" text="Untested">
      <formula>LEFT(F51,LEN("Untested"))="Untested"</formula>
    </cfRule>
    <cfRule type="notContainsBlanks" dxfId="542" priority="63" stopIfTrue="1">
      <formula>LEN(TRIM(F51))&gt;0</formula>
    </cfRule>
  </conditionalFormatting>
  <conditionalFormatting sqref="A51">
    <cfRule type="beginsWith" dxfId="541" priority="56" stopIfTrue="1" operator="beginsWith" text="Exceptional">
      <formula>LEFT(A51,LEN("Exceptional"))="Exceptional"</formula>
    </cfRule>
    <cfRule type="beginsWith" dxfId="540" priority="57" stopIfTrue="1" operator="beginsWith" text="Professional">
      <formula>LEFT(A51,LEN("Professional"))="Professional"</formula>
    </cfRule>
    <cfRule type="beginsWith" dxfId="539" priority="58" stopIfTrue="1" operator="beginsWith" text="Advanced">
      <formula>LEFT(A51,LEN("Advanced"))="Advanced"</formula>
    </cfRule>
    <cfRule type="beginsWith" dxfId="538" priority="59" stopIfTrue="1" operator="beginsWith" text="Intermediate">
      <formula>LEFT(A51,LEN("Intermediate"))="Intermediate"</formula>
    </cfRule>
    <cfRule type="beginsWith" dxfId="537" priority="60" stopIfTrue="1" operator="beginsWith" text="Basic">
      <formula>LEFT(A51,LEN("Basic"))="Basic"</formula>
    </cfRule>
    <cfRule type="beginsWith" dxfId="536" priority="61" stopIfTrue="1" operator="beginsWith" text="Required">
      <formula>LEFT(A51,LEN("Required"))="Required"</formula>
    </cfRule>
    <cfRule type="notContainsBlanks" dxfId="535" priority="62" stopIfTrue="1">
      <formula>LEN(TRIM(A51))&gt;0</formula>
    </cfRule>
  </conditionalFormatting>
  <conditionalFormatting sqref="E12:E17">
    <cfRule type="beginsWith" dxfId="199" priority="41" stopIfTrue="1" operator="beginsWith" text="Not Applicable">
      <formula>LEFT(E12,LEN("Not Applicable"))="Not Applicable"</formula>
    </cfRule>
    <cfRule type="beginsWith" dxfId="198" priority="42" stopIfTrue="1" operator="beginsWith" text="Waived">
      <formula>LEFT(E12,LEN("Waived"))="Waived"</formula>
    </cfRule>
    <cfRule type="beginsWith" dxfId="197" priority="43" stopIfTrue="1" operator="beginsWith" text="Pre-Passed">
      <formula>LEFT(E12,LEN("Pre-Passed"))="Pre-Passed"</formula>
    </cfRule>
    <cfRule type="beginsWith" dxfId="196" priority="44" stopIfTrue="1" operator="beginsWith" text="Completed">
      <formula>LEFT(E12,LEN("Completed"))="Completed"</formula>
    </cfRule>
    <cfRule type="beginsWith" dxfId="195" priority="45" stopIfTrue="1" operator="beginsWith" text="Partial">
      <formula>LEFT(E12,LEN("Partial"))="Partial"</formula>
    </cfRule>
    <cfRule type="beginsWith" dxfId="194" priority="46" stopIfTrue="1" operator="beginsWith" text="Missing">
      <formula>LEFT(E12,LEN("Missing"))="Missing"</formula>
    </cfRule>
    <cfRule type="beginsWith" dxfId="193" priority="47" stopIfTrue="1" operator="beginsWith" text="Untested">
      <formula>LEFT(E12,LEN("Untested"))="Untested"</formula>
    </cfRule>
    <cfRule type="notContainsBlanks" dxfId="192" priority="48" stopIfTrue="1">
      <formula>LEN(TRIM(E12))&gt;0</formula>
    </cfRule>
  </conditionalFormatting>
  <conditionalFormatting sqref="E18">
    <cfRule type="beginsWith" dxfId="183" priority="33" stopIfTrue="1" operator="beginsWith" text="Not Applicable">
      <formula>LEFT(E18,LEN("Not Applicable"))="Not Applicable"</formula>
    </cfRule>
    <cfRule type="beginsWith" dxfId="182" priority="34" stopIfTrue="1" operator="beginsWith" text="Waived">
      <formula>LEFT(E18,LEN("Waived"))="Waived"</formula>
    </cfRule>
    <cfRule type="beginsWith" dxfId="181" priority="35" stopIfTrue="1" operator="beginsWith" text="Pre-Passed">
      <formula>LEFT(E18,LEN("Pre-Passed"))="Pre-Passed"</formula>
    </cfRule>
    <cfRule type="beginsWith" dxfId="180" priority="36" stopIfTrue="1" operator="beginsWith" text="Completed">
      <formula>LEFT(E18,LEN("Completed"))="Completed"</formula>
    </cfRule>
    <cfRule type="beginsWith" dxfId="179" priority="37" stopIfTrue="1" operator="beginsWith" text="Partial">
      <formula>LEFT(E18,LEN("Partial"))="Partial"</formula>
    </cfRule>
    <cfRule type="beginsWith" dxfId="178" priority="38" stopIfTrue="1" operator="beginsWith" text="Missing">
      <formula>LEFT(E18,LEN("Missing"))="Missing"</formula>
    </cfRule>
    <cfRule type="beginsWith" dxfId="177" priority="39" stopIfTrue="1" operator="beginsWith" text="Untested">
      <formula>LEFT(E18,LEN("Untested"))="Untested"</formula>
    </cfRule>
    <cfRule type="notContainsBlanks" dxfId="176" priority="40" stopIfTrue="1">
      <formula>LEN(TRIM(E18))&gt;0</formula>
    </cfRule>
  </conditionalFormatting>
  <conditionalFormatting sqref="E20">
    <cfRule type="beginsWith" dxfId="167" priority="25" stopIfTrue="1" operator="beginsWith" text="Not Applicable">
      <formula>LEFT(E20,LEN("Not Applicable"))="Not Applicable"</formula>
    </cfRule>
    <cfRule type="beginsWith" dxfId="166" priority="26" stopIfTrue="1" operator="beginsWith" text="Waived">
      <formula>LEFT(E20,LEN("Waived"))="Waived"</formula>
    </cfRule>
    <cfRule type="beginsWith" dxfId="165" priority="27" stopIfTrue="1" operator="beginsWith" text="Pre-Passed">
      <formula>LEFT(E20,LEN("Pre-Passed"))="Pre-Passed"</formula>
    </cfRule>
    <cfRule type="beginsWith" dxfId="164" priority="28" stopIfTrue="1" operator="beginsWith" text="Completed">
      <formula>LEFT(E20,LEN("Completed"))="Completed"</formula>
    </cfRule>
    <cfRule type="beginsWith" dxfId="163" priority="29" stopIfTrue="1" operator="beginsWith" text="Partial">
      <formula>LEFT(E20,LEN("Partial"))="Partial"</formula>
    </cfRule>
    <cfRule type="beginsWith" dxfId="162" priority="30" stopIfTrue="1" operator="beginsWith" text="Missing">
      <formula>LEFT(E20,LEN("Missing"))="Missing"</formula>
    </cfRule>
    <cfRule type="beginsWith" dxfId="161" priority="31" stopIfTrue="1" operator="beginsWith" text="Untested">
      <formula>LEFT(E20,LEN("Untested"))="Untested"</formula>
    </cfRule>
    <cfRule type="notContainsBlanks" dxfId="160" priority="32" stopIfTrue="1">
      <formula>LEN(TRIM(E20))&gt;0</formula>
    </cfRule>
  </conditionalFormatting>
  <conditionalFormatting sqref="E19">
    <cfRule type="beginsWith" dxfId="151" priority="17" stopIfTrue="1" operator="beginsWith" text="Not Applicable">
      <formula>LEFT(E19,LEN("Not Applicable"))="Not Applicable"</formula>
    </cfRule>
    <cfRule type="beginsWith" dxfId="150" priority="18" stopIfTrue="1" operator="beginsWith" text="Waived">
      <formula>LEFT(E19,LEN("Waived"))="Waived"</formula>
    </cfRule>
    <cfRule type="beginsWith" dxfId="149" priority="19" stopIfTrue="1" operator="beginsWith" text="Pre-Passed">
      <formula>LEFT(E19,LEN("Pre-Passed"))="Pre-Passed"</formula>
    </cfRule>
    <cfRule type="beginsWith" dxfId="148" priority="20" stopIfTrue="1" operator="beginsWith" text="Completed">
      <formula>LEFT(E19,LEN("Completed"))="Completed"</formula>
    </cfRule>
    <cfRule type="beginsWith" dxfId="147" priority="21" stopIfTrue="1" operator="beginsWith" text="Partial">
      <formula>LEFT(E19,LEN("Partial"))="Partial"</formula>
    </cfRule>
    <cfRule type="beginsWith" dxfId="146" priority="22" stopIfTrue="1" operator="beginsWith" text="Missing">
      <formula>LEFT(E19,LEN("Missing"))="Missing"</formula>
    </cfRule>
    <cfRule type="beginsWith" dxfId="145" priority="23" stopIfTrue="1" operator="beginsWith" text="Untested">
      <formula>LEFT(E19,LEN("Untested"))="Untested"</formula>
    </cfRule>
    <cfRule type="notContainsBlanks" dxfId="144" priority="24" stopIfTrue="1">
      <formula>LEN(TRIM(E19))&gt;0</formula>
    </cfRule>
  </conditionalFormatting>
  <conditionalFormatting sqref="E27:E28">
    <cfRule type="beginsWith" dxfId="135" priority="9" stopIfTrue="1" operator="beginsWith" text="Not Applicable">
      <formula>LEFT(E27,LEN("Not Applicable"))="Not Applicable"</formula>
    </cfRule>
    <cfRule type="beginsWith" dxfId="134" priority="10" stopIfTrue="1" operator="beginsWith" text="Waived">
      <formula>LEFT(E27,LEN("Waived"))="Waived"</formula>
    </cfRule>
    <cfRule type="beginsWith" dxfId="133" priority="11" stopIfTrue="1" operator="beginsWith" text="Pre-Passed">
      <formula>LEFT(E27,LEN("Pre-Passed"))="Pre-Passed"</formula>
    </cfRule>
    <cfRule type="beginsWith" dxfId="132" priority="12" stopIfTrue="1" operator="beginsWith" text="Completed">
      <formula>LEFT(E27,LEN("Completed"))="Completed"</formula>
    </cfRule>
    <cfRule type="beginsWith" dxfId="131" priority="13" stopIfTrue="1" operator="beginsWith" text="Partial">
      <formula>LEFT(E27,LEN("Partial"))="Partial"</formula>
    </cfRule>
    <cfRule type="beginsWith" dxfId="130" priority="14" stopIfTrue="1" operator="beginsWith" text="Missing">
      <formula>LEFT(E27,LEN("Missing"))="Missing"</formula>
    </cfRule>
    <cfRule type="beginsWith" dxfId="129" priority="15" stopIfTrue="1" operator="beginsWith" text="Untested">
      <formula>LEFT(E27,LEN("Untested"))="Untested"</formula>
    </cfRule>
    <cfRule type="notContainsBlanks" dxfId="128" priority="16" stopIfTrue="1">
      <formula>LEN(TRIM(E27))&gt;0</formula>
    </cfRule>
  </conditionalFormatting>
  <conditionalFormatting sqref="E42:E53">
    <cfRule type="beginsWith" dxfId="119" priority="1" stopIfTrue="1" operator="beginsWith" text="Not Applicable">
      <formula>LEFT(E42,LEN("Not Applicable"))="Not Applicable"</formula>
    </cfRule>
    <cfRule type="beginsWith" dxfId="118" priority="2" stopIfTrue="1" operator="beginsWith" text="Waived">
      <formula>LEFT(E42,LEN("Waived"))="Waived"</formula>
    </cfRule>
    <cfRule type="beginsWith" dxfId="117" priority="3" stopIfTrue="1" operator="beginsWith" text="Pre-Passed">
      <formula>LEFT(E42,LEN("Pre-Passed"))="Pre-Passed"</formula>
    </cfRule>
    <cfRule type="beginsWith" dxfId="116" priority="4" stopIfTrue="1" operator="beginsWith" text="Completed">
      <formula>LEFT(E42,LEN("Completed"))="Completed"</formula>
    </cfRule>
    <cfRule type="beginsWith" dxfId="115" priority="5" stopIfTrue="1" operator="beginsWith" text="Partial">
      <formula>LEFT(E42,LEN("Partial"))="Partial"</formula>
    </cfRule>
    <cfRule type="beginsWith" dxfId="114" priority="6" stopIfTrue="1" operator="beginsWith" text="Missing">
      <formula>LEFT(E42,LEN("Missing"))="Missing"</formula>
    </cfRule>
    <cfRule type="beginsWith" dxfId="113" priority="7" stopIfTrue="1" operator="beginsWith" text="Untested">
      <formula>LEFT(E42,LEN("Untested"))="Untested"</formula>
    </cfRule>
    <cfRule type="notContainsBlanks" dxfId="112" priority="8" stopIfTrue="1">
      <formula>LEN(TRIM(E42))&gt;0</formula>
    </cfRule>
  </conditionalFormatting>
  <dataValidations count="2">
    <dataValidation type="list" showInputMessage="1" showErrorMessage="1" sqref="E117:F119 E126:F133 E121:F124 E95:F115 E81:F93 E72:F79 E55:F70 E11:F25 E27:F39 E41:F53">
      <formula1>"Untested, Missing, Partial, Completed, Waived, Not Applicable"</formula1>
    </dataValidation>
    <dataValidation type="list" allowBlank="1" showInputMessage="1" showErrorMessage="1" sqref="F40 F10 F26 F54">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workbookViewId="0">
      <selection activeCell="D18" sqref="D18"/>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238</v>
      </c>
      <c r="D1" s="4"/>
      <c r="E1" s="3" t="str">
        <f>""&amp;COUNTIF(E$10:E$245,$A$2)&amp;" "&amp;$A$2</f>
        <v>20 Untested</v>
      </c>
      <c r="F1" s="3" t="str">
        <f>""&amp;COUNTIF(F$10:F$245,$A$2)&amp;" "&amp;$A$2</f>
        <v>37 Untested</v>
      </c>
      <c r="G1" s="4" t="s">
        <v>702</v>
      </c>
    </row>
    <row r="2" spans="1:7" ht="14.1" customHeight="1" thickBot="1">
      <c r="A2" s="12" t="s">
        <v>52</v>
      </c>
      <c r="B2" s="11" t="s">
        <v>53</v>
      </c>
      <c r="C2" s="261" t="s">
        <v>898</v>
      </c>
      <c r="D2" s="262"/>
      <c r="E2" s="14">
        <f>SUMPRODUCT(($A$10:$A$245="Required")*(E$10:E$245="Missing"))+0.5*SUMPRODUCT(($A$10:$A$245="Required")*(E$10:E$245="Partial"))</f>
        <v>0</v>
      </c>
      <c r="F2" s="14">
        <f>SUMPRODUCT(($A$10:$A$245="Required")*(F$10:F$245="Missing"))+0.5*SUMPRODUCT(($A$10:$A$245="Required")*(F$10:F$245="Partial"))</f>
        <v>0</v>
      </c>
      <c r="G2" s="11" t="str">
        <f>"Required "&amp;$G$1&amp;"s "&amp;A3</f>
        <v>Required NARRATIVEs Missing</v>
      </c>
    </row>
    <row r="3" spans="1:7" ht="14.1" customHeight="1" thickBot="1">
      <c r="A3" s="12" t="s">
        <v>54</v>
      </c>
      <c r="B3" s="11" t="s">
        <v>55</v>
      </c>
      <c r="C3" s="263"/>
      <c r="D3" s="264"/>
      <c r="E3" s="14">
        <f>SUMPRODUCT(($A$10:$A$245="Basic")*(E$10:E$245="Missing"))+0.5*SUMPRODUCT(($A$10:$A$245="Basic")*(E$10:E$245="Partial"))</f>
        <v>0</v>
      </c>
      <c r="F3" s="14">
        <f>SUMPRODUCT(($A$10:$A$245="Basic")*(F$10:F$245="Missing"))+0.5*SUMPRODUCT(($A$10:$A$245="Basic")*(F$10:F$245="Partial"))</f>
        <v>0</v>
      </c>
      <c r="G3" s="11" t="str">
        <f>"Basic "&amp;$G$1&amp;"s "&amp;A3</f>
        <v>Basic NARRATIVEs Missing</v>
      </c>
    </row>
    <row r="4" spans="1:7" ht="14.1" customHeight="1" thickBot="1">
      <c r="A4" s="12" t="s">
        <v>56</v>
      </c>
      <c r="B4" s="11" t="s">
        <v>57</v>
      </c>
      <c r="C4" s="263"/>
      <c r="D4" s="264"/>
      <c r="E4" s="14">
        <f>SUMPRODUCT(($A$10:$A$245="Intermediate")*(E$10:E$245="Missing"))+0.5*SUMPRODUCT(($A$10:$A$245="Intermediate")*(E$10:E$245="Partial"))</f>
        <v>1</v>
      </c>
      <c r="F4" s="14">
        <f>SUMPRODUCT(($A$10:$A$245="Intermediate")*(F$10:F$245="Missing"))+0.5*SUMPRODUCT(($A$10:$A$245="Intermediate")*(F$10:F$245="Partial"))</f>
        <v>0</v>
      </c>
      <c r="G4" s="11" t="str">
        <f>"Intermediate "&amp;$G$1&amp;"s "&amp;A3</f>
        <v>Intermediate NARRATIVEs Missing</v>
      </c>
    </row>
    <row r="5" spans="1:7" ht="14.1" customHeight="1" thickBot="1">
      <c r="A5" s="12" t="s">
        <v>58</v>
      </c>
      <c r="B5" s="11" t="s">
        <v>59</v>
      </c>
      <c r="C5" s="263"/>
      <c r="D5" s="264"/>
      <c r="E5" s="14">
        <f>SUMPRODUCT(($A$10:$A$245="Intermediate")*(E$10:E$245="Completed"))+SUMPRODUCT(($A$10:$A$245="Intermediate")*(E$10:E$245="Pre-Passed"))+0.5*SUMPRODUCT(($A$10:$A$245="Intermediate")*(E$10:E$245="Partial"))</f>
        <v>0</v>
      </c>
      <c r="F5" s="14">
        <f>SUMPRODUCT(($A$10:$A$245="Intermediate")*(F$10:F$245="Completed"))+SUMPRODUCT(($A$10:$A$245="Intermediate")*(F$10:F$245="Pre-Passed"))+0.5*SUMPRODUCT(($A$10:$A$245="Intermediate")*(F$10:F$245="Partial"))</f>
        <v>0</v>
      </c>
      <c r="G5" s="11" t="str">
        <f>"Intermediate "&amp;$G$1&amp;"s "&amp;A5</f>
        <v>Intermediate NARRATIVEs Completed</v>
      </c>
    </row>
    <row r="6" spans="1:7" ht="14.1" customHeight="1" thickBot="1">
      <c r="A6" s="12" t="s">
        <v>60</v>
      </c>
      <c r="B6" s="11" t="s">
        <v>483</v>
      </c>
      <c r="C6" s="263"/>
      <c r="D6" s="264"/>
      <c r="E6" s="14">
        <f>SUMPRODUCT(($A$10:$A$245="Advanced")*(E$10:E$245="Missing"))+0.5*SUMPRODUCT(($A$10:$A$245="Advanced")*(E$10:E$245="Partial"))</f>
        <v>0</v>
      </c>
      <c r="F6" s="14">
        <f>SUMPRODUCT(($A$10:$A$245="Advanced")*(F$10:F$245="Missing"))+0.5*SUMPRODUCT(($A$10:$A$245="Advanced")*(F$10:F$245="Partial"))</f>
        <v>0</v>
      </c>
      <c r="G6" s="11" t="str">
        <f>"Advanced "&amp;$G$1&amp;"s "&amp;A3</f>
        <v>Advanced NARRATIVEs Missing</v>
      </c>
    </row>
    <row r="7" spans="1:7" ht="14.1" customHeight="1" thickBot="1">
      <c r="A7" s="10" t="s">
        <v>61</v>
      </c>
      <c r="B7" s="11" t="s">
        <v>62</v>
      </c>
      <c r="C7" s="263"/>
      <c r="D7" s="264"/>
      <c r="E7" s="14">
        <f>SUMPRODUCT(($A$10:$A$245="Advanced")*(E$10:E$245="Completed"))+SUMPRODUCT(($A$10:$A$245="Advanced")*(E$10:E$245="Pre-Passed"))+0.5*SUMPRODUCT(($A$10:$A$245="Advanced")*(E$10:E$245="Partial"))</f>
        <v>1</v>
      </c>
      <c r="F7" s="14">
        <f>SUMPRODUCT(($A$10:$A$245="Advanced")*(F$10:F$245="Completed"))+SUMPRODUCT(($A$10:$A$245="Advanced")*(F$10:F$245="Pre-Passed"))+0.5*SUMPRODUCT(($A$10:$A$245="Advanced")*(F$10:F$245="Partial"))</f>
        <v>0</v>
      </c>
      <c r="G7" s="11" t="str">
        <f>"Advanced "&amp;$G$1&amp;"s "&amp;A5</f>
        <v>Advanced NARRATIVEs Completed</v>
      </c>
    </row>
    <row r="8" spans="1:7" ht="14.1" customHeight="1" thickBot="1">
      <c r="A8" s="267" t="s">
        <v>726</v>
      </c>
      <c r="B8" s="268"/>
      <c r="C8" s="263"/>
      <c r="D8" s="264"/>
      <c r="E8" s="14">
        <f>SUMPRODUCT(($A$10:$A$245="Professional")*(E$10:E$245="Completed"))+SUMPRODUCT(($A$10:$A$245="Professional")*(E$10:E$245="Pre-Passed"))+0.5*SUMPRODUCT(($A$10:$A$245="Professional")*(E$10:E$245="Partial"))</f>
        <v>1</v>
      </c>
      <c r="F8" s="14">
        <f>SUMPRODUCT(($A$10:$A$245="Professional")*(F$10:F$245="Completed"))+SUMPRODUCT(($A$10:$A$245="Professional")*(F$10:F$245="Pre-Passed"))+0.5*SUMPRODUCT(($A$10:$A$245="Professional")*(F$10:F$245="Partial"))</f>
        <v>0</v>
      </c>
      <c r="G8" s="11" t="str">
        <f>"Professional "&amp;$G$1&amp;"s "&amp;A5</f>
        <v>Professional NARRATIVEs Completed</v>
      </c>
    </row>
    <row r="9" spans="1:7" ht="14.1" customHeight="1" thickBot="1">
      <c r="A9" s="269" t="s">
        <v>727</v>
      </c>
      <c r="B9" s="270"/>
      <c r="C9" s="265"/>
      <c r="D9" s="266"/>
      <c r="E9" s="14">
        <f>SUMPRODUCT(($A$10:$A$237="Exceptional")*(E$10:E$237="Completed"))+SUMPRODUCT(($A$10:$A$237="Exceptional")*(E$10:E$237="Pre-Passed"))+0.5*SUMPRODUCT(($A$10:$A$237="Exceptional")*(E$10:E$237="Partial"))</f>
        <v>1</v>
      </c>
      <c r="F9" s="14">
        <f>SUMPRODUCT(($A$10:$A$237="Exceptional")*(F$10:F$237="Completed"))+SUMPRODUCT(($A$10:$A$237="Exceptional")*(F$10:F$237="Pre-Passed"))+0.5*SUMPRODUCT(($A$10:$A$237="Exceptional")*(F$10:F$237="Partial"))</f>
        <v>0</v>
      </c>
      <c r="G9" s="11" t="str">
        <f>"Exceptional "&amp;$G$1&amp;"s "&amp;A5</f>
        <v>Exceptional NARRATIVEs Completed</v>
      </c>
    </row>
    <row r="10" spans="1:7" ht="14.1" customHeight="1" thickBot="1">
      <c r="A10" s="231" t="s">
        <v>239</v>
      </c>
      <c r="B10" s="233"/>
      <c r="C10" s="4" t="s">
        <v>63</v>
      </c>
      <c r="D10" s="4" t="s">
        <v>487</v>
      </c>
      <c r="E10" s="4" t="s">
        <v>64</v>
      </c>
      <c r="F10" s="4" t="s">
        <v>65</v>
      </c>
      <c r="G10" s="4" t="s">
        <v>488</v>
      </c>
    </row>
    <row r="11" spans="1:7" ht="16.5" thickBot="1">
      <c r="A11" s="28" t="s">
        <v>66</v>
      </c>
      <c r="B11" s="11" t="s">
        <v>240</v>
      </c>
      <c r="C11" s="11" t="s">
        <v>241</v>
      </c>
      <c r="D11" s="11"/>
      <c r="E11" s="4" t="s">
        <v>58</v>
      </c>
      <c r="F11" s="4" t="s">
        <v>52</v>
      </c>
      <c r="G11" s="11"/>
    </row>
    <row r="12" spans="1:7" ht="16.5" thickBot="1">
      <c r="A12" s="100" t="s">
        <v>68</v>
      </c>
      <c r="B12" s="11" t="s">
        <v>242</v>
      </c>
      <c r="C12" s="11" t="s">
        <v>243</v>
      </c>
      <c r="D12" s="11"/>
      <c r="E12" s="4" t="s">
        <v>58</v>
      </c>
      <c r="F12" s="4" t="s">
        <v>52</v>
      </c>
      <c r="G12" s="11"/>
    </row>
    <row r="13" spans="1:7" ht="16.5" thickBot="1">
      <c r="A13" s="29" t="s">
        <v>80</v>
      </c>
      <c r="B13" s="11" t="s">
        <v>553</v>
      </c>
      <c r="C13" s="11" t="s">
        <v>554</v>
      </c>
      <c r="D13" s="11"/>
      <c r="E13" s="4" t="s">
        <v>54</v>
      </c>
      <c r="F13" s="4" t="s">
        <v>52</v>
      </c>
      <c r="G13" s="11"/>
    </row>
    <row r="14" spans="1:7" ht="16.5" thickBot="1">
      <c r="A14" s="31" t="s">
        <v>101</v>
      </c>
      <c r="B14" s="11" t="s">
        <v>244</v>
      </c>
      <c r="C14" s="11" t="s">
        <v>245</v>
      </c>
      <c r="D14" s="11"/>
      <c r="E14" s="4" t="s">
        <v>54</v>
      </c>
      <c r="F14" s="4" t="s">
        <v>52</v>
      </c>
      <c r="G14" s="11"/>
    </row>
    <row r="15" spans="1:7" ht="14.1" customHeight="1" thickBot="1">
      <c r="A15" s="231" t="s">
        <v>246</v>
      </c>
      <c r="B15" s="233"/>
      <c r="C15" s="4" t="s">
        <v>874</v>
      </c>
      <c r="D15" s="4" t="s">
        <v>487</v>
      </c>
      <c r="E15" s="4" t="s">
        <v>64</v>
      </c>
      <c r="F15" s="4" t="s">
        <v>65</v>
      </c>
      <c r="G15" s="4" t="s">
        <v>488</v>
      </c>
    </row>
    <row r="16" spans="1:7" ht="16.5" thickBot="1">
      <c r="A16" s="28" t="s">
        <v>66</v>
      </c>
      <c r="B16" s="11" t="s">
        <v>247</v>
      </c>
      <c r="C16" s="13" t="s">
        <v>248</v>
      </c>
      <c r="D16" s="13"/>
      <c r="E16" s="4" t="s">
        <v>58</v>
      </c>
      <c r="F16" s="4" t="s">
        <v>52</v>
      </c>
      <c r="G16" s="11"/>
    </row>
    <row r="17" spans="1:7" ht="16.5" thickBot="1">
      <c r="A17" s="100" t="s">
        <v>68</v>
      </c>
      <c r="B17" s="11" t="s">
        <v>249</v>
      </c>
      <c r="C17" s="13" t="s">
        <v>873</v>
      </c>
      <c r="D17" s="13"/>
      <c r="E17" s="4" t="s">
        <v>58</v>
      </c>
      <c r="F17" s="4" t="s">
        <v>52</v>
      </c>
      <c r="G17" s="11"/>
    </row>
    <row r="18" spans="1:7" ht="16.5" thickBot="1">
      <c r="A18" s="30" t="s">
        <v>70</v>
      </c>
      <c r="B18" s="11" t="s">
        <v>250</v>
      </c>
      <c r="C18" s="13" t="s">
        <v>251</v>
      </c>
      <c r="D18" s="13"/>
      <c r="E18" s="4" t="s">
        <v>58</v>
      </c>
      <c r="F18" s="4" t="s">
        <v>52</v>
      </c>
      <c r="G18" s="11"/>
    </row>
    <row r="19" spans="1:7" ht="16.5" thickBot="1">
      <c r="A19" s="31" t="s">
        <v>101</v>
      </c>
      <c r="B19" s="11" t="s">
        <v>252</v>
      </c>
      <c r="C19" s="13" t="s">
        <v>876</v>
      </c>
      <c r="D19" s="13"/>
      <c r="E19" s="4" t="s">
        <v>58</v>
      </c>
      <c r="F19" s="4" t="s">
        <v>52</v>
      </c>
      <c r="G19" s="11"/>
    </row>
    <row r="20" spans="1:7" ht="16.5" thickBot="1">
      <c r="A20" s="32" t="s">
        <v>484</v>
      </c>
      <c r="B20" s="11" t="s">
        <v>253</v>
      </c>
      <c r="C20" s="13" t="s">
        <v>877</v>
      </c>
      <c r="D20" s="13"/>
      <c r="E20" s="4" t="s">
        <v>58</v>
      </c>
      <c r="F20" s="4" t="s">
        <v>52</v>
      </c>
      <c r="G20" s="11"/>
    </row>
    <row r="21" spans="1:7" ht="14.1" customHeight="1" thickBot="1">
      <c r="A21" s="231" t="s">
        <v>878</v>
      </c>
      <c r="B21" s="233"/>
      <c r="C21" s="4" t="s">
        <v>63</v>
      </c>
      <c r="D21" s="4" t="s">
        <v>487</v>
      </c>
      <c r="E21" s="4" t="s">
        <v>64</v>
      </c>
      <c r="F21" s="4" t="s">
        <v>65</v>
      </c>
      <c r="G21" s="4" t="s">
        <v>488</v>
      </c>
    </row>
    <row r="22" spans="1:7" ht="16.5" thickBot="1">
      <c r="A22" s="28" t="s">
        <v>66</v>
      </c>
      <c r="B22" s="11" t="s">
        <v>879</v>
      </c>
      <c r="C22" s="13" t="s">
        <v>885</v>
      </c>
      <c r="D22" s="13"/>
      <c r="E22" s="4" t="s">
        <v>58</v>
      </c>
      <c r="F22" s="4" t="s">
        <v>52</v>
      </c>
      <c r="G22" s="11"/>
    </row>
    <row r="23" spans="1:7" ht="17.100000000000001" customHeight="1" thickBot="1">
      <c r="A23" s="100" t="s">
        <v>68</v>
      </c>
      <c r="B23" s="11" t="s">
        <v>880</v>
      </c>
      <c r="C23" s="13" t="s">
        <v>886</v>
      </c>
      <c r="D23" s="13"/>
      <c r="E23" s="4" t="s">
        <v>58</v>
      </c>
      <c r="F23" s="4" t="s">
        <v>52</v>
      </c>
      <c r="G23" s="11"/>
    </row>
    <row r="24" spans="1:7" ht="16.5" thickBot="1">
      <c r="A24" s="30" t="s">
        <v>70</v>
      </c>
      <c r="B24" s="11" t="s">
        <v>881</v>
      </c>
      <c r="C24" s="13" t="s">
        <v>887</v>
      </c>
      <c r="D24" s="13"/>
      <c r="E24" s="4" t="s">
        <v>52</v>
      </c>
      <c r="F24" s="4" t="s">
        <v>52</v>
      </c>
      <c r="G24" s="11"/>
    </row>
    <row r="25" spans="1:7" ht="16.5" thickBot="1">
      <c r="A25" s="31" t="s">
        <v>101</v>
      </c>
      <c r="B25" s="11" t="s">
        <v>882</v>
      </c>
      <c r="C25" s="13" t="s">
        <v>888</v>
      </c>
      <c r="D25" s="13"/>
      <c r="E25" s="4" t="s">
        <v>52</v>
      </c>
      <c r="F25" s="4" t="s">
        <v>52</v>
      </c>
      <c r="G25" s="11"/>
    </row>
    <row r="26" spans="1:7" ht="16.5" thickBot="1">
      <c r="A26" s="32" t="s">
        <v>484</v>
      </c>
      <c r="B26" s="11" t="s">
        <v>883</v>
      </c>
      <c r="C26" s="11" t="s">
        <v>889</v>
      </c>
      <c r="D26" s="11"/>
      <c r="E26" s="4" t="s">
        <v>52</v>
      </c>
      <c r="F26" s="4" t="s">
        <v>52</v>
      </c>
      <c r="G26" s="11"/>
    </row>
    <row r="27" spans="1:7" ht="16.5" thickBot="1">
      <c r="A27" s="32" t="s">
        <v>484</v>
      </c>
      <c r="B27" s="11" t="s">
        <v>884</v>
      </c>
      <c r="C27" s="13" t="s">
        <v>890</v>
      </c>
      <c r="D27" s="13"/>
      <c r="E27" s="4" t="s">
        <v>52</v>
      </c>
      <c r="F27" s="4" t="s">
        <v>52</v>
      </c>
      <c r="G27" s="11"/>
    </row>
    <row r="28" spans="1:7" ht="14.1" customHeight="1" thickBot="1">
      <c r="A28" s="231" t="s">
        <v>254</v>
      </c>
      <c r="B28" s="233"/>
      <c r="C28" s="4" t="s">
        <v>875</v>
      </c>
      <c r="D28" s="4" t="s">
        <v>487</v>
      </c>
      <c r="E28" s="4" t="s">
        <v>64</v>
      </c>
      <c r="F28" s="4" t="s">
        <v>65</v>
      </c>
      <c r="G28" s="4" t="s">
        <v>488</v>
      </c>
    </row>
    <row r="29" spans="1:7" ht="16.5" thickBot="1">
      <c r="A29" s="28" t="s">
        <v>66</v>
      </c>
      <c r="B29" s="11" t="s">
        <v>255</v>
      </c>
      <c r="C29" s="13" t="s">
        <v>256</v>
      </c>
      <c r="D29" s="13"/>
      <c r="E29" s="4" t="s">
        <v>58</v>
      </c>
      <c r="F29" s="4" t="s">
        <v>52</v>
      </c>
      <c r="G29" s="11"/>
    </row>
    <row r="30" spans="1:7" ht="16.5" thickBot="1">
      <c r="A30" s="100" t="s">
        <v>68</v>
      </c>
      <c r="B30" s="11" t="s">
        <v>257</v>
      </c>
      <c r="C30" s="11" t="s">
        <v>258</v>
      </c>
      <c r="D30" s="11"/>
      <c r="E30" s="4" t="s">
        <v>58</v>
      </c>
      <c r="F30" s="4" t="s">
        <v>52</v>
      </c>
      <c r="G30" s="11"/>
    </row>
    <row r="31" spans="1:7" ht="16.5" thickBot="1">
      <c r="A31" s="30" t="s">
        <v>70</v>
      </c>
      <c r="B31" s="11" t="s">
        <v>259</v>
      </c>
      <c r="C31" s="13" t="s">
        <v>260</v>
      </c>
      <c r="D31" s="13"/>
      <c r="E31" s="4" t="s">
        <v>52</v>
      </c>
      <c r="F31" s="4" t="s">
        <v>52</v>
      </c>
      <c r="G31" s="11"/>
    </row>
    <row r="32" spans="1:7" ht="16.5" thickBot="1">
      <c r="A32" s="31" t="s">
        <v>101</v>
      </c>
      <c r="B32" s="11" t="s">
        <v>261</v>
      </c>
      <c r="C32" s="13" t="s">
        <v>262</v>
      </c>
      <c r="D32" s="13"/>
      <c r="E32" s="4" t="s">
        <v>52</v>
      </c>
      <c r="F32" s="4" t="s">
        <v>52</v>
      </c>
      <c r="G32" s="11"/>
    </row>
    <row r="33" spans="1:7" ht="16.5" thickBot="1">
      <c r="A33" s="32" t="s">
        <v>484</v>
      </c>
      <c r="B33" s="11" t="s">
        <v>263</v>
      </c>
      <c r="C33" s="11" t="s">
        <v>264</v>
      </c>
      <c r="D33" s="11"/>
      <c r="E33" s="4" t="s">
        <v>52</v>
      </c>
      <c r="F33" s="4" t="s">
        <v>52</v>
      </c>
      <c r="G33" s="11"/>
    </row>
    <row r="34" spans="1:7" ht="16.5" thickBot="1">
      <c r="A34" s="32" t="s">
        <v>484</v>
      </c>
      <c r="B34" s="11" t="s">
        <v>265</v>
      </c>
      <c r="C34" s="11" t="s">
        <v>266</v>
      </c>
      <c r="D34" s="11"/>
      <c r="E34" s="4" t="s">
        <v>52</v>
      </c>
      <c r="F34" s="4" t="s">
        <v>52</v>
      </c>
      <c r="G34" s="11"/>
    </row>
    <row r="35" spans="1:7" ht="16.5" thickBot="1">
      <c r="A35" s="32" t="s">
        <v>484</v>
      </c>
      <c r="B35" s="11" t="s">
        <v>267</v>
      </c>
      <c r="C35" s="11" t="s">
        <v>268</v>
      </c>
      <c r="D35" s="11"/>
      <c r="E35" s="4" t="s">
        <v>52</v>
      </c>
      <c r="F35" s="4" t="s">
        <v>52</v>
      </c>
      <c r="G35" s="11"/>
    </row>
    <row r="36" spans="1:7" ht="14.1" customHeight="1" thickBot="1">
      <c r="A36" s="231" t="s">
        <v>891</v>
      </c>
      <c r="B36" s="233"/>
      <c r="C36" s="4" t="s">
        <v>454</v>
      </c>
      <c r="D36" s="4" t="s">
        <v>487</v>
      </c>
      <c r="E36" s="4" t="s">
        <v>64</v>
      </c>
      <c r="F36" s="4" t="s">
        <v>65</v>
      </c>
      <c r="G36" s="4" t="s">
        <v>488</v>
      </c>
    </row>
    <row r="37" spans="1:7" ht="15.95" customHeight="1" thickBot="1">
      <c r="A37" s="28" t="s">
        <v>66</v>
      </c>
      <c r="B37" s="11" t="s">
        <v>892</v>
      </c>
      <c r="C37" s="13" t="s">
        <v>269</v>
      </c>
      <c r="D37" s="13"/>
      <c r="E37" s="4" t="s">
        <v>58</v>
      </c>
      <c r="F37" s="4" t="s">
        <v>52</v>
      </c>
      <c r="G37" s="11"/>
    </row>
    <row r="38" spans="1:7" ht="16.5" thickBot="1">
      <c r="A38" s="100" t="s">
        <v>68</v>
      </c>
      <c r="B38" s="11" t="s">
        <v>893</v>
      </c>
      <c r="C38" s="13" t="s">
        <v>270</v>
      </c>
      <c r="D38" s="13"/>
      <c r="E38" s="4" t="s">
        <v>58</v>
      </c>
      <c r="F38" s="4" t="s">
        <v>52</v>
      </c>
      <c r="G38" s="11"/>
    </row>
    <row r="39" spans="1:7" ht="16.5" thickBot="1">
      <c r="A39" s="30" t="s">
        <v>70</v>
      </c>
      <c r="B39" s="11" t="s">
        <v>894</v>
      </c>
      <c r="C39" s="13" t="s">
        <v>271</v>
      </c>
      <c r="D39" s="13"/>
      <c r="E39" s="4" t="s">
        <v>52</v>
      </c>
      <c r="F39" s="4" t="s">
        <v>52</v>
      </c>
      <c r="G39" s="11"/>
    </row>
    <row r="40" spans="1:7" ht="16.5" thickBot="1">
      <c r="A40" s="31" t="s">
        <v>101</v>
      </c>
      <c r="B40" s="11" t="s">
        <v>895</v>
      </c>
      <c r="C40" s="13" t="s">
        <v>272</v>
      </c>
      <c r="D40" s="13"/>
      <c r="E40" s="4" t="s">
        <v>52</v>
      </c>
      <c r="F40" s="4" t="s">
        <v>52</v>
      </c>
      <c r="G40" s="11"/>
    </row>
    <row r="41" spans="1:7" ht="16.5" thickBot="1">
      <c r="A41" s="31" t="s">
        <v>101</v>
      </c>
      <c r="B41" s="11" t="s">
        <v>896</v>
      </c>
      <c r="C41" s="11" t="s">
        <v>273</v>
      </c>
      <c r="D41" s="11"/>
      <c r="E41" s="4" t="s">
        <v>52</v>
      </c>
      <c r="F41" s="4" t="s">
        <v>52</v>
      </c>
      <c r="G41" s="11"/>
    </row>
    <row r="42" spans="1:7" ht="16.5" thickBot="1">
      <c r="A42" s="32" t="s">
        <v>484</v>
      </c>
      <c r="B42" s="11" t="s">
        <v>897</v>
      </c>
      <c r="C42" s="13" t="s">
        <v>274</v>
      </c>
      <c r="D42" s="13"/>
      <c r="E42" s="4" t="s">
        <v>52</v>
      </c>
      <c r="F42" s="4" t="s">
        <v>52</v>
      </c>
      <c r="G42" s="11"/>
    </row>
    <row r="43" spans="1:7" ht="14.1" customHeight="1" thickBot="1">
      <c r="A43" s="231" t="s">
        <v>275</v>
      </c>
      <c r="B43" s="233"/>
      <c r="C43" s="4" t="s">
        <v>63</v>
      </c>
      <c r="D43" s="4" t="s">
        <v>487</v>
      </c>
      <c r="E43" s="4" t="s">
        <v>64</v>
      </c>
      <c r="F43" s="4" t="s">
        <v>65</v>
      </c>
      <c r="G43" s="4" t="s">
        <v>488</v>
      </c>
    </row>
    <row r="44" spans="1:7" ht="14.1" customHeight="1" thickBot="1">
      <c r="A44" s="28" t="s">
        <v>66</v>
      </c>
      <c r="B44" s="11" t="s">
        <v>276</v>
      </c>
      <c r="C44" s="13" t="s">
        <v>277</v>
      </c>
      <c r="D44" s="13"/>
      <c r="E44" s="4" t="s">
        <v>58</v>
      </c>
      <c r="F44" s="4" t="s">
        <v>52</v>
      </c>
      <c r="G44" s="11"/>
    </row>
    <row r="45" spans="1:7" ht="16.5" thickBot="1">
      <c r="A45" s="100" t="s">
        <v>68</v>
      </c>
      <c r="B45" s="11" t="s">
        <v>278</v>
      </c>
      <c r="C45" s="13" t="s">
        <v>279</v>
      </c>
      <c r="D45" s="13"/>
      <c r="E45" s="4" t="s">
        <v>58</v>
      </c>
      <c r="F45" s="4" t="s">
        <v>52</v>
      </c>
      <c r="G45" s="11"/>
    </row>
    <row r="46" spans="1:7" ht="16.5" thickBot="1">
      <c r="A46" s="30" t="s">
        <v>70</v>
      </c>
      <c r="B46" s="11" t="s">
        <v>280</v>
      </c>
      <c r="C46" s="13" t="s">
        <v>281</v>
      </c>
      <c r="D46" s="13"/>
      <c r="E46" s="4" t="s">
        <v>52</v>
      </c>
      <c r="F46" s="4" t="s">
        <v>52</v>
      </c>
      <c r="G46" s="11"/>
    </row>
    <row r="47" spans="1:7" ht="16.5" thickBot="1">
      <c r="A47" s="30" t="s">
        <v>70</v>
      </c>
      <c r="B47" s="11" t="s">
        <v>806</v>
      </c>
      <c r="C47" s="13" t="s">
        <v>807</v>
      </c>
      <c r="D47" s="13"/>
      <c r="E47" s="4" t="s">
        <v>52</v>
      </c>
      <c r="F47" s="4" t="s">
        <v>52</v>
      </c>
      <c r="G47" s="11"/>
    </row>
    <row r="48" spans="1:7" ht="14.1" customHeight="1" thickBot="1">
      <c r="A48" s="31" t="s">
        <v>101</v>
      </c>
      <c r="B48" s="11" t="s">
        <v>282</v>
      </c>
      <c r="C48" s="13" t="s">
        <v>283</v>
      </c>
      <c r="D48" s="13"/>
      <c r="E48" s="4" t="s">
        <v>52</v>
      </c>
      <c r="F48" s="4" t="s">
        <v>52</v>
      </c>
      <c r="G48" s="11"/>
    </row>
    <row r="49" spans="1:7" ht="16.5" thickBot="1">
      <c r="A49" s="31" t="s">
        <v>101</v>
      </c>
      <c r="B49" s="11" t="s">
        <v>808</v>
      </c>
      <c r="C49" s="13" t="s">
        <v>809</v>
      </c>
      <c r="D49" s="13"/>
      <c r="E49" s="4" t="s">
        <v>52</v>
      </c>
      <c r="F49" s="4" t="s">
        <v>52</v>
      </c>
      <c r="G49" s="11"/>
    </row>
    <row r="50" spans="1:7" ht="16.5" thickBot="1">
      <c r="A50" s="32" t="s">
        <v>484</v>
      </c>
      <c r="B50" s="11" t="s">
        <v>284</v>
      </c>
      <c r="C50" s="11" t="s">
        <v>285</v>
      </c>
      <c r="D50" s="11"/>
      <c r="E50" s="4" t="s">
        <v>52</v>
      </c>
      <c r="F50" s="4" t="s">
        <v>52</v>
      </c>
      <c r="G50" s="11"/>
    </row>
    <row r="51" spans="1:7" ht="16.5" thickBot="1">
      <c r="A51" s="32" t="s">
        <v>484</v>
      </c>
      <c r="B51" s="11" t="s">
        <v>286</v>
      </c>
      <c r="C51" s="11" t="s">
        <v>287</v>
      </c>
      <c r="D51" s="11"/>
      <c r="E51" s="4" t="s">
        <v>52</v>
      </c>
      <c r="F51" s="4" t="s">
        <v>52</v>
      </c>
      <c r="G51" s="11"/>
    </row>
    <row r="52" spans="1:7" ht="16.5" thickBot="1">
      <c r="A52" s="32" t="s">
        <v>484</v>
      </c>
      <c r="B52" s="11" t="s">
        <v>288</v>
      </c>
      <c r="C52" s="11" t="s">
        <v>289</v>
      </c>
      <c r="D52" s="11"/>
      <c r="E52" s="4" t="s">
        <v>52</v>
      </c>
      <c r="F52" s="4" t="s">
        <v>52</v>
      </c>
      <c r="G52" s="11"/>
    </row>
    <row r="53" spans="1:7" s="7" customFormat="1" ht="14.1" customHeight="1"/>
    <row r="54" spans="1:7" s="7" customFormat="1" ht="15.75"/>
    <row r="55" spans="1:7" s="7" customFormat="1" ht="15.75"/>
    <row r="56" spans="1:7" s="7" customFormat="1" ht="15.75"/>
    <row r="57" spans="1:7" s="7" customFormat="1" ht="15.75"/>
    <row r="58" spans="1:7" s="7" customFormat="1" ht="15.75"/>
    <row r="59" spans="1:7" s="7" customFormat="1" ht="15.75"/>
    <row r="60" spans="1:7" s="7" customFormat="1" ht="15.75"/>
    <row r="61" spans="1:7" s="7" customFormat="1" ht="15.75"/>
    <row r="62" spans="1:7" s="7" customFormat="1" ht="14.1" customHeight="1"/>
    <row r="63" spans="1:7" s="7" customFormat="1" ht="15.75"/>
    <row r="64" spans="1:7" s="7" customFormat="1" ht="15.75"/>
    <row r="65" s="7" customFormat="1" ht="15.75"/>
    <row r="66" s="7" customFormat="1" ht="15.75"/>
    <row r="67" s="7" customFormat="1" ht="15.75"/>
    <row r="68" s="7" customFormat="1" ht="14.1" customHeight="1"/>
    <row r="69" s="7" customFormat="1" ht="15.75"/>
    <row r="70" s="7" customFormat="1" ht="15.75"/>
    <row r="71" s="7" customFormat="1" ht="15.75"/>
    <row r="72" s="7" customFormat="1" ht="15.75"/>
    <row r="73" s="7" customFormat="1" ht="15.75"/>
    <row r="74" s="7" customFormat="1" ht="15.75"/>
    <row r="75" s="7" customFormat="1" ht="15.75"/>
    <row r="76" s="7" customFormat="1" ht="15.75"/>
    <row r="77" s="7" customFormat="1" ht="15.75"/>
    <row r="78" s="7" customFormat="1" ht="15.75"/>
    <row r="79" s="7" customFormat="1" ht="15.75"/>
    <row r="80" s="7" customFormat="1" ht="15.75"/>
    <row r="81" s="7" customFormat="1" ht="15.75"/>
    <row r="82" s="7" customFormat="1" ht="15.75"/>
    <row r="83" s="7" customFormat="1" ht="15.75"/>
    <row r="84" s="7" customFormat="1" ht="15.75"/>
    <row r="85" s="7" customFormat="1" ht="14.1" customHeight="1"/>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4.1" customHeight="1"/>
    <row r="109" s="7" customFormat="1" ht="15.75"/>
    <row r="110" s="7" customFormat="1" ht="15.75"/>
    <row r="111" s="7" customFormat="1" ht="15.75"/>
    <row r="112" s="7" customFormat="1" ht="15.75"/>
    <row r="113" s="7" customFormat="1" ht="14.1" customHeight="1"/>
    <row r="114" s="7" customFormat="1" ht="15.75"/>
    <row r="115" s="7" customFormat="1" ht="15.75"/>
    <row r="116" s="7" customFormat="1" ht="15.75"/>
    <row r="117" s="7" customFormat="1" ht="15.75"/>
    <row r="118" s="7" customFormat="1" ht="15.75"/>
    <row r="119" s="7" customFormat="1" ht="15.75"/>
    <row r="120" s="7" customFormat="1" ht="15.75"/>
    <row r="121" s="7" customFormat="1" ht="15.75"/>
  </sheetData>
  <mergeCells count="9">
    <mergeCell ref="C2:D9"/>
    <mergeCell ref="A28:B28"/>
    <mergeCell ref="A36:B36"/>
    <mergeCell ref="A43:B43"/>
    <mergeCell ref="A10:B10"/>
    <mergeCell ref="A15:B15"/>
    <mergeCell ref="A21:B21"/>
    <mergeCell ref="A8:B8"/>
    <mergeCell ref="A9:B9"/>
  </mergeCells>
  <conditionalFormatting sqref="A122:A246">
    <cfRule type="beginsWith" dxfId="534" priority="480" stopIfTrue="1" operator="beginsWith" text="Exceptional">
      <formula>LEFT(A122,LEN("Exceptional"))="Exceptional"</formula>
    </cfRule>
    <cfRule type="beginsWith" dxfId="533" priority="481" stopIfTrue="1" operator="beginsWith" text="Professional">
      <formula>LEFT(A122,LEN("Professional"))="Professional"</formula>
    </cfRule>
    <cfRule type="beginsWith" dxfId="532" priority="482" stopIfTrue="1" operator="beginsWith" text="Advanced">
      <formula>LEFT(A122,LEN("Advanced"))="Advanced"</formula>
    </cfRule>
    <cfRule type="beginsWith" dxfId="531" priority="483" stopIfTrue="1" operator="beginsWith" text="Intermediate">
      <formula>LEFT(A122,LEN("Intermediate"))="Intermediate"</formula>
    </cfRule>
    <cfRule type="beginsWith" dxfId="530" priority="484" stopIfTrue="1" operator="beginsWith" text="Basic">
      <formula>LEFT(A122,LEN("Basic"))="Basic"</formula>
    </cfRule>
    <cfRule type="beginsWith" dxfId="529" priority="485" stopIfTrue="1" operator="beginsWith" text="Required">
      <formula>LEFT(A122,LEN("Required"))="Required"</formula>
    </cfRule>
    <cfRule type="notContainsBlanks" dxfId="528" priority="486" stopIfTrue="1">
      <formula>LEN(TRIM(A122))&gt;0</formula>
    </cfRule>
  </conditionalFormatting>
  <conditionalFormatting sqref="E122:F246 E14:F14 E48:F52 E11:F12">
    <cfRule type="beginsWith" dxfId="527" priority="473" stopIfTrue="1" operator="beginsWith" text="Not Applicable">
      <formula>LEFT(E11,LEN("Not Applicable"))="Not Applicable"</formula>
    </cfRule>
    <cfRule type="beginsWith" dxfId="526" priority="474" stopIfTrue="1" operator="beginsWith" text="Waived">
      <formula>LEFT(E11,LEN("Waived"))="Waived"</formula>
    </cfRule>
    <cfRule type="beginsWith" dxfId="525" priority="475" stopIfTrue="1" operator="beginsWith" text="Pre-Passed">
      <formula>LEFT(E11,LEN("Pre-Passed"))="Pre-Passed"</formula>
    </cfRule>
    <cfRule type="beginsWith" dxfId="524" priority="476" stopIfTrue="1" operator="beginsWith" text="Completed">
      <formula>LEFT(E11,LEN("Completed"))="Completed"</formula>
    </cfRule>
    <cfRule type="beginsWith" dxfId="523" priority="477" stopIfTrue="1" operator="beginsWith" text="Partial">
      <formula>LEFT(E11,LEN("Partial"))="Partial"</formula>
    </cfRule>
    <cfRule type="beginsWith" dxfId="522" priority="478" stopIfTrue="1" operator="beginsWith" text="Missing">
      <formula>LEFT(E11,LEN("Missing"))="Missing"</formula>
    </cfRule>
    <cfRule type="beginsWith" dxfId="521" priority="479" stopIfTrue="1" operator="beginsWith" text="Untested">
      <formula>LEFT(E11,LEN("Untested"))="Untested"</formula>
    </cfRule>
    <cfRule type="notContainsBlanks" dxfId="520" priority="487" stopIfTrue="1">
      <formula>LEN(TRIM(E11))&gt;0</formula>
    </cfRule>
  </conditionalFormatting>
  <conditionalFormatting sqref="E16:F16">
    <cfRule type="beginsWith" dxfId="519" priority="281" stopIfTrue="1" operator="beginsWith" text="Not Applicable">
      <formula>LEFT(E16,LEN("Not Applicable"))="Not Applicable"</formula>
    </cfRule>
    <cfRule type="beginsWith" dxfId="518" priority="282" stopIfTrue="1" operator="beginsWith" text="Waived">
      <formula>LEFT(E16,LEN("Waived"))="Waived"</formula>
    </cfRule>
    <cfRule type="beginsWith" dxfId="517" priority="283" stopIfTrue="1" operator="beginsWith" text="Pre-Passed">
      <formula>LEFT(E16,LEN("Pre-Passed"))="Pre-Passed"</formula>
    </cfRule>
    <cfRule type="beginsWith" dxfId="516" priority="284" stopIfTrue="1" operator="beginsWith" text="Completed">
      <formula>LEFT(E16,LEN("Completed"))="Completed"</formula>
    </cfRule>
    <cfRule type="beginsWith" dxfId="515" priority="285" stopIfTrue="1" operator="beginsWith" text="Partial">
      <formula>LEFT(E16,LEN("Partial"))="Partial"</formula>
    </cfRule>
    <cfRule type="beginsWith" dxfId="514" priority="286" stopIfTrue="1" operator="beginsWith" text="Missing">
      <formula>LEFT(E16,LEN("Missing"))="Missing"</formula>
    </cfRule>
    <cfRule type="beginsWith" dxfId="513" priority="287" stopIfTrue="1" operator="beginsWith" text="Untested">
      <formula>LEFT(E16,LEN("Untested"))="Untested"</formula>
    </cfRule>
    <cfRule type="notContainsBlanks" dxfId="512" priority="288" stopIfTrue="1">
      <formula>LEN(TRIM(E16))&gt;0</formula>
    </cfRule>
  </conditionalFormatting>
  <conditionalFormatting sqref="F17:F20">
    <cfRule type="beginsWith" dxfId="511" priority="273" stopIfTrue="1" operator="beginsWith" text="Not Applicable">
      <formula>LEFT(F17,LEN("Not Applicable"))="Not Applicable"</formula>
    </cfRule>
    <cfRule type="beginsWith" dxfId="510" priority="274" stopIfTrue="1" operator="beginsWith" text="Waived">
      <formula>LEFT(F17,LEN("Waived"))="Waived"</formula>
    </cfRule>
    <cfRule type="beginsWith" dxfId="509" priority="275" stopIfTrue="1" operator="beginsWith" text="Pre-Passed">
      <formula>LEFT(F17,LEN("Pre-Passed"))="Pre-Passed"</formula>
    </cfRule>
    <cfRule type="beginsWith" dxfId="508" priority="276" stopIfTrue="1" operator="beginsWith" text="Completed">
      <formula>LEFT(F17,LEN("Completed"))="Completed"</formula>
    </cfRule>
    <cfRule type="beginsWith" dxfId="507" priority="277" stopIfTrue="1" operator="beginsWith" text="Partial">
      <formula>LEFT(F17,LEN("Partial"))="Partial"</formula>
    </cfRule>
    <cfRule type="beginsWith" dxfId="506" priority="278" stopIfTrue="1" operator="beginsWith" text="Missing">
      <formula>LEFT(F17,LEN("Missing"))="Missing"</formula>
    </cfRule>
    <cfRule type="beginsWith" dxfId="505" priority="279" stopIfTrue="1" operator="beginsWith" text="Untested">
      <formula>LEFT(F17,LEN("Untested"))="Untested"</formula>
    </cfRule>
    <cfRule type="notContainsBlanks" dxfId="504" priority="280" stopIfTrue="1">
      <formula>LEN(TRIM(F17))&gt;0</formula>
    </cfRule>
  </conditionalFormatting>
  <conditionalFormatting sqref="F22:F23">
    <cfRule type="beginsWith" dxfId="503" priority="265" stopIfTrue="1" operator="beginsWith" text="Not Applicable">
      <formula>LEFT(F22,LEN("Not Applicable"))="Not Applicable"</formula>
    </cfRule>
    <cfRule type="beginsWith" dxfId="502" priority="266" stopIfTrue="1" operator="beginsWith" text="Waived">
      <formula>LEFT(F22,LEN("Waived"))="Waived"</formula>
    </cfRule>
    <cfRule type="beginsWith" dxfId="501" priority="267" stopIfTrue="1" operator="beginsWith" text="Pre-Passed">
      <formula>LEFT(F22,LEN("Pre-Passed"))="Pre-Passed"</formula>
    </cfRule>
    <cfRule type="beginsWith" dxfId="500" priority="268" stopIfTrue="1" operator="beginsWith" text="Completed">
      <formula>LEFT(F22,LEN("Completed"))="Completed"</formula>
    </cfRule>
    <cfRule type="beginsWith" dxfId="499" priority="269" stopIfTrue="1" operator="beginsWith" text="Partial">
      <formula>LEFT(F22,LEN("Partial"))="Partial"</formula>
    </cfRule>
    <cfRule type="beginsWith" dxfId="498" priority="270" stopIfTrue="1" operator="beginsWith" text="Missing">
      <formula>LEFT(F22,LEN("Missing"))="Missing"</formula>
    </cfRule>
    <cfRule type="beginsWith" dxfId="497" priority="271" stopIfTrue="1" operator="beginsWith" text="Untested">
      <formula>LEFT(F22,LEN("Untested"))="Untested"</formula>
    </cfRule>
    <cfRule type="notContainsBlanks" dxfId="496" priority="272" stopIfTrue="1">
      <formula>LEN(TRIM(F22))&gt;0</formula>
    </cfRule>
  </conditionalFormatting>
  <conditionalFormatting sqref="E24:F27">
    <cfRule type="beginsWith" dxfId="495" priority="257" stopIfTrue="1" operator="beginsWith" text="Not Applicable">
      <formula>LEFT(E24,LEN("Not Applicable"))="Not Applicable"</formula>
    </cfRule>
    <cfRule type="beginsWith" dxfId="494" priority="258" stopIfTrue="1" operator="beginsWith" text="Waived">
      <formula>LEFT(E24,LEN("Waived"))="Waived"</formula>
    </cfRule>
    <cfRule type="beginsWith" dxfId="493" priority="259" stopIfTrue="1" operator="beginsWith" text="Pre-Passed">
      <formula>LEFT(E24,LEN("Pre-Passed"))="Pre-Passed"</formula>
    </cfRule>
    <cfRule type="beginsWith" dxfId="492" priority="260" stopIfTrue="1" operator="beginsWith" text="Completed">
      <formula>LEFT(E24,LEN("Completed"))="Completed"</formula>
    </cfRule>
    <cfRule type="beginsWith" dxfId="491" priority="261" stopIfTrue="1" operator="beginsWith" text="Partial">
      <formula>LEFT(E24,LEN("Partial"))="Partial"</formula>
    </cfRule>
    <cfRule type="beginsWith" dxfId="490" priority="262" stopIfTrue="1" operator="beginsWith" text="Missing">
      <formula>LEFT(E24,LEN("Missing"))="Missing"</formula>
    </cfRule>
    <cfRule type="beginsWith" dxfId="489" priority="263" stopIfTrue="1" operator="beginsWith" text="Untested">
      <formula>LEFT(E24,LEN("Untested"))="Untested"</formula>
    </cfRule>
    <cfRule type="notContainsBlanks" dxfId="488" priority="264" stopIfTrue="1">
      <formula>LEN(TRIM(E24))&gt;0</formula>
    </cfRule>
  </conditionalFormatting>
  <conditionalFormatting sqref="E31:F31 F29:F30">
    <cfRule type="beginsWith" dxfId="487" priority="249" stopIfTrue="1" operator="beginsWith" text="Not Applicable">
      <formula>LEFT(E29,LEN("Not Applicable"))="Not Applicable"</formula>
    </cfRule>
    <cfRule type="beginsWith" dxfId="486" priority="250" stopIfTrue="1" operator="beginsWith" text="Waived">
      <formula>LEFT(E29,LEN("Waived"))="Waived"</formula>
    </cfRule>
    <cfRule type="beginsWith" dxfId="485" priority="251" stopIfTrue="1" operator="beginsWith" text="Pre-Passed">
      <formula>LEFT(E29,LEN("Pre-Passed"))="Pre-Passed"</formula>
    </cfRule>
    <cfRule type="beginsWith" dxfId="484" priority="252" stopIfTrue="1" operator="beginsWith" text="Completed">
      <formula>LEFT(E29,LEN("Completed"))="Completed"</formula>
    </cfRule>
    <cfRule type="beginsWith" dxfId="483" priority="253" stopIfTrue="1" operator="beginsWith" text="Partial">
      <formula>LEFT(E29,LEN("Partial"))="Partial"</formula>
    </cfRule>
    <cfRule type="beginsWith" dxfId="482" priority="254" stopIfTrue="1" operator="beginsWith" text="Missing">
      <formula>LEFT(E29,LEN("Missing"))="Missing"</formula>
    </cfRule>
    <cfRule type="beginsWith" dxfId="481" priority="255" stopIfTrue="1" operator="beginsWith" text="Untested">
      <formula>LEFT(E29,LEN("Untested"))="Untested"</formula>
    </cfRule>
    <cfRule type="notContainsBlanks" dxfId="480" priority="256" stopIfTrue="1">
      <formula>LEN(TRIM(E29))&gt;0</formula>
    </cfRule>
  </conditionalFormatting>
  <conditionalFormatting sqref="E32:F35">
    <cfRule type="beginsWith" dxfId="479" priority="241" stopIfTrue="1" operator="beginsWith" text="Not Applicable">
      <formula>LEFT(E32,LEN("Not Applicable"))="Not Applicable"</formula>
    </cfRule>
    <cfRule type="beginsWith" dxfId="478" priority="242" stopIfTrue="1" operator="beginsWith" text="Waived">
      <formula>LEFT(E32,LEN("Waived"))="Waived"</formula>
    </cfRule>
    <cfRule type="beginsWith" dxfId="477" priority="243" stopIfTrue="1" operator="beginsWith" text="Pre-Passed">
      <formula>LEFT(E32,LEN("Pre-Passed"))="Pre-Passed"</formula>
    </cfRule>
    <cfRule type="beginsWith" dxfId="476" priority="244" stopIfTrue="1" operator="beginsWith" text="Completed">
      <formula>LEFT(E32,LEN("Completed"))="Completed"</formula>
    </cfRule>
    <cfRule type="beginsWith" dxfId="475" priority="245" stopIfTrue="1" operator="beginsWith" text="Partial">
      <formula>LEFT(E32,LEN("Partial"))="Partial"</formula>
    </cfRule>
    <cfRule type="beginsWith" dxfId="474" priority="246" stopIfTrue="1" operator="beginsWith" text="Missing">
      <formula>LEFT(E32,LEN("Missing"))="Missing"</formula>
    </cfRule>
    <cfRule type="beginsWith" dxfId="473" priority="247" stopIfTrue="1" operator="beginsWith" text="Untested">
      <formula>LEFT(E32,LEN("Untested"))="Untested"</formula>
    </cfRule>
    <cfRule type="notContainsBlanks" dxfId="472" priority="248" stopIfTrue="1">
      <formula>LEN(TRIM(E32))&gt;0</formula>
    </cfRule>
  </conditionalFormatting>
  <conditionalFormatting sqref="F37:F38">
    <cfRule type="beginsWith" dxfId="471" priority="233" stopIfTrue="1" operator="beginsWith" text="Not Applicable">
      <formula>LEFT(F37,LEN("Not Applicable"))="Not Applicable"</formula>
    </cfRule>
    <cfRule type="beginsWith" dxfId="470" priority="234" stopIfTrue="1" operator="beginsWith" text="Waived">
      <formula>LEFT(F37,LEN("Waived"))="Waived"</formula>
    </cfRule>
    <cfRule type="beginsWith" dxfId="469" priority="235" stopIfTrue="1" operator="beginsWith" text="Pre-Passed">
      <formula>LEFT(F37,LEN("Pre-Passed"))="Pre-Passed"</formula>
    </cfRule>
    <cfRule type="beginsWith" dxfId="468" priority="236" stopIfTrue="1" operator="beginsWith" text="Completed">
      <formula>LEFT(F37,LEN("Completed"))="Completed"</formula>
    </cfRule>
    <cfRule type="beginsWith" dxfId="467" priority="237" stopIfTrue="1" operator="beginsWith" text="Partial">
      <formula>LEFT(F37,LEN("Partial"))="Partial"</formula>
    </cfRule>
    <cfRule type="beginsWith" dxfId="466" priority="238" stopIfTrue="1" operator="beginsWith" text="Missing">
      <formula>LEFT(F37,LEN("Missing"))="Missing"</formula>
    </cfRule>
    <cfRule type="beginsWith" dxfId="465" priority="239" stopIfTrue="1" operator="beginsWith" text="Untested">
      <formula>LEFT(F37,LEN("Untested"))="Untested"</formula>
    </cfRule>
    <cfRule type="notContainsBlanks" dxfId="464" priority="240" stopIfTrue="1">
      <formula>LEN(TRIM(F37))&gt;0</formula>
    </cfRule>
  </conditionalFormatting>
  <conditionalFormatting sqref="E39:F42">
    <cfRule type="beginsWith" dxfId="463" priority="225" stopIfTrue="1" operator="beginsWith" text="Not Applicable">
      <formula>LEFT(E39,LEN("Not Applicable"))="Not Applicable"</formula>
    </cfRule>
    <cfRule type="beginsWith" dxfId="462" priority="226" stopIfTrue="1" operator="beginsWith" text="Waived">
      <formula>LEFT(E39,LEN("Waived"))="Waived"</formula>
    </cfRule>
    <cfRule type="beginsWith" dxfId="461" priority="227" stopIfTrue="1" operator="beginsWith" text="Pre-Passed">
      <formula>LEFT(E39,LEN("Pre-Passed"))="Pre-Passed"</formula>
    </cfRule>
    <cfRule type="beginsWith" dxfId="460" priority="228" stopIfTrue="1" operator="beginsWith" text="Completed">
      <formula>LEFT(E39,LEN("Completed"))="Completed"</formula>
    </cfRule>
    <cfRule type="beginsWith" dxfId="459" priority="229" stopIfTrue="1" operator="beginsWith" text="Partial">
      <formula>LEFT(E39,LEN("Partial"))="Partial"</formula>
    </cfRule>
    <cfRule type="beginsWith" dxfId="458" priority="230" stopIfTrue="1" operator="beginsWith" text="Missing">
      <formula>LEFT(E39,LEN("Missing"))="Missing"</formula>
    </cfRule>
    <cfRule type="beginsWith" dxfId="457" priority="231" stopIfTrue="1" operator="beginsWith" text="Untested">
      <formula>LEFT(E39,LEN("Untested"))="Untested"</formula>
    </cfRule>
    <cfRule type="notContainsBlanks" dxfId="456" priority="232" stopIfTrue="1">
      <formula>LEN(TRIM(E39))&gt;0</formula>
    </cfRule>
  </conditionalFormatting>
  <conditionalFormatting sqref="E46:F47 F44:F45">
    <cfRule type="beginsWith" dxfId="455" priority="217" stopIfTrue="1" operator="beginsWith" text="Not Applicable">
      <formula>LEFT(E44,LEN("Not Applicable"))="Not Applicable"</formula>
    </cfRule>
    <cfRule type="beginsWith" dxfId="454" priority="218" stopIfTrue="1" operator="beginsWith" text="Waived">
      <formula>LEFT(E44,LEN("Waived"))="Waived"</formula>
    </cfRule>
    <cfRule type="beginsWith" dxfId="453" priority="219" stopIfTrue="1" operator="beginsWith" text="Pre-Passed">
      <formula>LEFT(E44,LEN("Pre-Passed"))="Pre-Passed"</formula>
    </cfRule>
    <cfRule type="beginsWith" dxfId="452" priority="220" stopIfTrue="1" operator="beginsWith" text="Completed">
      <formula>LEFT(E44,LEN("Completed"))="Completed"</formula>
    </cfRule>
    <cfRule type="beginsWith" dxfId="451" priority="221" stopIfTrue="1" operator="beginsWith" text="Partial">
      <formula>LEFT(E44,LEN("Partial"))="Partial"</formula>
    </cfRule>
    <cfRule type="beginsWith" dxfId="450" priority="222" stopIfTrue="1" operator="beginsWith" text="Missing">
      <formula>LEFT(E44,LEN("Missing"))="Missing"</formula>
    </cfRule>
    <cfRule type="beginsWith" dxfId="449" priority="223" stopIfTrue="1" operator="beginsWith" text="Untested">
      <formula>LEFT(E44,LEN("Untested"))="Untested"</formula>
    </cfRule>
    <cfRule type="notContainsBlanks" dxfId="448" priority="224" stopIfTrue="1">
      <formula>LEN(TRIM(E44))&gt;0</formula>
    </cfRule>
  </conditionalFormatting>
  <conditionalFormatting sqref="E28">
    <cfRule type="beginsWith" dxfId="447" priority="97" stopIfTrue="1" operator="beginsWith" text="Not Applicable">
      <formula>LEFT(E28,LEN("Not Applicable"))="Not Applicable"</formula>
    </cfRule>
    <cfRule type="beginsWith" dxfId="446" priority="98" stopIfTrue="1" operator="beginsWith" text="Waived">
      <formula>LEFT(E28,LEN("Waived"))="Waived"</formula>
    </cfRule>
    <cfRule type="beginsWith" dxfId="445" priority="99" stopIfTrue="1" operator="beginsWith" text="Pre-Passed">
      <formula>LEFT(E28,LEN("Pre-Passed"))="Pre-Passed"</formula>
    </cfRule>
    <cfRule type="beginsWith" dxfId="444" priority="100" stopIfTrue="1" operator="beginsWith" text="Completed">
      <formula>LEFT(E28,LEN("Completed"))="Completed"</formula>
    </cfRule>
    <cfRule type="beginsWith" dxfId="443" priority="101" stopIfTrue="1" operator="beginsWith" text="Partial">
      <formula>LEFT(E28,LEN("Partial"))="Partial"</formula>
    </cfRule>
    <cfRule type="beginsWith" dxfId="442" priority="102" stopIfTrue="1" operator="beginsWith" text="Missing">
      <formula>LEFT(E28,LEN("Missing"))="Missing"</formula>
    </cfRule>
    <cfRule type="beginsWith" dxfId="441" priority="103" stopIfTrue="1" operator="beginsWith" text="Untested">
      <formula>LEFT(E28,LEN("Untested"))="Untested"</formula>
    </cfRule>
    <cfRule type="notContainsBlanks" dxfId="440" priority="104" stopIfTrue="1">
      <formula>LEN(TRIM(E28))&gt;0</formula>
    </cfRule>
  </conditionalFormatting>
  <conditionalFormatting sqref="F21">
    <cfRule type="beginsWith" dxfId="439" priority="105" stopIfTrue="1" operator="beginsWith" text="Not Applicable">
      <formula>LEFT(F21,LEN("Not Applicable"))="Not Applicable"</formula>
    </cfRule>
    <cfRule type="beginsWith" dxfId="438" priority="106" stopIfTrue="1" operator="beginsWith" text="Waived">
      <formula>LEFT(F21,LEN("Waived"))="Waived"</formula>
    </cfRule>
    <cfRule type="beginsWith" dxfId="437" priority="107" stopIfTrue="1" operator="beginsWith" text="Pre-Passed">
      <formula>LEFT(F21,LEN("Pre-Passed"))="Pre-Passed"</formula>
    </cfRule>
    <cfRule type="beginsWith" dxfId="436" priority="108" stopIfTrue="1" operator="beginsWith" text="Completed">
      <formula>LEFT(F21,LEN("Completed"))="Completed"</formula>
    </cfRule>
    <cfRule type="beginsWith" dxfId="435" priority="109" stopIfTrue="1" operator="beginsWith" text="Partial">
      <formula>LEFT(F21,LEN("Partial"))="Partial"</formula>
    </cfRule>
    <cfRule type="beginsWith" dxfId="434" priority="110" stopIfTrue="1" operator="beginsWith" text="Missing">
      <formula>LEFT(F21,LEN("Missing"))="Missing"</formula>
    </cfRule>
    <cfRule type="beginsWith" dxfId="433" priority="111" stopIfTrue="1" operator="beginsWith" text="Untested">
      <formula>LEFT(F21,LEN("Untested"))="Untested"</formula>
    </cfRule>
    <cfRule type="notContainsBlanks" dxfId="432" priority="112" stopIfTrue="1">
      <formula>LEN(TRIM(F21))&gt;0</formula>
    </cfRule>
  </conditionalFormatting>
  <conditionalFormatting sqref="E21">
    <cfRule type="beginsWith" dxfId="431" priority="113" stopIfTrue="1" operator="beginsWith" text="Not Applicable">
      <formula>LEFT(E21,LEN("Not Applicable"))="Not Applicable"</formula>
    </cfRule>
    <cfRule type="beginsWith" dxfId="430" priority="114" stopIfTrue="1" operator="beginsWith" text="Waived">
      <formula>LEFT(E21,LEN("Waived"))="Waived"</formula>
    </cfRule>
    <cfRule type="beginsWith" dxfId="429" priority="115" stopIfTrue="1" operator="beginsWith" text="Pre-Passed">
      <formula>LEFT(E21,LEN("Pre-Passed"))="Pre-Passed"</formula>
    </cfRule>
    <cfRule type="beginsWith" dxfId="428" priority="116" stopIfTrue="1" operator="beginsWith" text="Completed">
      <formula>LEFT(E21,LEN("Completed"))="Completed"</formula>
    </cfRule>
    <cfRule type="beginsWith" dxfId="427" priority="117" stopIfTrue="1" operator="beginsWith" text="Partial">
      <formula>LEFT(E21,LEN("Partial"))="Partial"</formula>
    </cfRule>
    <cfRule type="beginsWith" dxfId="426" priority="118" stopIfTrue="1" operator="beginsWith" text="Missing">
      <formula>LEFT(E21,LEN("Missing"))="Missing"</formula>
    </cfRule>
    <cfRule type="beginsWith" dxfId="425" priority="119" stopIfTrue="1" operator="beginsWith" text="Untested">
      <formula>LEFT(E21,LEN("Untested"))="Untested"</formula>
    </cfRule>
    <cfRule type="notContainsBlanks" dxfId="424" priority="120" stopIfTrue="1">
      <formula>LEN(TRIM(E21))&gt;0</formula>
    </cfRule>
  </conditionalFormatting>
  <conditionalFormatting sqref="F15">
    <cfRule type="beginsWith" dxfId="423" priority="121" stopIfTrue="1" operator="beginsWith" text="Not Applicable">
      <formula>LEFT(F15,LEN("Not Applicable"))="Not Applicable"</formula>
    </cfRule>
    <cfRule type="beginsWith" dxfId="422" priority="122" stopIfTrue="1" operator="beginsWith" text="Waived">
      <formula>LEFT(F15,LEN("Waived"))="Waived"</formula>
    </cfRule>
    <cfRule type="beginsWith" dxfId="421" priority="123" stopIfTrue="1" operator="beginsWith" text="Pre-Passed">
      <formula>LEFT(F15,LEN("Pre-Passed"))="Pre-Passed"</formula>
    </cfRule>
    <cfRule type="beginsWith" dxfId="420" priority="124" stopIfTrue="1" operator="beginsWith" text="Completed">
      <formula>LEFT(F15,LEN("Completed"))="Completed"</formula>
    </cfRule>
    <cfRule type="beginsWith" dxfId="419" priority="125" stopIfTrue="1" operator="beginsWith" text="Partial">
      <formula>LEFT(F15,LEN("Partial"))="Partial"</formula>
    </cfRule>
    <cfRule type="beginsWith" dxfId="418" priority="126" stopIfTrue="1" operator="beginsWith" text="Missing">
      <formula>LEFT(F15,LEN("Missing"))="Missing"</formula>
    </cfRule>
    <cfRule type="beginsWith" dxfId="417" priority="127" stopIfTrue="1" operator="beginsWith" text="Untested">
      <formula>LEFT(F15,LEN("Untested"))="Untested"</formula>
    </cfRule>
    <cfRule type="notContainsBlanks" dxfId="416" priority="128" stopIfTrue="1">
      <formula>LEN(TRIM(F15))&gt;0</formula>
    </cfRule>
  </conditionalFormatting>
  <conditionalFormatting sqref="E15">
    <cfRule type="beginsWith" dxfId="415" priority="129" stopIfTrue="1" operator="beginsWith" text="Not Applicable">
      <formula>LEFT(E15,LEN("Not Applicable"))="Not Applicable"</formula>
    </cfRule>
    <cfRule type="beginsWith" dxfId="414" priority="130" stopIfTrue="1" operator="beginsWith" text="Waived">
      <formula>LEFT(E15,LEN("Waived"))="Waived"</formula>
    </cfRule>
    <cfRule type="beginsWith" dxfId="413" priority="131" stopIfTrue="1" operator="beginsWith" text="Pre-Passed">
      <formula>LEFT(E15,LEN("Pre-Passed"))="Pre-Passed"</formula>
    </cfRule>
    <cfRule type="beginsWith" dxfId="412" priority="132" stopIfTrue="1" operator="beginsWith" text="Completed">
      <formula>LEFT(E15,LEN("Completed"))="Completed"</formula>
    </cfRule>
    <cfRule type="beginsWith" dxfId="411" priority="133" stopIfTrue="1" operator="beginsWith" text="Partial">
      <formula>LEFT(E15,LEN("Partial"))="Partial"</formula>
    </cfRule>
    <cfRule type="beginsWith" dxfId="410" priority="134" stopIfTrue="1" operator="beginsWith" text="Missing">
      <formula>LEFT(E15,LEN("Missing"))="Missing"</formula>
    </cfRule>
    <cfRule type="beginsWith" dxfId="409" priority="135" stopIfTrue="1" operator="beginsWith" text="Untested">
      <formula>LEFT(E15,LEN("Untested"))="Untested"</formula>
    </cfRule>
    <cfRule type="notContainsBlanks" dxfId="408" priority="136" stopIfTrue="1">
      <formula>LEN(TRIM(E15))&gt;0</formula>
    </cfRule>
  </conditionalFormatting>
  <conditionalFormatting sqref="F10">
    <cfRule type="beginsWith" dxfId="407" priority="137" stopIfTrue="1" operator="beginsWith" text="Not Applicable">
      <formula>LEFT(F10,LEN("Not Applicable"))="Not Applicable"</formula>
    </cfRule>
    <cfRule type="beginsWith" dxfId="406" priority="138" stopIfTrue="1" operator="beginsWith" text="Waived">
      <formula>LEFT(F10,LEN("Waived"))="Waived"</formula>
    </cfRule>
    <cfRule type="beginsWith" dxfId="405" priority="139" stopIfTrue="1" operator="beginsWith" text="Pre-Passed">
      <formula>LEFT(F10,LEN("Pre-Passed"))="Pre-Passed"</formula>
    </cfRule>
    <cfRule type="beginsWith" dxfId="404" priority="140" stopIfTrue="1" operator="beginsWith" text="Completed">
      <formula>LEFT(F10,LEN("Completed"))="Completed"</formula>
    </cfRule>
    <cfRule type="beginsWith" dxfId="403" priority="141" stopIfTrue="1" operator="beginsWith" text="Partial">
      <formula>LEFT(F10,LEN("Partial"))="Partial"</formula>
    </cfRule>
    <cfRule type="beginsWith" dxfId="402" priority="142" stopIfTrue="1" operator="beginsWith" text="Missing">
      <formula>LEFT(F10,LEN("Missing"))="Missing"</formula>
    </cfRule>
    <cfRule type="beginsWith" dxfId="401" priority="143" stopIfTrue="1" operator="beginsWith" text="Untested">
      <formula>LEFT(F10,LEN("Untested"))="Untested"</formula>
    </cfRule>
    <cfRule type="notContainsBlanks" dxfId="400" priority="144" stopIfTrue="1">
      <formula>LEN(TRIM(F10))&gt;0</formula>
    </cfRule>
  </conditionalFormatting>
  <conditionalFormatting sqref="E10">
    <cfRule type="beginsWith" dxfId="399" priority="145" stopIfTrue="1" operator="beginsWith" text="Not Applicable">
      <formula>LEFT(E10,LEN("Not Applicable"))="Not Applicable"</formula>
    </cfRule>
    <cfRule type="beginsWith" dxfId="398" priority="146" stopIfTrue="1" operator="beginsWith" text="Waived">
      <formula>LEFT(E10,LEN("Waived"))="Waived"</formula>
    </cfRule>
    <cfRule type="beginsWith" dxfId="397" priority="147" stopIfTrue="1" operator="beginsWith" text="Pre-Passed">
      <formula>LEFT(E10,LEN("Pre-Passed"))="Pre-Passed"</formula>
    </cfRule>
    <cfRule type="beginsWith" dxfId="396" priority="148" stopIfTrue="1" operator="beginsWith" text="Completed">
      <formula>LEFT(E10,LEN("Completed"))="Completed"</formula>
    </cfRule>
    <cfRule type="beginsWith" dxfId="395" priority="149" stopIfTrue="1" operator="beginsWith" text="Partial">
      <formula>LEFT(E10,LEN("Partial"))="Partial"</formula>
    </cfRule>
    <cfRule type="beginsWith" dxfId="394" priority="150" stopIfTrue="1" operator="beginsWith" text="Missing">
      <formula>LEFT(E10,LEN("Missing"))="Missing"</formula>
    </cfRule>
    <cfRule type="beginsWith" dxfId="393" priority="151" stopIfTrue="1" operator="beginsWith" text="Untested">
      <formula>LEFT(E10,LEN("Untested"))="Untested"</formula>
    </cfRule>
    <cfRule type="notContainsBlanks" dxfId="392" priority="152" stopIfTrue="1">
      <formula>LEN(TRIM(E10))&gt;0</formula>
    </cfRule>
  </conditionalFormatting>
  <conditionalFormatting sqref="F28">
    <cfRule type="beginsWith" dxfId="391" priority="89" stopIfTrue="1" operator="beginsWith" text="Not Applicable">
      <formula>LEFT(F28,LEN("Not Applicable"))="Not Applicable"</formula>
    </cfRule>
    <cfRule type="beginsWith" dxfId="390" priority="90" stopIfTrue="1" operator="beginsWith" text="Waived">
      <formula>LEFT(F28,LEN("Waived"))="Waived"</formula>
    </cfRule>
    <cfRule type="beginsWith" dxfId="389" priority="91" stopIfTrue="1" operator="beginsWith" text="Pre-Passed">
      <formula>LEFT(F28,LEN("Pre-Passed"))="Pre-Passed"</formula>
    </cfRule>
    <cfRule type="beginsWith" dxfId="388" priority="92" stopIfTrue="1" operator="beginsWith" text="Completed">
      <formula>LEFT(F28,LEN("Completed"))="Completed"</formula>
    </cfRule>
    <cfRule type="beginsWith" dxfId="387" priority="93" stopIfTrue="1" operator="beginsWith" text="Partial">
      <formula>LEFT(F28,LEN("Partial"))="Partial"</formula>
    </cfRule>
    <cfRule type="beginsWith" dxfId="386" priority="94" stopIfTrue="1" operator="beginsWith" text="Missing">
      <formula>LEFT(F28,LEN("Missing"))="Missing"</formula>
    </cfRule>
    <cfRule type="beginsWith" dxfId="385" priority="95" stopIfTrue="1" operator="beginsWith" text="Untested">
      <formula>LEFT(F28,LEN("Untested"))="Untested"</formula>
    </cfRule>
    <cfRule type="notContainsBlanks" dxfId="384" priority="96" stopIfTrue="1">
      <formula>LEN(TRIM(F28))&gt;0</formula>
    </cfRule>
  </conditionalFormatting>
  <conditionalFormatting sqref="F36">
    <cfRule type="beginsWith" dxfId="383" priority="73" stopIfTrue="1" operator="beginsWith" text="Not Applicable">
      <formula>LEFT(F36,LEN("Not Applicable"))="Not Applicable"</formula>
    </cfRule>
    <cfRule type="beginsWith" dxfId="382" priority="74" stopIfTrue="1" operator="beginsWith" text="Waived">
      <formula>LEFT(F36,LEN("Waived"))="Waived"</formula>
    </cfRule>
    <cfRule type="beginsWith" dxfId="381" priority="75" stopIfTrue="1" operator="beginsWith" text="Pre-Passed">
      <formula>LEFT(F36,LEN("Pre-Passed"))="Pre-Passed"</formula>
    </cfRule>
    <cfRule type="beginsWith" dxfId="380" priority="76" stopIfTrue="1" operator="beginsWith" text="Completed">
      <formula>LEFT(F36,LEN("Completed"))="Completed"</formula>
    </cfRule>
    <cfRule type="beginsWith" dxfId="379" priority="77" stopIfTrue="1" operator="beginsWith" text="Partial">
      <formula>LEFT(F36,LEN("Partial"))="Partial"</formula>
    </cfRule>
    <cfRule type="beginsWith" dxfId="378" priority="78" stopIfTrue="1" operator="beginsWith" text="Missing">
      <formula>LEFT(F36,LEN("Missing"))="Missing"</formula>
    </cfRule>
    <cfRule type="beginsWith" dxfId="377" priority="79" stopIfTrue="1" operator="beginsWith" text="Untested">
      <formula>LEFT(F36,LEN("Untested"))="Untested"</formula>
    </cfRule>
    <cfRule type="notContainsBlanks" dxfId="376" priority="80" stopIfTrue="1">
      <formula>LEN(TRIM(F36))&gt;0</formula>
    </cfRule>
  </conditionalFormatting>
  <conditionalFormatting sqref="E36">
    <cfRule type="beginsWith" dxfId="375" priority="81" stopIfTrue="1" operator="beginsWith" text="Not Applicable">
      <formula>LEFT(E36,LEN("Not Applicable"))="Not Applicable"</formula>
    </cfRule>
    <cfRule type="beginsWith" dxfId="374" priority="82" stopIfTrue="1" operator="beginsWith" text="Waived">
      <formula>LEFT(E36,LEN("Waived"))="Waived"</formula>
    </cfRule>
    <cfRule type="beginsWith" dxfId="373" priority="83" stopIfTrue="1" operator="beginsWith" text="Pre-Passed">
      <formula>LEFT(E36,LEN("Pre-Passed"))="Pre-Passed"</formula>
    </cfRule>
    <cfRule type="beginsWith" dxfId="372" priority="84" stopIfTrue="1" operator="beginsWith" text="Completed">
      <formula>LEFT(E36,LEN("Completed"))="Completed"</formula>
    </cfRule>
    <cfRule type="beginsWith" dxfId="371" priority="85" stopIfTrue="1" operator="beginsWith" text="Partial">
      <formula>LEFT(E36,LEN("Partial"))="Partial"</formula>
    </cfRule>
    <cfRule type="beginsWith" dxfId="370" priority="86" stopIfTrue="1" operator="beginsWith" text="Missing">
      <formula>LEFT(E36,LEN("Missing"))="Missing"</formula>
    </cfRule>
    <cfRule type="beginsWith" dxfId="369" priority="87" stopIfTrue="1" operator="beginsWith" text="Untested">
      <formula>LEFT(E36,LEN("Untested"))="Untested"</formula>
    </cfRule>
    <cfRule type="notContainsBlanks" dxfId="368" priority="88" stopIfTrue="1">
      <formula>LEN(TRIM(E36))&gt;0</formula>
    </cfRule>
  </conditionalFormatting>
  <conditionalFormatting sqref="F43">
    <cfRule type="beginsWith" dxfId="367" priority="57" stopIfTrue="1" operator="beginsWith" text="Not Applicable">
      <formula>LEFT(F43,LEN("Not Applicable"))="Not Applicable"</formula>
    </cfRule>
    <cfRule type="beginsWith" dxfId="366" priority="58" stopIfTrue="1" operator="beginsWith" text="Waived">
      <formula>LEFT(F43,LEN("Waived"))="Waived"</formula>
    </cfRule>
    <cfRule type="beginsWith" dxfId="365" priority="59" stopIfTrue="1" operator="beginsWith" text="Pre-Passed">
      <formula>LEFT(F43,LEN("Pre-Passed"))="Pre-Passed"</formula>
    </cfRule>
    <cfRule type="beginsWith" dxfId="364" priority="60" stopIfTrue="1" operator="beginsWith" text="Completed">
      <formula>LEFT(F43,LEN("Completed"))="Completed"</formula>
    </cfRule>
    <cfRule type="beginsWith" dxfId="363" priority="61" stopIfTrue="1" operator="beginsWith" text="Partial">
      <formula>LEFT(F43,LEN("Partial"))="Partial"</formula>
    </cfRule>
    <cfRule type="beginsWith" dxfId="362" priority="62" stopIfTrue="1" operator="beginsWith" text="Missing">
      <formula>LEFT(F43,LEN("Missing"))="Missing"</formula>
    </cfRule>
    <cfRule type="beginsWith" dxfId="361" priority="63" stopIfTrue="1" operator="beginsWith" text="Untested">
      <formula>LEFT(F43,LEN("Untested"))="Untested"</formula>
    </cfRule>
    <cfRule type="notContainsBlanks" dxfId="360" priority="64" stopIfTrue="1">
      <formula>LEN(TRIM(F43))&gt;0</formula>
    </cfRule>
  </conditionalFormatting>
  <conditionalFormatting sqref="E43">
    <cfRule type="beginsWith" dxfId="359" priority="65" stopIfTrue="1" operator="beginsWith" text="Not Applicable">
      <formula>LEFT(E43,LEN("Not Applicable"))="Not Applicable"</formula>
    </cfRule>
    <cfRule type="beginsWith" dxfId="358" priority="66" stopIfTrue="1" operator="beginsWith" text="Waived">
      <formula>LEFT(E43,LEN("Waived"))="Waived"</formula>
    </cfRule>
    <cfRule type="beginsWith" dxfId="357" priority="67" stopIfTrue="1" operator="beginsWith" text="Pre-Passed">
      <formula>LEFT(E43,LEN("Pre-Passed"))="Pre-Passed"</formula>
    </cfRule>
    <cfRule type="beginsWith" dxfId="356" priority="68" stopIfTrue="1" operator="beginsWith" text="Completed">
      <formula>LEFT(E43,LEN("Completed"))="Completed"</formula>
    </cfRule>
    <cfRule type="beginsWith" dxfId="355" priority="69" stopIfTrue="1" operator="beginsWith" text="Partial">
      <formula>LEFT(E43,LEN("Partial"))="Partial"</formula>
    </cfRule>
    <cfRule type="beginsWith" dxfId="354" priority="70" stopIfTrue="1" operator="beginsWith" text="Missing">
      <formula>LEFT(E43,LEN("Missing"))="Missing"</formula>
    </cfRule>
    <cfRule type="beginsWith" dxfId="353" priority="71" stopIfTrue="1" operator="beginsWith" text="Untested">
      <formula>LEFT(E43,LEN("Untested"))="Untested"</formula>
    </cfRule>
    <cfRule type="notContainsBlanks" dxfId="352" priority="72" stopIfTrue="1">
      <formula>LEN(TRIM(E43))&gt;0</formula>
    </cfRule>
  </conditionalFormatting>
  <conditionalFormatting sqref="E13:F13">
    <cfRule type="beginsWith" dxfId="351" priority="49" stopIfTrue="1" operator="beginsWith" text="Not Applicable">
      <formula>LEFT(E13,LEN("Not Applicable"))="Not Applicable"</formula>
    </cfRule>
    <cfRule type="beginsWith" dxfId="350" priority="50" stopIfTrue="1" operator="beginsWith" text="Waived">
      <formula>LEFT(E13,LEN("Waived"))="Waived"</formula>
    </cfRule>
    <cfRule type="beginsWith" dxfId="349" priority="51" stopIfTrue="1" operator="beginsWith" text="Pre-Passed">
      <formula>LEFT(E13,LEN("Pre-Passed"))="Pre-Passed"</formula>
    </cfRule>
    <cfRule type="beginsWith" dxfId="348" priority="52" stopIfTrue="1" operator="beginsWith" text="Completed">
      <formula>LEFT(E13,LEN("Completed"))="Completed"</formula>
    </cfRule>
    <cfRule type="beginsWith" dxfId="347" priority="53" stopIfTrue="1" operator="beginsWith" text="Partial">
      <formula>LEFT(E13,LEN("Partial"))="Partial"</formula>
    </cfRule>
    <cfRule type="beginsWith" dxfId="346" priority="54" stopIfTrue="1" operator="beginsWith" text="Missing">
      <formula>LEFT(E13,LEN("Missing"))="Missing"</formula>
    </cfRule>
    <cfRule type="beginsWith" dxfId="345" priority="55" stopIfTrue="1" operator="beginsWith" text="Untested">
      <formula>LEFT(E13,LEN("Untested"))="Untested"</formula>
    </cfRule>
    <cfRule type="notContainsBlanks" dxfId="344" priority="56" stopIfTrue="1">
      <formula>LEN(TRIM(E13))&gt;0</formula>
    </cfRule>
  </conditionalFormatting>
  <conditionalFormatting sqref="E17:E18">
    <cfRule type="beginsWith" dxfId="95" priority="41" stopIfTrue="1" operator="beginsWith" text="Not Applicable">
      <formula>LEFT(E17,LEN("Not Applicable"))="Not Applicable"</formula>
    </cfRule>
    <cfRule type="beginsWith" dxfId="94" priority="42" stopIfTrue="1" operator="beginsWith" text="Waived">
      <formula>LEFT(E17,LEN("Waived"))="Waived"</formula>
    </cfRule>
    <cfRule type="beginsWith" dxfId="93" priority="43" stopIfTrue="1" operator="beginsWith" text="Pre-Passed">
      <formula>LEFT(E17,LEN("Pre-Passed"))="Pre-Passed"</formula>
    </cfRule>
    <cfRule type="beginsWith" dxfId="92" priority="44" stopIfTrue="1" operator="beginsWith" text="Completed">
      <formula>LEFT(E17,LEN("Completed"))="Completed"</formula>
    </cfRule>
    <cfRule type="beginsWith" dxfId="91" priority="45" stopIfTrue="1" operator="beginsWith" text="Partial">
      <formula>LEFT(E17,LEN("Partial"))="Partial"</formula>
    </cfRule>
    <cfRule type="beginsWith" dxfId="90" priority="46" stopIfTrue="1" operator="beginsWith" text="Missing">
      <formula>LEFT(E17,LEN("Missing"))="Missing"</formula>
    </cfRule>
    <cfRule type="beginsWith" dxfId="89" priority="47" stopIfTrue="1" operator="beginsWith" text="Untested">
      <formula>LEFT(E17,LEN("Untested"))="Untested"</formula>
    </cfRule>
    <cfRule type="notContainsBlanks" dxfId="88" priority="48" stopIfTrue="1">
      <formula>LEN(TRIM(E17))&gt;0</formula>
    </cfRule>
  </conditionalFormatting>
  <conditionalFormatting sqref="E19:E20">
    <cfRule type="beginsWith" dxfId="79" priority="33" stopIfTrue="1" operator="beginsWith" text="Not Applicable">
      <formula>LEFT(E19,LEN("Not Applicable"))="Not Applicable"</formula>
    </cfRule>
    <cfRule type="beginsWith" dxfId="78" priority="34" stopIfTrue="1" operator="beginsWith" text="Waived">
      <formula>LEFT(E19,LEN("Waived"))="Waived"</formula>
    </cfRule>
    <cfRule type="beginsWith" dxfId="77" priority="35" stopIfTrue="1" operator="beginsWith" text="Pre-Passed">
      <formula>LEFT(E19,LEN("Pre-Passed"))="Pre-Passed"</formula>
    </cfRule>
    <cfRule type="beginsWith" dxfId="76" priority="36" stopIfTrue="1" operator="beginsWith" text="Completed">
      <formula>LEFT(E19,LEN("Completed"))="Completed"</formula>
    </cfRule>
    <cfRule type="beginsWith" dxfId="75" priority="37" stopIfTrue="1" operator="beginsWith" text="Partial">
      <formula>LEFT(E19,LEN("Partial"))="Partial"</formula>
    </cfRule>
    <cfRule type="beginsWith" dxfId="74" priority="38" stopIfTrue="1" operator="beginsWith" text="Missing">
      <formula>LEFT(E19,LEN("Missing"))="Missing"</formula>
    </cfRule>
    <cfRule type="beginsWith" dxfId="73" priority="39" stopIfTrue="1" operator="beginsWith" text="Untested">
      <formula>LEFT(E19,LEN("Untested"))="Untested"</formula>
    </cfRule>
    <cfRule type="notContainsBlanks" dxfId="72" priority="40" stopIfTrue="1">
      <formula>LEN(TRIM(E19))&gt;0</formula>
    </cfRule>
  </conditionalFormatting>
  <conditionalFormatting sqref="E22:E23">
    <cfRule type="beginsWith" dxfId="63" priority="25" stopIfTrue="1" operator="beginsWith" text="Not Applicable">
      <formula>LEFT(E22,LEN("Not Applicable"))="Not Applicable"</formula>
    </cfRule>
    <cfRule type="beginsWith" dxfId="62" priority="26" stopIfTrue="1" operator="beginsWith" text="Waived">
      <formula>LEFT(E22,LEN("Waived"))="Waived"</formula>
    </cfRule>
    <cfRule type="beginsWith" dxfId="61" priority="27" stopIfTrue="1" operator="beginsWith" text="Pre-Passed">
      <formula>LEFT(E22,LEN("Pre-Passed"))="Pre-Passed"</formula>
    </cfRule>
    <cfRule type="beginsWith" dxfId="60" priority="28" stopIfTrue="1" operator="beginsWith" text="Completed">
      <formula>LEFT(E22,LEN("Completed"))="Completed"</formula>
    </cfRule>
    <cfRule type="beginsWith" dxfId="59" priority="29" stopIfTrue="1" operator="beginsWith" text="Partial">
      <formula>LEFT(E22,LEN("Partial"))="Partial"</formula>
    </cfRule>
    <cfRule type="beginsWith" dxfId="58" priority="30" stopIfTrue="1" operator="beginsWith" text="Missing">
      <formula>LEFT(E22,LEN("Missing"))="Missing"</formula>
    </cfRule>
    <cfRule type="beginsWith" dxfId="57" priority="31" stopIfTrue="1" operator="beginsWith" text="Untested">
      <formula>LEFT(E22,LEN("Untested"))="Untested"</formula>
    </cfRule>
    <cfRule type="notContainsBlanks" dxfId="56" priority="32" stopIfTrue="1">
      <formula>LEN(TRIM(E22))&gt;0</formula>
    </cfRule>
  </conditionalFormatting>
  <conditionalFormatting sqref="E29:E30">
    <cfRule type="beginsWith" dxfId="47" priority="17" stopIfTrue="1" operator="beginsWith" text="Not Applicable">
      <formula>LEFT(E29,LEN("Not Applicable"))="Not Applicable"</formula>
    </cfRule>
    <cfRule type="beginsWith" dxfId="46" priority="18" stopIfTrue="1" operator="beginsWith" text="Waived">
      <formula>LEFT(E29,LEN("Waived"))="Waived"</formula>
    </cfRule>
    <cfRule type="beginsWith" dxfId="45" priority="19" stopIfTrue="1" operator="beginsWith" text="Pre-Passed">
      <formula>LEFT(E29,LEN("Pre-Passed"))="Pre-Passed"</formula>
    </cfRule>
    <cfRule type="beginsWith" dxfId="44" priority="20" stopIfTrue="1" operator="beginsWith" text="Completed">
      <formula>LEFT(E29,LEN("Completed"))="Completed"</formula>
    </cfRule>
    <cfRule type="beginsWith" dxfId="43" priority="21" stopIfTrue="1" operator="beginsWith" text="Partial">
      <formula>LEFT(E29,LEN("Partial"))="Partial"</formula>
    </cfRule>
    <cfRule type="beginsWith" dxfId="42" priority="22" stopIfTrue="1" operator="beginsWith" text="Missing">
      <formula>LEFT(E29,LEN("Missing"))="Missing"</formula>
    </cfRule>
    <cfRule type="beginsWith" dxfId="41" priority="23" stopIfTrue="1" operator="beginsWith" text="Untested">
      <formula>LEFT(E29,LEN("Untested"))="Untested"</formula>
    </cfRule>
    <cfRule type="notContainsBlanks" dxfId="40" priority="24" stopIfTrue="1">
      <formula>LEN(TRIM(E29))&gt;0</formula>
    </cfRule>
  </conditionalFormatting>
  <conditionalFormatting sqref="E37:E38">
    <cfRule type="beginsWith" dxfId="31" priority="9" stopIfTrue="1" operator="beginsWith" text="Not Applicable">
      <formula>LEFT(E37,LEN("Not Applicable"))="Not Applicable"</formula>
    </cfRule>
    <cfRule type="beginsWith" dxfId="30" priority="10" stopIfTrue="1" operator="beginsWith" text="Waived">
      <formula>LEFT(E37,LEN("Waived"))="Waived"</formula>
    </cfRule>
    <cfRule type="beginsWith" dxfId="29" priority="11" stopIfTrue="1" operator="beginsWith" text="Pre-Passed">
      <formula>LEFT(E37,LEN("Pre-Passed"))="Pre-Passed"</formula>
    </cfRule>
    <cfRule type="beginsWith" dxfId="28" priority="12" stopIfTrue="1" operator="beginsWith" text="Completed">
      <formula>LEFT(E37,LEN("Completed"))="Completed"</formula>
    </cfRule>
    <cfRule type="beginsWith" dxfId="27" priority="13" stopIfTrue="1" operator="beginsWith" text="Partial">
      <formula>LEFT(E37,LEN("Partial"))="Partial"</formula>
    </cfRule>
    <cfRule type="beginsWith" dxfId="26" priority="14" stopIfTrue="1" operator="beginsWith" text="Missing">
      <formula>LEFT(E37,LEN("Missing"))="Missing"</formula>
    </cfRule>
    <cfRule type="beginsWith" dxfId="25" priority="15" stopIfTrue="1" operator="beginsWith" text="Untested">
      <formula>LEFT(E37,LEN("Untested"))="Untested"</formula>
    </cfRule>
    <cfRule type="notContainsBlanks" dxfId="24" priority="16" stopIfTrue="1">
      <formula>LEN(TRIM(E37))&gt;0</formula>
    </cfRule>
  </conditionalFormatting>
  <conditionalFormatting sqref="E44:E45">
    <cfRule type="beginsWith" dxfId="15" priority="1" stopIfTrue="1" operator="beginsWith" text="Not Applicable">
      <formula>LEFT(E44,LEN("Not Applicable"))="Not Applicable"</formula>
    </cfRule>
    <cfRule type="beginsWith" dxfId="14" priority="2" stopIfTrue="1" operator="beginsWith" text="Waived">
      <formula>LEFT(E44,LEN("Waived"))="Waived"</formula>
    </cfRule>
    <cfRule type="beginsWith" dxfId="13" priority="3" stopIfTrue="1" operator="beginsWith" text="Pre-Passed">
      <formula>LEFT(E44,LEN("Pre-Passed"))="Pre-Passed"</formula>
    </cfRule>
    <cfRule type="beginsWith" dxfId="12" priority="4" stopIfTrue="1" operator="beginsWith" text="Completed">
      <formula>LEFT(E44,LEN("Completed"))="Completed"</formula>
    </cfRule>
    <cfRule type="beginsWith" dxfId="11" priority="5" stopIfTrue="1" operator="beginsWith" text="Partial">
      <formula>LEFT(E44,LEN("Partial"))="Partial"</formula>
    </cfRule>
    <cfRule type="beginsWith" dxfId="10" priority="6" stopIfTrue="1" operator="beginsWith" text="Missing">
      <formula>LEFT(E44,LEN("Missing"))="Missing"</formula>
    </cfRule>
    <cfRule type="beginsWith" dxfId="9" priority="7" stopIfTrue="1" operator="beginsWith" text="Untested">
      <formula>LEFT(E44,LEN("Untested"))="Untested"</formula>
    </cfRule>
    <cfRule type="notContainsBlanks" dxfId="8" priority="8" stopIfTrue="1">
      <formula>LEN(TRIM(E44))&gt;0</formula>
    </cfRule>
  </conditionalFormatting>
  <dataValidations count="2">
    <dataValidation type="list" showInputMessage="1" showErrorMessage="1" sqref="E105:F107 E114:F121 E109:F112 E83:F103 E62:F81 E11:F14 E16:F20 E22:F27 E29:F35 E37:F42 E44:F60">
      <formula1>"Untested, Missing, Partial, Completed, Waived, Not Applicable"</formula1>
    </dataValidation>
    <dataValidation type="list" allowBlank="1" showInputMessage="1" showErrorMessage="1" sqref="F36 F10 F15 F21 F28 F43">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Game Data</vt:lpstr>
      <vt:lpstr>Project Grade</vt:lpstr>
      <vt:lpstr>Submission</vt:lpstr>
      <vt:lpstr>TECH</vt:lpstr>
      <vt:lpstr>DESIGN</vt:lpstr>
      <vt:lpstr>ART</vt:lpstr>
      <vt:lpstr>AUDIO</vt:lpstr>
      <vt:lpstr>NARRATIVE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Steven Learned Gallwas</cp:lastModifiedBy>
  <dcterms:created xsi:type="dcterms:W3CDTF">2014-10-20T01:35:31Z</dcterms:created>
  <dcterms:modified xsi:type="dcterms:W3CDTF">2016-02-26T23:40:54Z</dcterms:modified>
</cp:coreProperties>
</file>