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grenadier.local\data\Users$\esmith\Desktop\Continuing Education\Excel\Excel @ Work\"/>
    </mc:Choice>
  </mc:AlternateContent>
  <bookViews>
    <workbookView xWindow="0" yWindow="0" windowWidth="23040" windowHeight="9948"/>
  </bookViews>
  <sheets>
    <sheet name="Intermediate Table of Contents" sheetId="1" r:id="rId1"/>
    <sheet name="Format as Table" sheetId="4" r:id="rId2"/>
    <sheet name="Selection Shortcuts" sheetId="15" r:id="rId3"/>
    <sheet name="Sort &amp; Filter" sheetId="12" r:id="rId4"/>
    <sheet name="Advanced Number Formatting" sheetId="9" r:id="rId5"/>
    <sheet name="Conditional Formatting" sheetId="5" r:id="rId6"/>
    <sheet name="Formula Basics" sheetId="8" r:id="rId7"/>
    <sheet name="Logical Formulas" sheetId="11" r:id="rId8"/>
    <sheet name="Text Formulas" sheetId="10" r:id="rId9"/>
    <sheet name="SUMIF(S) &amp; COUNTIF(S)" sheetId="7" r:id="rId10"/>
    <sheet name="VLOOKUP" sheetId="6" r:id="rId11"/>
    <sheet name="Formulas &amp; Tables" sheetId="14" r:id="rId12"/>
    <sheet name="PivotTables" sheetId="16" r:id="rId13"/>
  </sheets>
  <definedNames>
    <definedName name="_xlnm._FilterDatabase" localSheetId="3" hidden="1">'Sort &amp; Filter'!$A$2:$I$2</definedName>
    <definedName name="_xlnm._FilterDatabase" localSheetId="9" hidden="1">'SUMIF(S) &amp; COUNTIF(S)'!$A$2:$I$102</definedName>
    <definedName name="_xlnm._FilterDatabase" localSheetId="10" hidden="1">VLOOKUP!$N$6:$O$6</definedName>
    <definedName name="_xlnm.Print_Area" localSheetId="0">'Intermediate Table of Contents'!$A$1:$B$11</definedName>
    <definedName name="ScrollLink">'Formula Basics'!$S$2</definedName>
  </definedNames>
  <calcPr calcId="152511"/>
  <pivotCaches>
    <pivotCache cacheId="0"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11" l="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3" i="11"/>
  <c r="O3" i="10" l="1"/>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3" i="10"/>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3"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3" i="10"/>
  <c r="M2" i="10"/>
  <c r="L2" i="10"/>
  <c r="K2" i="10"/>
  <c r="J2" i="10"/>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3" i="8"/>
  <c r="J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3"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F3" i="8"/>
  <c r="J3" i="8" s="1"/>
  <c r="L8" i="7"/>
  <c r="L12" i="7"/>
  <c r="L11" i="7"/>
  <c r="L9" i="7"/>
  <c r="J4" i="8" l="1"/>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alcChain>
</file>

<file path=xl/sharedStrings.xml><?xml version="1.0" encoding="utf-8"?>
<sst xmlns="http://schemas.openxmlformats.org/spreadsheetml/2006/main" count="2747" uniqueCount="282">
  <si>
    <t>Intermediate</t>
  </si>
  <si>
    <t>Format as Table</t>
  </si>
  <si>
    <t>Conditional Formatting</t>
  </si>
  <si>
    <t>Logical Formulas</t>
  </si>
  <si>
    <t>Text Formulas</t>
  </si>
  <si>
    <t>Sort &amp; Filter</t>
  </si>
  <si>
    <t>Top 100 Grossing Movies of 2013</t>
  </si>
  <si>
    <t>Rank</t>
  </si>
  <si>
    <t>Movie Title</t>
  </si>
  <si>
    <t>Studio</t>
  </si>
  <si>
    <t>Opening Date</t>
  </si>
  <si>
    <t>Opening Theaters</t>
  </si>
  <si>
    <t>Opening Gross</t>
  </si>
  <si>
    <t>Closing Date</t>
  </si>
  <si>
    <t>Closing Theaters</t>
  </si>
  <si>
    <t>Total Gross</t>
  </si>
  <si>
    <t>The Hunger Games: Catching Fire</t>
  </si>
  <si>
    <t>LGF</t>
  </si>
  <si>
    <t>Iron Man 3</t>
  </si>
  <si>
    <t>BV</t>
  </si>
  <si>
    <t>Frozen</t>
  </si>
  <si>
    <t>Despicable Me 2</t>
  </si>
  <si>
    <t>Uni.</t>
  </si>
  <si>
    <t>Man of Steel</t>
  </si>
  <si>
    <t>WB</t>
  </si>
  <si>
    <t>Gravity</t>
  </si>
  <si>
    <t>Monsters University</t>
  </si>
  <si>
    <t>The Hobbit: The Desolation of Smaug</t>
  </si>
  <si>
    <t>Fast &amp; Furious 6</t>
  </si>
  <si>
    <t>Oz The Great and Powerful</t>
  </si>
  <si>
    <t>Star Trek Into Darkness</t>
  </si>
  <si>
    <t>Par.</t>
  </si>
  <si>
    <t>Thor: The Dark World</t>
  </si>
  <si>
    <t>World War Z</t>
  </si>
  <si>
    <t>The Croods</t>
  </si>
  <si>
    <t>Fox</t>
  </si>
  <si>
    <t>The Heat</t>
  </si>
  <si>
    <t>We're the Millers</t>
  </si>
  <si>
    <t>American Hustle</t>
  </si>
  <si>
    <t>Sony</t>
  </si>
  <si>
    <t>The Great Gatsby (2013)</t>
  </si>
  <si>
    <t>The Conjuring</t>
  </si>
  <si>
    <t>Identity Thief</t>
  </si>
  <si>
    <t>Grown Ups 2</t>
  </si>
  <si>
    <t>The Wolverine</t>
  </si>
  <si>
    <t>Anchorman 2: The Legend Continues</t>
  </si>
  <si>
    <t>Lone Survivor</t>
  </si>
  <si>
    <t>G.I. Joe: Retaliation</t>
  </si>
  <si>
    <t>Cloudy with a Chance of Meatballs 2</t>
  </si>
  <si>
    <t>Now You See Me</t>
  </si>
  <si>
    <t>LG/S</t>
  </si>
  <si>
    <t>The Wolf of Wall Street</t>
  </si>
  <si>
    <t>Lee Daniels' The Butler</t>
  </si>
  <si>
    <t>Wein.</t>
  </si>
  <si>
    <t>The Hangover Part III</t>
  </si>
  <si>
    <t>Epic</t>
  </si>
  <si>
    <t>Captain Phillips</t>
  </si>
  <si>
    <t>Jackass Presents: Bad Grandpa</t>
  </si>
  <si>
    <t>Pacific Rim</t>
  </si>
  <si>
    <t>This is the End</t>
  </si>
  <si>
    <t>Olympus Has Fallen</t>
  </si>
  <si>
    <t>FD</t>
  </si>
  <si>
    <t>Elysium</t>
  </si>
  <si>
    <t>TriS</t>
  </si>
  <si>
    <t>Planes</t>
  </si>
  <si>
    <t>The Lone Ranger</t>
  </si>
  <si>
    <t>Oblivion</t>
  </si>
  <si>
    <t>Insidious Chapter 2</t>
  </si>
  <si>
    <t>Saving Mr. Banks</t>
  </si>
  <si>
    <t>Turbo</t>
  </si>
  <si>
    <t>2 Guns</t>
  </si>
  <si>
    <t>White House Down</t>
  </si>
  <si>
    <t>Mama</t>
  </si>
  <si>
    <t>Safe Haven</t>
  </si>
  <si>
    <t>Rela.</t>
  </si>
  <si>
    <t>The Smurfs 2</t>
  </si>
  <si>
    <t>The Best Man Holiday</t>
  </si>
  <si>
    <t>Percy Jackson: Sea of Monsters</t>
  </si>
  <si>
    <t>A Good Day to Die Hard</t>
  </si>
  <si>
    <t>Warm Bodies</t>
  </si>
  <si>
    <t>Jack the Giant Slayer</t>
  </si>
  <si>
    <t>WB (NL)</t>
  </si>
  <si>
    <t>The Purge</t>
  </si>
  <si>
    <t>Last Vegas</t>
  </si>
  <si>
    <t>CBS</t>
  </si>
  <si>
    <t>Ender's Game</t>
  </si>
  <si>
    <t>Prisoners</t>
  </si>
  <si>
    <t>After Earth</t>
  </si>
  <si>
    <t>The Secret Life of Walter Mitty</t>
  </si>
  <si>
    <t>Escape From Planet Earth</t>
  </si>
  <si>
    <t>12 Years a Slave</t>
  </si>
  <si>
    <t>FoxS</t>
  </si>
  <si>
    <t>Free Birds</t>
  </si>
  <si>
    <t>Hansel and Gretel: Witch Hunters</t>
  </si>
  <si>
    <t>Evil Dead (2013)</t>
  </si>
  <si>
    <t>Red 2</t>
  </si>
  <si>
    <t>Tyler Perry's A Madea Christmas</t>
  </si>
  <si>
    <t>Tyler Perry's Temptation: Confessions of a Marriage Counselor</t>
  </si>
  <si>
    <t>The Call</t>
  </si>
  <si>
    <t>Pain and Gain</t>
  </si>
  <si>
    <t>Gangster Squad</t>
  </si>
  <si>
    <t>Jurassic Park 3D</t>
  </si>
  <si>
    <t>The Internship</t>
  </si>
  <si>
    <t>Instructions Not Included</t>
  </si>
  <si>
    <t>Snitch</t>
  </si>
  <si>
    <t>Riddick</t>
  </si>
  <si>
    <t>A Haunted House</t>
  </si>
  <si>
    <t>ORF</t>
  </si>
  <si>
    <t>47 Ronin</t>
  </si>
  <si>
    <t>August: Osage County</t>
  </si>
  <si>
    <t>Philomena</t>
  </si>
  <si>
    <t>The Family (2013)</t>
  </si>
  <si>
    <t>Walking with Dinosaurs</t>
  </si>
  <si>
    <t>Carrie (2013)</t>
  </si>
  <si>
    <t>SGem</t>
  </si>
  <si>
    <t>Texas Chainsaw 3D</t>
  </si>
  <si>
    <t>R.I.P.D.</t>
  </si>
  <si>
    <t>Blue Jasmine</t>
  </si>
  <si>
    <t>SPC</t>
  </si>
  <si>
    <t>Kevin Hart: Let Me Explain</t>
  </si>
  <si>
    <t>Side Effects (2013)</t>
  </si>
  <si>
    <t>Scary Movie 5</t>
  </si>
  <si>
    <t>W/Dim.</t>
  </si>
  <si>
    <t>The Mortal Instruments: City of Bones</t>
  </si>
  <si>
    <t>Delivery Man</t>
  </si>
  <si>
    <t>Grudge Match</t>
  </si>
  <si>
    <t>One Direction: This is Us</t>
  </si>
  <si>
    <t>Dallas Buyers Club</t>
  </si>
  <si>
    <t>Focus</t>
  </si>
  <si>
    <t>Rush (2013)</t>
  </si>
  <si>
    <t>The Host (2013)</t>
  </si>
  <si>
    <t>The World's End</t>
  </si>
  <si>
    <t>21 and Over</t>
  </si>
  <si>
    <t>Her (2013)</t>
  </si>
  <si>
    <t>Intermediate - Table of Contents</t>
  </si>
  <si>
    <t>Formula Basics</t>
  </si>
  <si>
    <t>VLOOKUP</t>
  </si>
  <si>
    <t>SUMIF(S) &amp; COUNTIF(S)</t>
  </si>
  <si>
    <t>Purpose &amp; Functionality</t>
  </si>
  <si>
    <t>Home Tab or CTRL + L</t>
  </si>
  <si>
    <t>Editing the Range</t>
  </si>
  <si>
    <t>Make sure "Headers" is checked</t>
  </si>
  <si>
    <t>Table Styles</t>
  </si>
  <si>
    <t>Table Design Tab</t>
  </si>
  <si>
    <t>Banded Rows/Columns</t>
  </si>
  <si>
    <t>Total Row</t>
  </si>
  <si>
    <t>Convert to Range</t>
  </si>
  <si>
    <t>Formulas &amp; Tables</t>
  </si>
  <si>
    <t>Adding New Rows/Columns</t>
  </si>
  <si>
    <t>Home Tab or Alt + HSF or Format as Table</t>
  </si>
  <si>
    <t>The difference between Sorting &amp; Filtering</t>
  </si>
  <si>
    <t>Sort Low to High, High to Low (numbers)</t>
  </si>
  <si>
    <t>Sort by Category (text)</t>
  </si>
  <si>
    <t>Sort by color</t>
  </si>
  <si>
    <t>Date Filters</t>
  </si>
  <si>
    <t>Text Filters</t>
  </si>
  <si>
    <t>Hidden Rows &amp; a warning about adjacent data</t>
  </si>
  <si>
    <t>Clear a Filter</t>
  </si>
  <si>
    <t>Number Filters</t>
  </si>
  <si>
    <t>AutoFilter (aka Filter by Selection)</t>
  </si>
  <si>
    <t>Home Tab</t>
  </si>
  <si>
    <t>More Number Formats</t>
  </si>
  <si>
    <t>Variations of the standard formats</t>
  </si>
  <si>
    <t>Advanced Number Formatting</t>
  </si>
  <si>
    <t>Creating a custom format</t>
  </si>
  <si>
    <t>Benefits of using formatting instead of hard-coding (content vs presentation)</t>
  </si>
  <si>
    <t>Selection Shortcuts</t>
  </si>
  <si>
    <t>CTRL + Directional Arrow</t>
  </si>
  <si>
    <t>CTRL + Shift + Directional Arrow</t>
  </si>
  <si>
    <t>CTRL + A</t>
  </si>
  <si>
    <t>Shift + Spacebar</t>
  </si>
  <si>
    <t>CTRL + Spacebar</t>
  </si>
  <si>
    <t>CTRL + Home</t>
  </si>
  <si>
    <t>CTRL + End</t>
  </si>
  <si>
    <t>Page Up &amp; Page Down</t>
  </si>
  <si>
    <t>CTRL + Page Up or Page Down</t>
  </si>
  <si>
    <t>Color Scales, Icon Sets, &amp; Data Bars</t>
  </si>
  <si>
    <t>Conditional Formatting rules</t>
  </si>
  <si>
    <t>Kick-A** 2</t>
  </si>
  <si>
    <t>All Formulas start with =</t>
  </si>
  <si>
    <t>Insert Function dialog box</t>
  </si>
  <si>
    <t>Formula Tab</t>
  </si>
  <si>
    <t>Evaluating Formulas</t>
  </si>
  <si>
    <t>Tracing Precedents, Dependents, &amp; Clearing Arrows</t>
  </si>
  <si>
    <t>Typing Formulas</t>
  </si>
  <si>
    <t>IF</t>
  </si>
  <si>
    <t>AND</t>
  </si>
  <si>
    <t>OR</t>
  </si>
  <si>
    <t>LEFT</t>
  </si>
  <si>
    <t>MID</t>
  </si>
  <si>
    <t>RIGHT</t>
  </si>
  <si>
    <t>SEARCH</t>
  </si>
  <si>
    <t>SUMIF &amp; COUNTIF</t>
  </si>
  <si>
    <t>SUMIFS &amp; COUNTIFS</t>
  </si>
  <si>
    <t>SUMIF</t>
  </si>
  <si>
    <t>COUNTIF</t>
  </si>
  <si>
    <t>SUMIFS</t>
  </si>
  <si>
    <t>COUNTIFS</t>
  </si>
  <si>
    <t>What is it actually doing?</t>
  </si>
  <si>
    <t>AVERAGEIF(S)</t>
  </si>
  <si>
    <t>Sum of Total Gross for all movies made by LGF (in 2013)</t>
  </si>
  <si>
    <t>Sum of Total Gross for all movies made by LGF that opened in greater than 3000 theaters (in 2013)</t>
  </si>
  <si>
    <t>Number of movies made by LGF (in 2013)</t>
  </si>
  <si>
    <t>Number of movies made by LGF that opened in greater than 3000 theaters (in 2013)</t>
  </si>
  <si>
    <t>A formula "Returns" a result, that you can then work with (Data Content vs. Presentation). The formula you write is the Data Content, the result is the Presentation. Paste Values to only keep the result, or leave as a formula to continuously update</t>
  </si>
  <si>
    <t>Formulas are made to automatically update when the inputs change</t>
  </si>
  <si>
    <t>Total Gross - Opening Gross</t>
  </si>
  <si>
    <t>CTRL + ~ or Show Formulas (Data Content vs Presentation)</t>
  </si>
  <si>
    <t>References: Locking down rows, columns, or cells with $ (toggle F4 while typing the reference)</t>
  </si>
  <si>
    <t>Logical = TRUE/FALSE</t>
  </si>
  <si>
    <t>The CHOOSE formula (Preview of formula "Nesting")</t>
  </si>
  <si>
    <t>CHOOSE QTR</t>
  </si>
  <si>
    <t>Tool Tips &amp; "Arguments"</t>
  </si>
  <si>
    <t>Combination</t>
  </si>
  <si>
    <t>Even errors can be informative</t>
  </si>
  <si>
    <t>Nesting example</t>
  </si>
  <si>
    <t>Unique Identifiers (otherwise #N/A or only return the first found)</t>
  </si>
  <si>
    <t>Lockdown warning</t>
  </si>
  <si>
    <t>President</t>
  </si>
  <si>
    <t>Abe</t>
  </si>
  <si>
    <t>Bill</t>
  </si>
  <si>
    <t>Carson</t>
  </si>
  <si>
    <t>Eric</t>
  </si>
  <si>
    <t>Frank</t>
  </si>
  <si>
    <t>George</t>
  </si>
  <si>
    <t>Lenny</t>
  </si>
  <si>
    <t>Byron</t>
  </si>
  <si>
    <t>Roger</t>
  </si>
  <si>
    <t>Pat</t>
  </si>
  <si>
    <t>Joe</t>
  </si>
  <si>
    <t>Sam</t>
  </si>
  <si>
    <t>Mary</t>
  </si>
  <si>
    <t>Laura</t>
  </si>
  <si>
    <t>Blythe</t>
  </si>
  <si>
    <t>John</t>
  </si>
  <si>
    <t>Kyle N.</t>
  </si>
  <si>
    <t>Kyle D.</t>
  </si>
  <si>
    <t>Dan</t>
  </si>
  <si>
    <t>Ernest</t>
  </si>
  <si>
    <t>Warning about completely locking down the table with $</t>
  </si>
  <si>
    <t>Notice that I'm weaving together two worksheets here. If you have two workbooks open, you can do this between workbooks as well.</t>
  </si>
  <si>
    <t>References are easier to understand &amp; read later</t>
  </si>
  <si>
    <t>The total row is usually sufficient instead of writing your own "grand total" formulas at the bottom</t>
  </si>
  <si>
    <t>Downside is you may not want the exact same Formula (Data content) input into every cell of an entire column, at which point you can find a workaround or convert to a range.</t>
  </si>
  <si>
    <t># of Days in Theaters</t>
  </si>
  <si>
    <t>Errors can &amp; will happen. Use Error Checking.</t>
  </si>
  <si>
    <t>&amp;</t>
  </si>
  <si>
    <t>PivotTables</t>
  </si>
  <si>
    <t>Purpose &amp; Functionality ("Calculations with Criteria")</t>
  </si>
  <si>
    <t>Proper dataset is needed</t>
  </si>
  <si>
    <t>Data Content vs Presentation, PivotTables are all about Presentation. They take raw data and turn it into information.</t>
  </si>
  <si>
    <t>Compare to SUMIF(S) &amp; COUNTIF(S) formulas</t>
  </si>
  <si>
    <t>Ease of Pivotting</t>
  </si>
  <si>
    <t>Can Drag the same column multiple times</t>
  </si>
  <si>
    <t>Ease of Grouping:</t>
  </si>
  <si>
    <t>Categories</t>
  </si>
  <si>
    <t>Dates</t>
  </si>
  <si>
    <t>Numbers</t>
  </si>
  <si>
    <t>All the standard aggregate calculations are there, and then many more</t>
  </si>
  <si>
    <t>Right clicking is your new best friend</t>
  </si>
  <si>
    <t>Value Field Settings</t>
  </si>
  <si>
    <t>Show Values As</t>
  </si>
  <si>
    <t>Group/Ungroup</t>
  </si>
  <si>
    <t>Layout options in Design tab are very helpful</t>
  </si>
  <si>
    <t>Highest Rank</t>
  </si>
  <si>
    <t>Sum of Opening Gross</t>
  </si>
  <si>
    <t>% of Qtr</t>
  </si>
  <si>
    <t>% of Year</t>
  </si>
  <si>
    <t>Sum of Total Gross</t>
  </si>
  <si>
    <t xml:space="preserve">% of Qtr </t>
  </si>
  <si>
    <t xml:space="preserve">% of Year </t>
  </si>
  <si>
    <t>Qtr1</t>
  </si>
  <si>
    <t>Qtr1 Total</t>
  </si>
  <si>
    <t>Qtr2</t>
  </si>
  <si>
    <t>Qtr2 Total</t>
  </si>
  <si>
    <t>Qtr3</t>
  </si>
  <si>
    <t>Qtr3 Total</t>
  </si>
  <si>
    <t>Qtr4</t>
  </si>
  <si>
    <t>Qtr4 Total</t>
  </si>
  <si>
    <t>Grand Total</t>
  </si>
  <si>
    <t>NOT</t>
  </si>
  <si>
    <t>Recommended PivotTables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</si>
</sst>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44" formatCode="_(&quot;$&quot;* #,##0.00_);_(&quot;$&quot;* \(#,##0.00\);_(&quot;$&quot;* &quot;-&quot;??_);_(@_)"/>
    <numFmt numFmtId="164" formatCode="#,##0&quot; Theater(s)&quot;"/>
    <numFmt numFmtId="165" formatCode=";;;"/>
    <numFmt numFmtId="166" formatCode="&quot;$&quot;#,##0.00"/>
  </numFmts>
  <fonts count="8" x14ac:knownFonts="1">
    <font>
      <sz val="12"/>
      <color theme="1"/>
      <name val="Times New Roman"/>
      <family val="2"/>
    </font>
    <font>
      <u/>
      <sz val="12"/>
      <color theme="10"/>
      <name val="Times New Roman"/>
      <family val="2"/>
    </font>
    <font>
      <b/>
      <sz val="12"/>
      <name val="Times New Roman"/>
      <family val="1"/>
    </font>
    <font>
      <b/>
      <sz val="12"/>
      <color theme="1"/>
      <name val="Times New Roman"/>
      <family val="1"/>
    </font>
    <font>
      <sz val="12"/>
      <name val="Times New Roman"/>
      <family val="1"/>
    </font>
    <font>
      <u/>
      <sz val="12"/>
      <name val="Times New Roman"/>
      <family val="1"/>
    </font>
    <font>
      <sz val="12"/>
      <color theme="1"/>
      <name val="Times New Roman"/>
      <family val="2"/>
    </font>
    <font>
      <sz val="12"/>
      <color rgb="FF9C6500"/>
      <name val="Times New Roman"/>
      <family val="2"/>
    </font>
  </fonts>
  <fills count="10">
    <fill>
      <patternFill patternType="none"/>
    </fill>
    <fill>
      <patternFill patternType="gray125"/>
    </fill>
    <fill>
      <patternFill patternType="solid">
        <fgColor rgb="FFFFFF00"/>
        <bgColor indexed="64"/>
      </patternFill>
    </fill>
    <fill>
      <patternFill patternType="solid">
        <fgColor rgb="FFDCDCDC"/>
        <bgColor indexed="64"/>
      </patternFill>
    </fill>
    <fill>
      <patternFill patternType="solid">
        <fgColor rgb="FFFFFFFF"/>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EB9C"/>
      </patternFill>
    </fill>
    <fill>
      <patternFill patternType="solid">
        <fgColor theme="6"/>
        <bgColor theme="6"/>
      </patternFill>
    </fill>
    <fill>
      <patternFill patternType="solid">
        <fgColor theme="7" tint="0.59999389629810485"/>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0" fontId="1" fillId="0" borderId="0" applyNumberFormat="0" applyFill="0" applyBorder="0" applyAlignment="0" applyProtection="0"/>
    <xf numFmtId="44" fontId="6" fillId="0" borderId="0" applyFont="0" applyFill="0" applyBorder="0" applyAlignment="0" applyProtection="0"/>
    <xf numFmtId="0" fontId="7" fillId="7" borderId="0" applyNumberFormat="0" applyBorder="0" applyAlignment="0" applyProtection="0"/>
  </cellStyleXfs>
  <cellXfs count="78">
    <xf numFmtId="0" fontId="0" fillId="0" borderId="0" xfId="0"/>
    <xf numFmtId="0" fontId="3" fillId="0" borderId="0" xfId="0" applyFont="1"/>
    <xf numFmtId="0" fontId="4" fillId="3" borderId="4" xfId="1" applyFont="1" applyFill="1" applyBorder="1" applyAlignment="1">
      <alignment horizontal="center" vertical="center" wrapText="1"/>
    </xf>
    <xf numFmtId="0" fontId="4" fillId="3" borderId="4" xfId="0" applyFont="1" applyFill="1" applyBorder="1" applyAlignment="1">
      <alignment horizontal="center" vertical="center" wrapText="1"/>
    </xf>
    <xf numFmtId="0" fontId="0" fillId="0" borderId="0" xfId="0" applyAlignment="1">
      <alignment horizontal="center"/>
    </xf>
    <xf numFmtId="0" fontId="4" fillId="4" borderId="4" xfId="0" applyFont="1" applyFill="1" applyBorder="1" applyAlignment="1">
      <alignment horizontal="center" vertical="center" wrapText="1"/>
    </xf>
    <xf numFmtId="0" fontId="5" fillId="4" borderId="4" xfId="1" applyFont="1" applyFill="1" applyBorder="1" applyAlignment="1">
      <alignment horizontal="center" vertical="center" wrapText="1"/>
    </xf>
    <xf numFmtId="0" fontId="4" fillId="4" borderId="4" xfId="1" applyFont="1" applyFill="1" applyBorder="1" applyAlignment="1">
      <alignment horizontal="center" vertical="center" wrapText="1"/>
    </xf>
    <xf numFmtId="16" fontId="4" fillId="4" borderId="4" xfId="1" applyNumberFormat="1" applyFont="1" applyFill="1" applyBorder="1" applyAlignment="1">
      <alignment horizontal="center" vertical="center" wrapText="1"/>
    </xf>
    <xf numFmtId="3" fontId="4" fillId="4" borderId="4" xfId="0" applyNumberFormat="1" applyFont="1" applyFill="1" applyBorder="1" applyAlignment="1">
      <alignment horizontal="center" vertical="center" wrapText="1"/>
    </xf>
    <xf numFmtId="6" fontId="4" fillId="4" borderId="4" xfId="0" applyNumberFormat="1" applyFont="1" applyFill="1" applyBorder="1" applyAlignment="1">
      <alignment horizontal="center" vertical="center" wrapText="1"/>
    </xf>
    <xf numFmtId="16" fontId="4" fillId="4" borderId="4" xfId="0" applyNumberFormat="1" applyFont="1" applyFill="1" applyBorder="1" applyAlignment="1">
      <alignment horizontal="center" vertical="center" wrapText="1"/>
    </xf>
    <xf numFmtId="0" fontId="0" fillId="0" borderId="0" xfId="0" applyAlignment="1">
      <alignment horizontal="left"/>
    </xf>
    <xf numFmtId="0" fontId="4" fillId="4" borderId="4" xfId="0"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6" fontId="0" fillId="0" borderId="0" xfId="0" applyNumberFormat="1"/>
    <xf numFmtId="8" fontId="0" fillId="0" borderId="0" xfId="0" applyNumberFormat="1"/>
    <xf numFmtId="165" fontId="0" fillId="0" borderId="0" xfId="0" applyNumberFormat="1"/>
    <xf numFmtId="0" fontId="4" fillId="4" borderId="6" xfId="0" applyFont="1" applyFill="1" applyBorder="1" applyAlignment="1">
      <alignment horizontal="center" vertical="center" wrapText="1"/>
    </xf>
    <xf numFmtId="0" fontId="5" fillId="4" borderId="6" xfId="1" applyFont="1" applyFill="1" applyBorder="1" applyAlignment="1">
      <alignment horizontal="center" vertical="center" wrapText="1"/>
    </xf>
    <xf numFmtId="0" fontId="4" fillId="4" borderId="6" xfId="1" applyFont="1" applyFill="1" applyBorder="1" applyAlignment="1">
      <alignment horizontal="center" vertical="center" wrapText="1"/>
    </xf>
    <xf numFmtId="3" fontId="4" fillId="4" borderId="6" xfId="0" applyNumberFormat="1" applyFont="1" applyFill="1" applyBorder="1" applyAlignment="1">
      <alignment horizontal="center" vertical="center" wrapText="1"/>
    </xf>
    <xf numFmtId="6" fontId="4" fillId="4" borderId="6" xfId="0" applyNumberFormat="1" applyFont="1" applyFill="1" applyBorder="1" applyAlignment="1">
      <alignment horizontal="center" vertical="center" wrapText="1"/>
    </xf>
    <xf numFmtId="16" fontId="4" fillId="4" borderId="6" xfId="0" applyNumberFormat="1" applyFont="1" applyFill="1" applyBorder="1" applyAlignment="1">
      <alignment horizontal="center" vertical="center" wrapText="1"/>
    </xf>
    <xf numFmtId="0" fontId="0" fillId="6" borderId="4" xfId="0" applyFill="1" applyBorder="1"/>
    <xf numFmtId="0" fontId="1" fillId="0" borderId="0" xfId="1"/>
    <xf numFmtId="6" fontId="0" fillId="6" borderId="4" xfId="0" applyNumberFormat="1" applyFill="1" applyBorder="1"/>
    <xf numFmtId="44" fontId="0" fillId="6" borderId="4" xfId="2" applyFont="1" applyFill="1" applyBorder="1"/>
    <xf numFmtId="44" fontId="0" fillId="6" borderId="4" xfId="2" applyFont="1" applyFill="1" applyBorder="1" applyAlignment="1">
      <alignment horizontal="center" vertical="center"/>
    </xf>
    <xf numFmtId="0" fontId="0" fillId="6" borderId="4" xfId="2" applyNumberFormat="1" applyFont="1" applyFill="1" applyBorder="1" applyAlignment="1">
      <alignment horizontal="center" vertical="center"/>
    </xf>
    <xf numFmtId="6" fontId="7" fillId="7" borderId="6" xfId="3" applyNumberFormat="1" applyBorder="1" applyAlignment="1">
      <alignment horizontal="center" vertical="center" wrapText="1"/>
    </xf>
    <xf numFmtId="6" fontId="7" fillId="7" borderId="4" xfId="3" applyNumberFormat="1" applyBorder="1"/>
    <xf numFmtId="0" fontId="0" fillId="5" borderId="4" xfId="0" applyFill="1" applyBorder="1" applyAlignment="1">
      <alignment horizontal="left" indent="1"/>
    </xf>
    <xf numFmtId="0" fontId="0" fillId="0" borderId="4" xfId="0" applyBorder="1" applyAlignment="1">
      <alignment horizontal="left" indent="1"/>
    </xf>
    <xf numFmtId="0" fontId="0" fillId="0" borderId="11" xfId="0" applyFill="1" applyBorder="1" applyAlignment="1">
      <alignment horizontal="left" indent="1"/>
    </xf>
    <xf numFmtId="0" fontId="4" fillId="0" borderId="3" xfId="0" applyFont="1" applyFill="1" applyBorder="1" applyAlignment="1">
      <alignment horizontal="center" vertical="center" wrapText="1"/>
    </xf>
    <xf numFmtId="0" fontId="5" fillId="0" borderId="4" xfId="1" applyFont="1" applyFill="1" applyBorder="1" applyAlignment="1">
      <alignment horizontal="center" vertical="center" wrapText="1"/>
    </xf>
    <xf numFmtId="0" fontId="4" fillId="0" borderId="4" xfId="1" applyFont="1" applyFill="1" applyBorder="1" applyAlignment="1">
      <alignment horizontal="center" vertical="center" wrapText="1"/>
    </xf>
    <xf numFmtId="16" fontId="4" fillId="0" borderId="4" xfId="1" applyNumberFormat="1" applyFont="1" applyFill="1" applyBorder="1" applyAlignment="1">
      <alignment horizontal="center" vertical="center" wrapText="1"/>
    </xf>
    <xf numFmtId="3" fontId="4" fillId="0" borderId="4" xfId="0" applyNumberFormat="1" applyFont="1" applyFill="1" applyBorder="1" applyAlignment="1">
      <alignment horizontal="center" vertical="center" wrapText="1"/>
    </xf>
    <xf numFmtId="6" fontId="4" fillId="0" borderId="4" xfId="0" applyNumberFormat="1" applyFont="1" applyFill="1" applyBorder="1" applyAlignment="1">
      <alignment horizontal="center" vertical="center" wrapText="1"/>
    </xf>
    <xf numFmtId="16" fontId="4" fillId="0" borderId="4"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0" fontId="5" fillId="0" borderId="9" xfId="1" applyFont="1" applyFill="1" applyBorder="1" applyAlignment="1">
      <alignment horizontal="center" vertical="center" wrapText="1"/>
    </xf>
    <xf numFmtId="0" fontId="4" fillId="0" borderId="9" xfId="1" applyFont="1" applyFill="1" applyBorder="1" applyAlignment="1">
      <alignment horizontal="center" vertical="center" wrapText="1"/>
    </xf>
    <xf numFmtId="16" fontId="4" fillId="0" borderId="9" xfId="1" applyNumberFormat="1" applyFont="1" applyFill="1" applyBorder="1" applyAlignment="1">
      <alignment horizontal="center" vertical="center" wrapText="1"/>
    </xf>
    <xf numFmtId="3" fontId="4" fillId="0" borderId="9" xfId="0" applyNumberFormat="1" applyFont="1" applyFill="1" applyBorder="1" applyAlignment="1">
      <alignment horizontal="center" vertical="center" wrapText="1"/>
    </xf>
    <xf numFmtId="6" fontId="4" fillId="0" borderId="9" xfId="0" applyNumberFormat="1" applyFont="1" applyFill="1" applyBorder="1" applyAlignment="1">
      <alignment horizontal="center" vertical="center" wrapText="1"/>
    </xf>
    <xf numFmtId="0" fontId="4" fillId="0" borderId="5" xfId="1" applyFont="1" applyFill="1" applyBorder="1" applyAlignment="1">
      <alignment horizontal="center" vertical="center" wrapText="1"/>
    </xf>
    <xf numFmtId="0" fontId="4" fillId="0" borderId="6" xfId="1"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16" fontId="4" fillId="0" borderId="9"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0" fillId="6" borderId="4" xfId="0" applyFill="1" applyBorder="1" applyAlignment="1">
      <alignment wrapText="1"/>
    </xf>
    <xf numFmtId="0" fontId="0" fillId="0" borderId="0" xfId="0" applyAlignment="1">
      <alignment wrapText="1"/>
    </xf>
    <xf numFmtId="0" fontId="0" fillId="0" borderId="0" xfId="0" applyAlignment="1">
      <alignment horizontal="left" indent="1"/>
    </xf>
    <xf numFmtId="16" fontId="0" fillId="0" borderId="0" xfId="0" applyNumberFormat="1"/>
    <xf numFmtId="0" fontId="0" fillId="0" borderId="0" xfId="0" applyNumberFormat="1"/>
    <xf numFmtId="166" fontId="0" fillId="0" borderId="0" xfId="0" applyNumberFormat="1"/>
    <xf numFmtId="10" fontId="0" fillId="0" borderId="0" xfId="0" applyNumberFormat="1"/>
    <xf numFmtId="16" fontId="0" fillId="9" borderId="0" xfId="0" applyNumberFormat="1" applyFill="1"/>
    <xf numFmtId="0" fontId="0" fillId="9" borderId="0" xfId="0" applyFill="1"/>
    <xf numFmtId="0" fontId="0" fillId="9" borderId="0" xfId="0" applyNumberFormat="1" applyFill="1"/>
    <xf numFmtId="166" fontId="0" fillId="9" borderId="0" xfId="0" applyNumberFormat="1" applyFill="1"/>
    <xf numFmtId="10" fontId="0" fillId="9" borderId="0" xfId="0" applyNumberFormat="1" applyFill="1"/>
    <xf numFmtId="0" fontId="0" fillId="0" borderId="0" xfId="0" pivotButton="1"/>
    <xf numFmtId="0" fontId="3" fillId="5" borderId="0" xfId="0" applyFont="1" applyFill="1" applyAlignment="1">
      <alignment horizontal="left"/>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3" borderId="7" xfId="1" applyFont="1" applyFill="1" applyBorder="1" applyAlignment="1">
      <alignment horizontal="center" vertical="center" wrapText="1"/>
    </xf>
    <xf numFmtId="0" fontId="2" fillId="3" borderId="12" xfId="1" applyFont="1" applyFill="1" applyBorder="1" applyAlignment="1">
      <alignment horizontal="center" vertical="center" wrapText="1"/>
    </xf>
    <xf numFmtId="0" fontId="2" fillId="3" borderId="4" xfId="1"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cellXfs>
  <cellStyles count="4">
    <cellStyle name="Currency" xfId="2" builtinId="4"/>
    <cellStyle name="Hyperlink" xfId="1" builtinId="8"/>
    <cellStyle name="Neutral" xfId="3" builtinId="28"/>
    <cellStyle name="Normal" xfId="0" builtinId="0"/>
  </cellStyles>
  <dxfs count="16">
    <dxf>
      <fill>
        <patternFill patternType="solid">
          <bgColor theme="7" tint="0.59999389629810485"/>
        </patternFill>
      </fill>
    </dxf>
    <dxf>
      <font>
        <b val="0"/>
        <i val="0"/>
        <strike val="0"/>
        <condense val="0"/>
        <extend val="0"/>
        <outline val="0"/>
        <shadow val="0"/>
        <u val="none"/>
        <vertAlign val="baseline"/>
        <sz val="12"/>
        <color auto="1"/>
        <name val="Times New Roman"/>
        <scheme val="none"/>
      </font>
      <numFmt numFmtId="0" formatCode="General"/>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New Roman"/>
        <scheme val="none"/>
      </font>
      <numFmt numFmtId="10" formatCode="&quot;$&quot;#,##0_);[Red]\(&quot;$&quot;#,##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numFmt numFmtId="3"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Times New Roman"/>
        <scheme val="none"/>
      </font>
      <numFmt numFmtId="21" formatCode="d\-mmm"/>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Times New Roman"/>
        <scheme val="none"/>
      </font>
      <numFmt numFmtId="10" formatCode="&quot;$&quot;#,##0_);[Red]\(&quot;$&quot;#,##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Times New Roman"/>
        <scheme val="none"/>
      </font>
      <numFmt numFmtId="3"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Times New Roman"/>
        <scheme val="none"/>
      </font>
      <numFmt numFmtId="21" formatCode="d\-mmm"/>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ertAlign val="baseline"/>
        <sz val="12"/>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fill>
        <patternFill patternType="none">
          <fgColor indexed="64"/>
          <bgColor auto="1"/>
        </patternFill>
      </fill>
      <alignment horizontal="center" vertical="center"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trlProps/ctrlProp1.xml><?xml version="1.0" encoding="utf-8"?>
<formControlPr xmlns="http://schemas.microsoft.com/office/spreadsheetml/2009/9/main" objectType="Scroll" dx="26" fmlaLink="$S$2" horiz="1" inc="100" max="1580" page="1000" val="158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13</xdr:col>
          <xdr:colOff>4244340</xdr:colOff>
          <xdr:row>1</xdr:row>
          <xdr:rowOff>388620</xdr:rowOff>
        </xdr:from>
        <xdr:to>
          <xdr:col>19</xdr:col>
          <xdr:colOff>99060</xdr:colOff>
          <xdr:row>2</xdr:row>
          <xdr:rowOff>182880</xdr:rowOff>
        </xdr:to>
        <xdr:sp macro="" textlink="">
          <xdr:nvSpPr>
            <xdr:cNvPr id="7169" name="Scroll Bar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c Smith" refreshedDate="41975.600748958335" createdVersion="5" refreshedVersion="5" minRefreshableVersion="3" recordCount="100">
  <cacheSource type="worksheet">
    <worksheetSource ref="A2:I102" sheet="PivotTable Basics"/>
  </cacheSource>
  <cacheFields count="9">
    <cacheField name="Rank" numFmtId="0">
      <sharedItems containsSemiMixedTypes="0" containsString="0" containsNumber="1" containsInteger="1" minValue="1" maxValue="100"/>
    </cacheField>
    <cacheField name="Movie Title" numFmtId="0">
      <sharedItems containsMixedTypes="1" containsNumber="1" containsInteger="1" minValue="42" maxValue="42"/>
    </cacheField>
    <cacheField name="Studio" numFmtId="0">
      <sharedItems count="20">
        <s v="LGF"/>
        <s v="BV"/>
        <s v="Uni."/>
        <s v="WB"/>
        <s v="Par."/>
        <s v="Fox"/>
        <s v="Sony"/>
        <s v="LG/S"/>
        <s v="Wein."/>
        <s v="FD"/>
        <s v="TriS"/>
        <s v="Rela."/>
        <s v="WB (NL)"/>
        <s v="CBS"/>
        <s v="FoxS"/>
        <s v="ORF"/>
        <s v="SGem"/>
        <s v="SPC"/>
        <s v="W/Dim."/>
        <s v="Focus"/>
      </sharedItems>
    </cacheField>
    <cacheField name="Opening Date" numFmtId="16">
      <sharedItems containsSemiMixedTypes="0" containsNonDate="0" containsDate="1" containsString="0" minDate="2013-01-04T00:00:00" maxDate="2013-12-28T00:00:00" count="60">
        <d v="2013-11-22T00:00:00"/>
        <d v="2013-05-03T00:00:00"/>
        <d v="2013-07-03T00:00:00"/>
        <d v="2013-06-14T00:00:00"/>
        <d v="2013-10-04T00:00:00"/>
        <d v="2013-06-21T00:00:00"/>
        <d v="2013-12-13T00:00:00"/>
        <d v="2013-05-24T00:00:00"/>
        <d v="2013-03-08T00:00:00"/>
        <d v="2013-05-16T00:00:00"/>
        <d v="2013-11-08T00:00:00"/>
        <d v="2013-03-22T00:00:00"/>
        <d v="2013-06-28T00:00:00"/>
        <d v="2013-08-07T00:00:00"/>
        <d v="2013-05-10T00:00:00"/>
        <d v="2013-07-19T00:00:00"/>
        <d v="2013-02-08T00:00:00"/>
        <d v="2013-07-12T00:00:00"/>
        <d v="2013-07-26T00:00:00"/>
        <d v="2013-12-18T00:00:00"/>
        <d v="2013-12-25T00:00:00"/>
        <d v="2013-03-28T00:00:00"/>
        <d v="2013-09-27T00:00:00"/>
        <d v="2013-05-31T00:00:00"/>
        <d v="2013-08-16T00:00:00"/>
        <d v="2013-05-23T00:00:00"/>
        <d v="2013-10-11T00:00:00"/>
        <d v="2013-10-25T00:00:00"/>
        <d v="2013-06-12T00:00:00"/>
        <d v="2013-04-12T00:00:00"/>
        <d v="2013-08-09T00:00:00"/>
        <d v="2013-04-19T00:00:00"/>
        <d v="2013-09-13T00:00:00"/>
        <d v="2013-07-17T00:00:00"/>
        <d v="2013-08-02T00:00:00"/>
        <d v="2013-01-18T00:00:00"/>
        <d v="2013-02-14T00:00:00"/>
        <d v="2013-07-31T00:00:00"/>
        <d v="2013-11-15T00:00:00"/>
        <d v="2013-02-01T00:00:00"/>
        <d v="2013-03-01T00:00:00"/>
        <d v="2013-06-07T00:00:00"/>
        <d v="2013-11-01T00:00:00"/>
        <d v="2013-09-20T00:00:00"/>
        <d v="2013-02-15T00:00:00"/>
        <d v="2013-10-18T00:00:00"/>
        <d v="2013-01-25T00:00:00"/>
        <d v="2013-04-05T00:00:00"/>
        <d v="2013-03-29T00:00:00"/>
        <d v="2013-03-15T00:00:00"/>
        <d v="2013-04-26T00:00:00"/>
        <d v="2013-01-11T00:00:00"/>
        <d v="2013-08-30T00:00:00"/>
        <d v="2013-02-22T00:00:00"/>
        <d v="2013-09-06T00:00:00"/>
        <d v="2013-12-27T00:00:00"/>
        <d v="2013-12-20T00:00:00"/>
        <d v="2013-01-04T00:00:00"/>
        <d v="2013-08-21T00:00:00"/>
        <d v="2013-08-23T00:00:00"/>
      </sharedItems>
      <fieldGroup base="3">
        <rangePr groupBy="quarters" startDate="2013-01-04T00:00:00" endDate="2013-12-28T00:00:00"/>
        <groupItems count="6">
          <s v="&lt;1/4/2013"/>
          <s v="Qtr1"/>
          <s v="Qtr2"/>
          <s v="Qtr3"/>
          <s v="Qtr4"/>
          <s v="&gt;12/28/2013"/>
        </groupItems>
      </fieldGroup>
    </cacheField>
    <cacheField name="Opening Theaters" numFmtId="3">
      <sharedItems containsSemiMixedTypes="0" containsString="0" containsNumber="1" containsInteger="1" minValue="1" maxValue="4253"/>
    </cacheField>
    <cacheField name="Opening Gross" numFmtId="6">
      <sharedItems containsSemiMixedTypes="0" containsString="0" containsNumber="1" containsInteger="1" minValue="90872" maxValue="174144585"/>
    </cacheField>
    <cacheField name="Closing Date" numFmtId="16">
      <sharedItems containsSemiMixedTypes="0" containsNonDate="0" containsDate="1" containsString="0" minDate="2013-02-28T00:00:00" maxDate="2014-07-18T00:00:00"/>
    </cacheField>
    <cacheField name="Closing Theaters" numFmtId="3">
      <sharedItems containsSemiMixedTypes="0" containsString="0" containsNumber="1" containsInteger="1" minValue="892" maxValue="4253"/>
    </cacheField>
    <cacheField name="Total Gross" numFmtId="6">
      <sharedItems containsSemiMixedTypes="0" containsString="0" containsNumber="1" containsInteger="1" minValue="25568251" maxValue="4246680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n v="1"/>
    <s v="The Hunger Games: Catching Fire"/>
    <x v="0"/>
    <x v="0"/>
    <n v="4163"/>
    <n v="158074286"/>
    <d v="2014-04-03T00:00:00"/>
    <n v="4163"/>
    <n v="424668047"/>
  </r>
  <r>
    <n v="2"/>
    <s v="Iron Man 3"/>
    <x v="1"/>
    <x v="1"/>
    <n v="4253"/>
    <n v="174144585"/>
    <d v="2013-09-12T00:00:00"/>
    <n v="4253"/>
    <n v="409013994"/>
  </r>
  <r>
    <n v="3"/>
    <s v="Frozen"/>
    <x v="1"/>
    <x v="0"/>
    <n v="1"/>
    <n v="243390"/>
    <d v="2014-07-17T00:00:00"/>
    <n v="3742"/>
    <n v="400738009"/>
  </r>
  <r>
    <n v="4"/>
    <s v="Despicable Me 2"/>
    <x v="2"/>
    <x v="2"/>
    <n v="3997"/>
    <n v="83517315"/>
    <d v="2014-01-16T00:00:00"/>
    <n v="4003"/>
    <n v="368061265"/>
  </r>
  <r>
    <n v="5"/>
    <s v="Man of Steel"/>
    <x v="3"/>
    <x v="3"/>
    <n v="4207"/>
    <n v="116619362"/>
    <d v="2013-09-19T00:00:00"/>
    <n v="4207"/>
    <n v="291045518"/>
  </r>
  <r>
    <n v="6"/>
    <s v="Gravity"/>
    <x v="3"/>
    <x v="4"/>
    <n v="3575"/>
    <n v="55785112"/>
    <d v="2014-05-08T00:00:00"/>
    <n v="3820"/>
    <n v="274092705"/>
  </r>
  <r>
    <n v="7"/>
    <s v="Monsters University"/>
    <x v="1"/>
    <x v="5"/>
    <n v="4004"/>
    <n v="82429469"/>
    <d v="2013-12-19T00:00:00"/>
    <n v="4004"/>
    <n v="268492764"/>
  </r>
  <r>
    <n v="8"/>
    <s v="The Hobbit: The Desolation of Smaug"/>
    <x v="3"/>
    <x v="6"/>
    <n v="3903"/>
    <n v="73645197"/>
    <d v="2014-04-17T00:00:00"/>
    <n v="3928"/>
    <n v="258366855"/>
  </r>
  <r>
    <n v="9"/>
    <s v="Fast &amp; Furious 6"/>
    <x v="2"/>
    <x v="7"/>
    <n v="3658"/>
    <n v="97375245"/>
    <d v="2013-09-05T00:00:00"/>
    <n v="3771"/>
    <n v="238679850"/>
  </r>
  <r>
    <n v="10"/>
    <s v="Oz The Great and Powerful"/>
    <x v="1"/>
    <x v="8"/>
    <n v="3912"/>
    <n v="79110453"/>
    <d v="2013-07-18T00:00:00"/>
    <n v="3912"/>
    <n v="234911825"/>
  </r>
  <r>
    <n v="11"/>
    <s v="Star Trek Into Darkness"/>
    <x v="4"/>
    <x v="9"/>
    <n v="3868"/>
    <n v="70165559"/>
    <d v="2013-09-12T00:00:00"/>
    <n v="3907"/>
    <n v="228778661"/>
  </r>
  <r>
    <n v="12"/>
    <s v="Thor: The Dark World"/>
    <x v="1"/>
    <x v="10"/>
    <n v="3841"/>
    <n v="85737841"/>
    <d v="2014-04-17T00:00:00"/>
    <n v="3841"/>
    <n v="206362140"/>
  </r>
  <r>
    <n v="13"/>
    <s v="World War Z"/>
    <x v="4"/>
    <x v="5"/>
    <n v="3607"/>
    <n v="66411834"/>
    <d v="2013-10-10T00:00:00"/>
    <n v="3607"/>
    <n v="202359711"/>
  </r>
  <r>
    <n v="14"/>
    <s v="The Croods"/>
    <x v="5"/>
    <x v="11"/>
    <n v="4046"/>
    <n v="43639736"/>
    <d v="2013-09-19T00:00:00"/>
    <n v="4065"/>
    <n v="187168425"/>
  </r>
  <r>
    <n v="15"/>
    <s v="The Heat"/>
    <x v="5"/>
    <x v="12"/>
    <n v="3181"/>
    <n v="39115043"/>
    <d v="2013-12-12T00:00:00"/>
    <n v="3184"/>
    <n v="159582188"/>
  </r>
  <r>
    <n v="16"/>
    <s v="We're the Millers"/>
    <x v="3"/>
    <x v="13"/>
    <n v="3260"/>
    <n v="26419396"/>
    <d v="2013-12-05T00:00:00"/>
    <n v="3445"/>
    <n v="150394119"/>
  </r>
  <r>
    <n v="17"/>
    <s v="American Hustle"/>
    <x v="6"/>
    <x v="6"/>
    <n v="6"/>
    <n v="740455"/>
    <d v="2014-04-06T00:00:00"/>
    <n v="2629"/>
    <n v="150117807"/>
  </r>
  <r>
    <n v="18"/>
    <s v="The Great Gatsby (2013)"/>
    <x v="3"/>
    <x v="14"/>
    <n v="3535"/>
    <n v="50085185"/>
    <d v="2013-08-22T00:00:00"/>
    <n v="3550"/>
    <n v="144840419"/>
  </r>
  <r>
    <n v="19"/>
    <s v="The Conjuring"/>
    <x v="3"/>
    <x v="15"/>
    <n v="2903"/>
    <n v="41855326"/>
    <d v="2013-10-31T00:00:00"/>
    <n v="3115"/>
    <n v="137400141"/>
  </r>
  <r>
    <n v="20"/>
    <s v="Identity Thief"/>
    <x v="2"/>
    <x v="16"/>
    <n v="3141"/>
    <n v="34551025"/>
    <d v="2013-06-06T00:00:00"/>
    <n v="3230"/>
    <n v="134506920"/>
  </r>
  <r>
    <n v="21"/>
    <s v="Grown Ups 2"/>
    <x v="6"/>
    <x v="17"/>
    <n v="3491"/>
    <n v="41508572"/>
    <d v="2013-11-17T00:00:00"/>
    <n v="3491"/>
    <n v="133668525"/>
  </r>
  <r>
    <n v="22"/>
    <s v="The Wolverine"/>
    <x v="5"/>
    <x v="18"/>
    <n v="3924"/>
    <n v="53113752"/>
    <d v="2013-12-05T00:00:00"/>
    <n v="3924"/>
    <n v="132556852"/>
  </r>
  <r>
    <n v="23"/>
    <s v="Anchorman 2: The Legend Continues"/>
    <x v="4"/>
    <x v="19"/>
    <n v="3507"/>
    <n v="26232425"/>
    <d v="2014-02-20T00:00:00"/>
    <n v="3507"/>
    <n v="125168368"/>
  </r>
  <r>
    <n v="24"/>
    <s v="Lone Survivor"/>
    <x v="2"/>
    <x v="20"/>
    <n v="2"/>
    <n v="90872"/>
    <d v="2014-04-10T00:00:00"/>
    <n v="3285"/>
    <n v="125095601"/>
  </r>
  <r>
    <n v="25"/>
    <s v="G.I. Joe: Retaliation"/>
    <x v="4"/>
    <x v="21"/>
    <n v="3719"/>
    <n v="40501814"/>
    <d v="2013-07-18T00:00:00"/>
    <n v="3734"/>
    <n v="122523060"/>
  </r>
  <r>
    <n v="26"/>
    <s v="Cloudy with a Chance of Meatballs 2"/>
    <x v="6"/>
    <x v="22"/>
    <n v="4001"/>
    <n v="34017930"/>
    <d v="2014-03-16T00:00:00"/>
    <n v="4001"/>
    <n v="119793567"/>
  </r>
  <r>
    <n v="27"/>
    <s v="Now You See Me"/>
    <x v="7"/>
    <x v="23"/>
    <n v="2925"/>
    <n v="29350389"/>
    <d v="2013-09-26T00:00:00"/>
    <n v="3082"/>
    <n v="117723989"/>
  </r>
  <r>
    <n v="28"/>
    <s v="The Wolf of Wall Street"/>
    <x v="4"/>
    <x v="20"/>
    <n v="2537"/>
    <n v="18361578"/>
    <d v="2014-04-03T00:00:00"/>
    <n v="2557"/>
    <n v="116900694"/>
  </r>
  <r>
    <n v="29"/>
    <s v="Lee Daniels' The Butler"/>
    <x v="8"/>
    <x v="24"/>
    <n v="2933"/>
    <n v="24637312"/>
    <d v="2014-02-13T00:00:00"/>
    <n v="3330"/>
    <n v="116632095"/>
  </r>
  <r>
    <n v="30"/>
    <s v="The Hangover Part III"/>
    <x v="3"/>
    <x v="25"/>
    <n v="3555"/>
    <n v="41671198"/>
    <d v="2013-08-15T00:00:00"/>
    <n v="3565"/>
    <n v="112200072"/>
  </r>
  <r>
    <n v="31"/>
    <s v="Epic"/>
    <x v="5"/>
    <x v="7"/>
    <n v="3882"/>
    <n v="33531068"/>
    <d v="2013-09-19T00:00:00"/>
    <n v="3894"/>
    <n v="107518682"/>
  </r>
  <r>
    <n v="32"/>
    <s v="Captain Phillips"/>
    <x v="6"/>
    <x v="26"/>
    <n v="3020"/>
    <n v="25718314"/>
    <d v="2014-03-02T00:00:00"/>
    <n v="3143"/>
    <n v="107100855"/>
  </r>
  <r>
    <n v="33"/>
    <s v="Jackass Presents: Bad Grandpa"/>
    <x v="4"/>
    <x v="27"/>
    <n v="3336"/>
    <n v="32055177"/>
    <d v="2014-01-23T00:00:00"/>
    <n v="3345"/>
    <n v="102003019"/>
  </r>
  <r>
    <n v="34"/>
    <s v="Pacific Rim"/>
    <x v="3"/>
    <x v="17"/>
    <n v="3275"/>
    <n v="37285325"/>
    <d v="2013-10-17T00:00:00"/>
    <n v="3285"/>
    <n v="101802906"/>
  </r>
  <r>
    <n v="35"/>
    <s v="This is the End"/>
    <x v="6"/>
    <x v="28"/>
    <n v="3055"/>
    <n v="20719162"/>
    <d v="2013-10-06T00:00:00"/>
    <n v="3055"/>
    <n v="101470202"/>
  </r>
  <r>
    <n v="36"/>
    <s v="Olympus Has Fallen"/>
    <x v="9"/>
    <x v="11"/>
    <n v="3098"/>
    <n v="30373794"/>
    <d v="2013-07-11T00:00:00"/>
    <n v="3106"/>
    <n v="98925640"/>
  </r>
  <r>
    <n v="37"/>
    <n v="42"/>
    <x v="3"/>
    <x v="29"/>
    <n v="3003"/>
    <n v="27487144"/>
    <d v="2013-07-25T00:00:00"/>
    <n v="3405"/>
    <n v="95020213"/>
  </r>
  <r>
    <n v="38"/>
    <s v="Elysium"/>
    <x v="10"/>
    <x v="30"/>
    <n v="3284"/>
    <n v="29807393"/>
    <d v="2013-11-24T00:00:00"/>
    <n v="3284"/>
    <n v="93050117"/>
  </r>
  <r>
    <n v="39"/>
    <s v="Planes"/>
    <x v="1"/>
    <x v="30"/>
    <n v="3702"/>
    <n v="22232291"/>
    <d v="2013-12-19T00:00:00"/>
    <n v="3716"/>
    <n v="90288712"/>
  </r>
  <r>
    <n v="40"/>
    <s v="The Lone Ranger"/>
    <x v="1"/>
    <x v="2"/>
    <n v="3904"/>
    <n v="29210849"/>
    <d v="2013-10-10T00:00:00"/>
    <n v="3904"/>
    <n v="89302115"/>
  </r>
  <r>
    <n v="41"/>
    <s v="Oblivion"/>
    <x v="2"/>
    <x v="31"/>
    <n v="3783"/>
    <n v="37054485"/>
    <d v="2013-06-27T00:00:00"/>
    <n v="3792"/>
    <n v="89107235"/>
  </r>
  <r>
    <n v="42"/>
    <s v="Insidious Chapter 2"/>
    <x v="9"/>
    <x v="32"/>
    <n v="3049"/>
    <n v="40272103"/>
    <d v="2013-12-19T00:00:00"/>
    <n v="3155"/>
    <n v="83586447"/>
  </r>
  <r>
    <n v="43"/>
    <s v="Saving Mr. Banks"/>
    <x v="1"/>
    <x v="6"/>
    <n v="15"/>
    <n v="413373"/>
    <d v="2014-04-17T00:00:00"/>
    <n v="2671"/>
    <n v="83301580"/>
  </r>
  <r>
    <n v="44"/>
    <s v="Turbo"/>
    <x v="5"/>
    <x v="33"/>
    <n v="3806"/>
    <n v="21312625"/>
    <d v="2013-12-12T00:00:00"/>
    <n v="3809"/>
    <n v="83028128"/>
  </r>
  <r>
    <n v="45"/>
    <s v="2 Guns"/>
    <x v="2"/>
    <x v="34"/>
    <n v="3025"/>
    <n v="27059130"/>
    <d v="2013-10-24T00:00:00"/>
    <n v="3028"/>
    <n v="75612460"/>
  </r>
  <r>
    <n v="46"/>
    <s v="White House Down"/>
    <x v="6"/>
    <x v="12"/>
    <n v="3222"/>
    <n v="24852258"/>
    <d v="2013-09-15T00:00:00"/>
    <n v="3222"/>
    <n v="73103784"/>
  </r>
  <r>
    <n v="47"/>
    <s v="Mama"/>
    <x v="2"/>
    <x v="35"/>
    <n v="2647"/>
    <n v="28402310"/>
    <d v="2013-04-04T00:00:00"/>
    <n v="2781"/>
    <n v="71628180"/>
  </r>
  <r>
    <n v="48"/>
    <s v="Safe Haven"/>
    <x v="11"/>
    <x v="36"/>
    <n v="3223"/>
    <n v="21401594"/>
    <d v="2013-05-30T00:00:00"/>
    <n v="3223"/>
    <n v="71349120"/>
  </r>
  <r>
    <n v="49"/>
    <s v="The Smurfs 2"/>
    <x v="6"/>
    <x v="37"/>
    <n v="3866"/>
    <n v="17548389"/>
    <d v="2013-11-17T00:00:00"/>
    <n v="3867"/>
    <n v="71017784"/>
  </r>
  <r>
    <n v="50"/>
    <s v="The Best Man Holiday"/>
    <x v="2"/>
    <x v="38"/>
    <n v="2024"/>
    <n v="30107555"/>
    <d v="2014-01-09T00:00:00"/>
    <n v="2041"/>
    <n v="70525195"/>
  </r>
  <r>
    <n v="51"/>
    <s v="Percy Jackson: Sea of Monsters"/>
    <x v="5"/>
    <x v="13"/>
    <n v="3031"/>
    <n v="14401054"/>
    <d v="2014-01-30T00:00:00"/>
    <n v="3080"/>
    <n v="68559554"/>
  </r>
  <r>
    <n v="52"/>
    <s v="A Good Day to Die Hard"/>
    <x v="5"/>
    <x v="36"/>
    <n v="3553"/>
    <n v="24834845"/>
    <d v="2013-05-23T00:00:00"/>
    <n v="3555"/>
    <n v="67349198"/>
  </r>
  <r>
    <n v="53"/>
    <s v="Warm Bodies"/>
    <x v="7"/>
    <x v="39"/>
    <n v="3009"/>
    <n v="20353967"/>
    <d v="2013-05-09T00:00:00"/>
    <n v="3009"/>
    <n v="66380662"/>
  </r>
  <r>
    <n v="54"/>
    <s v="Jack the Giant Slayer"/>
    <x v="12"/>
    <x v="40"/>
    <n v="3525"/>
    <n v="27202226"/>
    <d v="2013-06-13T00:00:00"/>
    <n v="3525"/>
    <n v="65187603"/>
  </r>
  <r>
    <n v="55"/>
    <s v="The Purge"/>
    <x v="2"/>
    <x v="41"/>
    <n v="2536"/>
    <n v="34058360"/>
    <d v="2013-08-08T00:00:00"/>
    <n v="2591"/>
    <n v="64473115"/>
  </r>
  <r>
    <n v="56"/>
    <s v="Last Vegas"/>
    <x v="13"/>
    <x v="42"/>
    <n v="3065"/>
    <n v="16334566"/>
    <d v="2014-02-20T00:00:00"/>
    <n v="3237"/>
    <n v="63914167"/>
  </r>
  <r>
    <n v="57"/>
    <s v="Ender's Game"/>
    <x v="7"/>
    <x v="42"/>
    <n v="3407"/>
    <n v="27017351"/>
    <d v="2014-01-09T00:00:00"/>
    <n v="3407"/>
    <n v="61737191"/>
  </r>
  <r>
    <n v="58"/>
    <s v="Prisoners"/>
    <x v="3"/>
    <x v="43"/>
    <n v="3260"/>
    <n v="20817053"/>
    <d v="2013-12-05T00:00:00"/>
    <n v="3290"/>
    <n v="61002302"/>
  </r>
  <r>
    <n v="59"/>
    <s v="After Earth"/>
    <x v="6"/>
    <x v="23"/>
    <n v="3401"/>
    <n v="27520040"/>
    <d v="2013-08-18T00:00:00"/>
    <n v="3401"/>
    <n v="60522097"/>
  </r>
  <r>
    <n v="60"/>
    <s v="The Secret Life of Walter Mitty"/>
    <x v="5"/>
    <x v="20"/>
    <n v="2909"/>
    <n v="12765508"/>
    <d v="2014-04-10T00:00:00"/>
    <n v="2922"/>
    <n v="58236838"/>
  </r>
  <r>
    <n v="61"/>
    <s v="Escape From Planet Earth"/>
    <x v="8"/>
    <x v="44"/>
    <n v="3288"/>
    <n v="15891055"/>
    <d v="2013-07-25T00:00:00"/>
    <n v="3353"/>
    <n v="57012977"/>
  </r>
  <r>
    <n v="62"/>
    <s v="12 Years a Slave"/>
    <x v="14"/>
    <x v="45"/>
    <n v="19"/>
    <n v="923715"/>
    <d v="2014-05-08T00:00:00"/>
    <n v="1474"/>
    <n v="56671993"/>
  </r>
  <r>
    <n v="63"/>
    <s v="Free Birds"/>
    <x v="11"/>
    <x v="42"/>
    <n v="3736"/>
    <n v="15805237"/>
    <d v="2014-03-20T00:00:00"/>
    <n v="3736"/>
    <n v="55750480"/>
  </r>
  <r>
    <n v="64"/>
    <s v="Hansel and Gretel: Witch Hunters"/>
    <x v="4"/>
    <x v="46"/>
    <n v="3372"/>
    <n v="19690956"/>
    <d v="2013-04-25T00:00:00"/>
    <n v="3375"/>
    <n v="55703475"/>
  </r>
  <r>
    <n v="65"/>
    <s v="Evil Dead (2013)"/>
    <x v="10"/>
    <x v="47"/>
    <n v="3025"/>
    <n v="25775847"/>
    <d v="2013-06-09T00:00:00"/>
    <n v="3025"/>
    <n v="54239856"/>
  </r>
  <r>
    <n v="66"/>
    <s v="Red 2"/>
    <x v="7"/>
    <x v="15"/>
    <n v="3016"/>
    <n v="18048422"/>
    <d v="2013-10-17T00:00:00"/>
    <n v="3016"/>
    <n v="53262560"/>
  </r>
  <r>
    <n v="67"/>
    <s v="Tyler Perry's A Madea Christmas"/>
    <x v="0"/>
    <x v="6"/>
    <n v="2194"/>
    <n v="16007634"/>
    <d v="2014-02-13T00:00:00"/>
    <n v="2194"/>
    <n v="52543354"/>
  </r>
  <r>
    <n v="68"/>
    <s v="Tyler Perry's Temptation: Confessions of a Marriage Counselor"/>
    <x v="0"/>
    <x v="48"/>
    <n v="2047"/>
    <n v="21641679"/>
    <d v="2013-05-30T00:00:00"/>
    <n v="2047"/>
    <n v="51975354"/>
  </r>
  <r>
    <n v="69"/>
    <s v="The Call"/>
    <x v="10"/>
    <x v="49"/>
    <n v="2507"/>
    <n v="17118745"/>
    <d v="2013-06-09T00:00:00"/>
    <n v="2507"/>
    <n v="51872378"/>
  </r>
  <r>
    <n v="70"/>
    <s v="Pain and Gain"/>
    <x v="4"/>
    <x v="50"/>
    <n v="3277"/>
    <n v="20244505"/>
    <d v="2013-08-29T00:00:00"/>
    <n v="3303"/>
    <n v="49875291"/>
  </r>
  <r>
    <n v="71"/>
    <s v="Gangster Squad"/>
    <x v="3"/>
    <x v="51"/>
    <n v="3103"/>
    <n v="17070347"/>
    <d v="2013-04-04T00:00:00"/>
    <n v="3103"/>
    <n v="46000903"/>
  </r>
  <r>
    <n v="72"/>
    <s v="Jurassic Park 3D"/>
    <x v="2"/>
    <x v="47"/>
    <n v="2771"/>
    <n v="18620145"/>
    <d v="2013-05-23T00:00:00"/>
    <n v="2778"/>
    <n v="45385935"/>
  </r>
  <r>
    <n v="73"/>
    <s v="The Internship"/>
    <x v="5"/>
    <x v="41"/>
    <n v="3366"/>
    <n v="17325307"/>
    <d v="2013-09-12T00:00:00"/>
    <n v="3399"/>
    <n v="44672764"/>
  </r>
  <r>
    <n v="74"/>
    <s v="Instructions Not Included"/>
    <x v="0"/>
    <x v="52"/>
    <n v="348"/>
    <n v="7846426"/>
    <d v="2013-12-12T00:00:00"/>
    <n v="978"/>
    <n v="44467206"/>
  </r>
  <r>
    <n v="75"/>
    <s v="Snitch"/>
    <x v="7"/>
    <x v="53"/>
    <n v="2511"/>
    <n v="13167607"/>
    <d v="2013-05-30T00:00:00"/>
    <n v="2511"/>
    <n v="42930462"/>
  </r>
  <r>
    <n v="76"/>
    <s v="Riddick"/>
    <x v="2"/>
    <x v="54"/>
    <n v="3107"/>
    <n v="19030375"/>
    <d v="2013-10-31T00:00:00"/>
    <n v="3117"/>
    <n v="42025135"/>
  </r>
  <r>
    <n v="77"/>
    <s v="A Haunted House"/>
    <x v="15"/>
    <x v="51"/>
    <n v="2160"/>
    <n v="18101682"/>
    <d v="2013-03-03T00:00:00"/>
    <n v="2160"/>
    <n v="40041683"/>
  </r>
  <r>
    <n v="78"/>
    <s v="47 Ronin"/>
    <x v="2"/>
    <x v="20"/>
    <n v="2689"/>
    <n v="9910310"/>
    <d v="2014-02-06T00:00:00"/>
    <n v="2690"/>
    <n v="38362475"/>
  </r>
  <r>
    <n v="79"/>
    <s v="August: Osage County"/>
    <x v="8"/>
    <x v="55"/>
    <n v="5"/>
    <n v="179302"/>
    <d v="2014-05-08T00:00:00"/>
    <n v="2411"/>
    <n v="37738810"/>
  </r>
  <r>
    <n v="80"/>
    <s v="Philomena"/>
    <x v="8"/>
    <x v="0"/>
    <n v="4"/>
    <n v="128435"/>
    <d v="2014-05-22T00:00:00"/>
    <n v="1225"/>
    <n v="37709979"/>
  </r>
  <r>
    <n v="81"/>
    <s v="The Family (2013)"/>
    <x v="11"/>
    <x v="32"/>
    <n v="3091"/>
    <n v="14034764"/>
    <d v="2014-01-09T00:00:00"/>
    <n v="3091"/>
    <n v="36918811"/>
  </r>
  <r>
    <n v="82"/>
    <s v="Walking with Dinosaurs"/>
    <x v="5"/>
    <x v="56"/>
    <n v="3231"/>
    <n v="7091938"/>
    <d v="2014-04-10T00:00:00"/>
    <n v="3243"/>
    <n v="36076121"/>
  </r>
  <r>
    <n v="83"/>
    <s v="Carrie (2013)"/>
    <x v="16"/>
    <x v="45"/>
    <n v="3157"/>
    <n v="16101552"/>
    <d v="2013-11-24T00:00:00"/>
    <n v="3157"/>
    <n v="35266619"/>
  </r>
  <r>
    <n v="84"/>
    <s v="Texas Chainsaw 3D"/>
    <x v="0"/>
    <x v="57"/>
    <n v="2654"/>
    <n v="21744470"/>
    <d v="2013-02-28T00:00:00"/>
    <n v="2659"/>
    <n v="34341945"/>
  </r>
  <r>
    <n v="85"/>
    <s v="R.I.P.D."/>
    <x v="2"/>
    <x v="15"/>
    <n v="2852"/>
    <n v="12691415"/>
    <d v="2013-09-26T00:00:00"/>
    <n v="2852"/>
    <n v="33618855"/>
  </r>
  <r>
    <n v="86"/>
    <s v="Blue Jasmine"/>
    <x v="17"/>
    <x v="18"/>
    <n v="6"/>
    <n v="612064"/>
    <d v="2014-04-03T00:00:00"/>
    <n v="1283"/>
    <n v="33405481"/>
  </r>
  <r>
    <n v="87"/>
    <s v="Kevin Hart: Let Me Explain"/>
    <x v="7"/>
    <x v="2"/>
    <n v="876"/>
    <n v="10030463"/>
    <d v="2013-08-22T00:00:00"/>
    <n v="892"/>
    <n v="32244051"/>
  </r>
  <r>
    <n v="88"/>
    <s v="Side Effects (2013)"/>
    <x v="15"/>
    <x v="16"/>
    <n v="2605"/>
    <n v="9303145"/>
    <d v="2013-05-16T00:00:00"/>
    <n v="2605"/>
    <n v="32172757"/>
  </r>
  <r>
    <n v="89"/>
    <s v="Scary Movie 5"/>
    <x v="18"/>
    <x v="29"/>
    <n v="3402"/>
    <n v="14157367"/>
    <d v="2013-07-25T00:00:00"/>
    <n v="3402"/>
    <n v="32015787"/>
  </r>
  <r>
    <n v="90"/>
    <s v="The Mortal Instruments: City of Bones"/>
    <x v="16"/>
    <x v="58"/>
    <n v="3118"/>
    <n v="9336957"/>
    <d v="2013-10-06T00:00:00"/>
    <n v="3118"/>
    <n v="31165421"/>
  </r>
  <r>
    <n v="91"/>
    <s v="Delivery Man"/>
    <x v="1"/>
    <x v="0"/>
    <n v="3036"/>
    <n v="7944977"/>
    <d v="2014-03-20T00:00:00"/>
    <n v="3036"/>
    <n v="30664106"/>
  </r>
  <r>
    <n v="92"/>
    <s v="Grudge Match"/>
    <x v="3"/>
    <x v="20"/>
    <n v="2838"/>
    <n v="7021993"/>
    <d v="2014-03-13T00:00:00"/>
    <n v="2856"/>
    <n v="29807260"/>
  </r>
  <r>
    <n v="93"/>
    <s v="One Direction: This is Us"/>
    <x v="10"/>
    <x v="52"/>
    <n v="2735"/>
    <n v="15815497"/>
    <d v="2013-10-06T00:00:00"/>
    <n v="2735"/>
    <n v="28873374"/>
  </r>
  <r>
    <n v="94"/>
    <s v="Kick-A** 2"/>
    <x v="2"/>
    <x v="24"/>
    <n v="2940"/>
    <n v="13332955"/>
    <d v="2013-09-26T00:00:00"/>
    <n v="2945"/>
    <n v="28795985"/>
  </r>
  <r>
    <n v="95"/>
    <s v="Dallas Buyers Club"/>
    <x v="19"/>
    <x v="42"/>
    <n v="9"/>
    <n v="260865"/>
    <d v="2014-05-01T00:00:00"/>
    <n v="1110"/>
    <n v="27298285"/>
  </r>
  <r>
    <n v="96"/>
    <s v="Rush (2013)"/>
    <x v="2"/>
    <x v="43"/>
    <n v="5"/>
    <n v="187289"/>
    <d v="2013-11-21T00:00:00"/>
    <n v="2308"/>
    <n v="26947624"/>
  </r>
  <r>
    <n v="97"/>
    <s v="The Host (2013)"/>
    <x v="15"/>
    <x v="48"/>
    <n v="3202"/>
    <n v="10600112"/>
    <d v="2013-05-30T00:00:00"/>
    <n v="3202"/>
    <n v="26627201"/>
  </r>
  <r>
    <n v="98"/>
    <s v="The World's End"/>
    <x v="19"/>
    <x v="59"/>
    <n v="1551"/>
    <n v="8811790"/>
    <d v="2013-12-05T00:00:00"/>
    <n v="1553"/>
    <n v="26004851"/>
  </r>
  <r>
    <n v="99"/>
    <s v="21 and Over"/>
    <x v="11"/>
    <x v="40"/>
    <n v="2771"/>
    <n v="8754168"/>
    <d v="2013-05-16T00:00:00"/>
    <n v="2771"/>
    <n v="25682380"/>
  </r>
  <r>
    <n v="100"/>
    <s v="Her (2013)"/>
    <x v="3"/>
    <x v="19"/>
    <n v="6"/>
    <n v="260382"/>
    <d v="2014-04-17T00:00:00"/>
    <n v="1729"/>
    <n v="255682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colGrandTotals="0" itemPrintTitles="1" createdVersion="5" indent="0" compact="0" compactData="0" multipleFieldFilters="0">
  <location ref="K20:S75" firstHeaderRow="0" firstDataRow="1" firstDataCol="2"/>
  <pivotFields count="9">
    <pivotField dataField="1" compact="0" outline="0" subtotalTop="0" showAll="0"/>
    <pivotField compact="0" outline="0" subtotalTop="0" showAll="0"/>
    <pivotField axis="axisRow" compact="0" outline="0" subtotalTop="0" showAll="0">
      <items count="21">
        <item x="1"/>
        <item x="13"/>
        <item x="9"/>
        <item x="19"/>
        <item x="5"/>
        <item x="14"/>
        <item x="7"/>
        <item x="0"/>
        <item x="15"/>
        <item x="4"/>
        <item x="11"/>
        <item x="16"/>
        <item x="6"/>
        <item x="17"/>
        <item x="10"/>
        <item x="2"/>
        <item x="18"/>
        <item x="3"/>
        <item x="12"/>
        <item x="8"/>
        <item t="default"/>
      </items>
    </pivotField>
    <pivotField axis="axisRow" compact="0" numFmtId="16" outline="0" subtotalTop="0" showAll="0">
      <items count="7">
        <item x="0"/>
        <item x="1"/>
        <item x="2"/>
        <item x="3"/>
        <item x="4"/>
        <item x="5"/>
        <item t="default"/>
      </items>
    </pivotField>
    <pivotField compact="0" numFmtId="3" outline="0" subtotalTop="0" showAll="0"/>
    <pivotField dataField="1" compact="0" numFmtId="6" outline="0" subtotalTop="0" showAll="0"/>
    <pivotField compact="0" numFmtId="16" outline="0" subtotalTop="0" showAll="0"/>
    <pivotField compact="0" numFmtId="3" outline="0" subtotalTop="0" showAll="0"/>
    <pivotField dataField="1" compact="0" numFmtId="6" outline="0" subtotalTop="0" showAll="0"/>
  </pivotFields>
  <rowFields count="2">
    <field x="3"/>
    <field x="2"/>
  </rowFields>
  <rowItems count="55">
    <i>
      <x v="1"/>
      <x/>
    </i>
    <i r="1">
      <x v="2"/>
    </i>
    <i r="1">
      <x v="4"/>
    </i>
    <i r="1">
      <x v="6"/>
    </i>
    <i r="1">
      <x v="7"/>
    </i>
    <i r="1">
      <x v="8"/>
    </i>
    <i r="1">
      <x v="9"/>
    </i>
    <i r="1">
      <x v="10"/>
    </i>
    <i r="1">
      <x v="14"/>
    </i>
    <i r="1">
      <x v="15"/>
    </i>
    <i r="1">
      <x v="17"/>
    </i>
    <i r="1">
      <x v="18"/>
    </i>
    <i r="1">
      <x v="19"/>
    </i>
    <i t="default">
      <x v="1"/>
    </i>
    <i>
      <x v="2"/>
      <x/>
    </i>
    <i r="1">
      <x v="4"/>
    </i>
    <i r="1">
      <x v="6"/>
    </i>
    <i r="1">
      <x v="9"/>
    </i>
    <i r="1">
      <x v="12"/>
    </i>
    <i r="1">
      <x v="14"/>
    </i>
    <i r="1">
      <x v="15"/>
    </i>
    <i r="1">
      <x v="16"/>
    </i>
    <i r="1">
      <x v="17"/>
    </i>
    <i t="default">
      <x v="2"/>
    </i>
    <i>
      <x v="3"/>
      <x/>
    </i>
    <i r="1">
      <x v="2"/>
    </i>
    <i r="1">
      <x v="3"/>
    </i>
    <i r="1">
      <x v="4"/>
    </i>
    <i r="1">
      <x v="6"/>
    </i>
    <i r="1">
      <x v="7"/>
    </i>
    <i r="1">
      <x v="10"/>
    </i>
    <i r="1">
      <x v="11"/>
    </i>
    <i r="1">
      <x v="12"/>
    </i>
    <i r="1">
      <x v="13"/>
    </i>
    <i r="1">
      <x v="14"/>
    </i>
    <i r="1">
      <x v="15"/>
    </i>
    <i r="1">
      <x v="17"/>
    </i>
    <i r="1">
      <x v="19"/>
    </i>
    <i t="default">
      <x v="3"/>
    </i>
    <i>
      <x v="4"/>
      <x/>
    </i>
    <i r="1">
      <x v="1"/>
    </i>
    <i r="1">
      <x v="3"/>
    </i>
    <i r="1">
      <x v="4"/>
    </i>
    <i r="1">
      <x v="5"/>
    </i>
    <i r="1">
      <x v="6"/>
    </i>
    <i r="1">
      <x v="7"/>
    </i>
    <i r="1">
      <x v="9"/>
    </i>
    <i r="1">
      <x v="10"/>
    </i>
    <i r="1">
      <x v="11"/>
    </i>
    <i r="1">
      <x v="12"/>
    </i>
    <i r="1">
      <x v="15"/>
    </i>
    <i r="1">
      <x v="17"/>
    </i>
    <i r="1">
      <x v="19"/>
    </i>
    <i t="default">
      <x v="4"/>
    </i>
    <i t="grand">
      <x/>
    </i>
  </rowItems>
  <colFields count="1">
    <field x="-2"/>
  </colFields>
  <colItems count="7">
    <i>
      <x/>
    </i>
    <i i="1">
      <x v="1"/>
    </i>
    <i i="2">
      <x v="2"/>
    </i>
    <i i="3">
      <x v="3"/>
    </i>
    <i i="4">
      <x v="4"/>
    </i>
    <i i="5">
      <x v="5"/>
    </i>
    <i i="6">
      <x v="6"/>
    </i>
  </colItems>
  <dataFields count="7">
    <dataField name="Highest Rank" fld="0" subtotal="min" baseField="2" baseItem="0"/>
    <dataField name="Sum of Opening Gross" fld="5" baseField="2" baseItem="1" numFmtId="166"/>
    <dataField name="% of Qtr" fld="5" baseField="3" baseItem="0" numFmtId="10">
      <extLst>
        <ext xmlns:x14="http://schemas.microsoft.com/office/spreadsheetml/2009/9/main" uri="{E15A36E0-9728-4e99-A89B-3F7291B0FE68}">
          <x14:dataField pivotShowAs="percentOfParent"/>
        </ext>
      </extLst>
    </dataField>
    <dataField name="% of Year" fld="5" showDataAs="percentOfTotal" baseField="0" baseItem="0" numFmtId="10"/>
    <dataField name="Sum of Total Gross" fld="8" baseField="2" baseItem="8" numFmtId="166"/>
    <dataField name="% of Qtr " fld="8" baseField="3" baseItem="0" numFmtId="10">
      <extLst>
        <ext xmlns:x14="http://schemas.microsoft.com/office/spreadsheetml/2009/9/main" uri="{E15A36E0-9728-4e99-A89B-3F7291B0FE68}">
          <x14:dataField pivotShowAs="percentOfParent"/>
        </ext>
      </extLst>
    </dataField>
    <dataField name="% of Year " fld="8" showDataAs="percentOfTotal" baseField="0" baseItem="0" numFmtId="10"/>
  </dataFields>
  <formats count="1">
    <format dxfId="0">
      <pivotArea dataOnly="0" outline="0" fieldPosition="0">
        <references count="1">
          <reference field="3" count="0" defaultSubtotal="1"/>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4" name="Table4" displayName="Table4" ref="A2:J102" totalsRowShown="0" headerRowDxfId="15" dataDxfId="13" headerRowBorderDxfId="14" tableBorderDxfId="12" totalsRowBorderDxfId="11">
  <autoFilter ref="A2:J102"/>
  <tableColumns count="10">
    <tableColumn id="1" name="Rank" dataDxfId="10"/>
    <tableColumn id="2" name="Movie Title" dataDxfId="9" dataCellStyle="Hyperlink"/>
    <tableColumn id="3" name="Studio" dataDxfId="8" dataCellStyle="Hyperlink"/>
    <tableColumn id="4" name="Opening Date" dataDxfId="7" dataCellStyle="Hyperlink"/>
    <tableColumn id="5" name="Opening Theaters" dataDxfId="6"/>
    <tableColumn id="6" name="Opening Gross" dataDxfId="5"/>
    <tableColumn id="7" name="Closing Date" dataDxfId="4"/>
    <tableColumn id="8" name="Closing Theaters" dataDxfId="3"/>
    <tableColumn id="9" name="Total Gross" dataDxfId="2"/>
    <tableColumn id="10" name="# of Days in Theaters" dataDxfId="1">
      <calculatedColumnFormula>Table4[[#This Row],[Closing Date]]-Table4[[#This Row],[Opening Date]]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tint="0.39997558519241921"/>
  </sheetPr>
  <dimension ref="A1:B13"/>
  <sheetViews>
    <sheetView tabSelected="1" workbookViewId="0">
      <selection sqref="A1:B1"/>
    </sheetView>
  </sheetViews>
  <sheetFormatPr defaultRowHeight="15.6" x14ac:dyDescent="0.3"/>
  <cols>
    <col min="1" max="1" width="6.59765625" customWidth="1"/>
    <col min="2" max="2" width="25" bestFit="1" customWidth="1"/>
  </cols>
  <sheetData>
    <row r="1" spans="1:2" x14ac:dyDescent="0.3">
      <c r="A1" s="68" t="s">
        <v>134</v>
      </c>
      <c r="B1" s="68" t="s">
        <v>0</v>
      </c>
    </row>
    <row r="2" spans="1:2" x14ac:dyDescent="0.3">
      <c r="A2" s="4">
        <v>1</v>
      </c>
      <c r="B2" s="25" t="s">
        <v>1</v>
      </c>
    </row>
    <row r="3" spans="1:2" x14ac:dyDescent="0.3">
      <c r="A3" s="4">
        <v>2</v>
      </c>
      <c r="B3" s="25" t="s">
        <v>166</v>
      </c>
    </row>
    <row r="4" spans="1:2" x14ac:dyDescent="0.3">
      <c r="A4" s="4">
        <v>3</v>
      </c>
      <c r="B4" s="25" t="s">
        <v>5</v>
      </c>
    </row>
    <row r="5" spans="1:2" x14ac:dyDescent="0.3">
      <c r="A5" s="4">
        <v>4</v>
      </c>
      <c r="B5" s="25" t="s">
        <v>163</v>
      </c>
    </row>
    <row r="6" spans="1:2" x14ac:dyDescent="0.3">
      <c r="A6" s="4">
        <v>5</v>
      </c>
      <c r="B6" s="25" t="s">
        <v>2</v>
      </c>
    </row>
    <row r="7" spans="1:2" x14ac:dyDescent="0.3">
      <c r="A7" s="4">
        <v>6</v>
      </c>
      <c r="B7" s="25" t="s">
        <v>135</v>
      </c>
    </row>
    <row r="8" spans="1:2" x14ac:dyDescent="0.3">
      <c r="A8" s="4">
        <v>7</v>
      </c>
      <c r="B8" s="25" t="s">
        <v>3</v>
      </c>
    </row>
    <row r="9" spans="1:2" x14ac:dyDescent="0.3">
      <c r="A9" s="4">
        <v>8</v>
      </c>
      <c r="B9" s="25" t="s">
        <v>4</v>
      </c>
    </row>
    <row r="10" spans="1:2" x14ac:dyDescent="0.3">
      <c r="A10" s="4">
        <v>9</v>
      </c>
      <c r="B10" s="25" t="s">
        <v>137</v>
      </c>
    </row>
    <row r="11" spans="1:2" x14ac:dyDescent="0.3">
      <c r="A11" s="4">
        <v>10</v>
      </c>
      <c r="B11" s="25" t="s">
        <v>136</v>
      </c>
    </row>
    <row r="12" spans="1:2" x14ac:dyDescent="0.3">
      <c r="A12" s="4">
        <v>11</v>
      </c>
      <c r="B12" s="25" t="s">
        <v>147</v>
      </c>
    </row>
    <row r="13" spans="1:2" x14ac:dyDescent="0.3">
      <c r="A13" s="4">
        <v>12</v>
      </c>
      <c r="B13" s="25" t="s">
        <v>247</v>
      </c>
    </row>
  </sheetData>
  <mergeCells count="1">
    <mergeCell ref="A1:B1"/>
  </mergeCells>
  <hyperlinks>
    <hyperlink ref="B2" location="'Format as Table'!A1" display="Format as Table"/>
    <hyperlink ref="B4" location="'Sort &amp; Filter'!A1" display="Sort &amp; Filter"/>
    <hyperlink ref="B3" location="'Selection Shortcuts'!A1" display="Selection Shortcuts"/>
    <hyperlink ref="B5" location="'Advanced Number Formatting'!A1" display="Advanced Number Formatting"/>
    <hyperlink ref="B6" location="'Conditional Formatting'!A1" display="Conditional Formatting"/>
    <hyperlink ref="B7" location="'Formula Basics'!A1" display="Formula Basics"/>
    <hyperlink ref="B8" location="'Logical Formulas'!A1" display="Logical Formulas"/>
    <hyperlink ref="B9" location="'Text Formulas'!A1" display="Text Formulas"/>
    <hyperlink ref="B10" location="'SUMIF(S) &amp; COUNTIF(S)'!A1" display="SUMIF(S) &amp; COUNTIF(S)"/>
    <hyperlink ref="B11" location="VLOOKUP!A1" display="VLOOKUP"/>
    <hyperlink ref="B12" location="'Formulas &amp; Tables'!A1" display="Formulas &amp; Tables"/>
    <hyperlink ref="B13" location="PivotTables!A1" display="PivotTable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workbookViewId="0">
      <selection sqref="A1:K1"/>
    </sheetView>
  </sheetViews>
  <sheetFormatPr defaultRowHeight="15.6" x14ac:dyDescent="0.3"/>
  <cols>
    <col min="1" max="1" width="7.19921875"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 min="11" max="11" width="10.59765625" customWidth="1"/>
    <col min="12" max="12" width="19.8984375" bestFit="1" customWidth="1"/>
  </cols>
  <sheetData>
    <row r="1" spans="1:13" x14ac:dyDescent="0.3">
      <c r="A1" s="69" t="s">
        <v>6</v>
      </c>
      <c r="B1" s="70"/>
      <c r="C1" s="70"/>
      <c r="D1" s="70"/>
      <c r="E1" s="70"/>
      <c r="F1" s="70"/>
      <c r="G1" s="70"/>
      <c r="H1" s="70"/>
      <c r="I1" s="71"/>
      <c r="K1" s="1" t="s">
        <v>137</v>
      </c>
    </row>
    <row r="2" spans="1:13" ht="31.2" x14ac:dyDescent="0.3">
      <c r="A2" s="2" t="s">
        <v>7</v>
      </c>
      <c r="B2" s="2" t="s">
        <v>8</v>
      </c>
      <c r="C2" s="2" t="s">
        <v>9</v>
      </c>
      <c r="D2" s="2" t="s">
        <v>10</v>
      </c>
      <c r="E2" s="3" t="s">
        <v>11</v>
      </c>
      <c r="F2" s="3" t="s">
        <v>12</v>
      </c>
      <c r="G2" s="2" t="s">
        <v>13</v>
      </c>
      <c r="H2" s="3" t="s">
        <v>14</v>
      </c>
      <c r="I2" s="3" t="s">
        <v>15</v>
      </c>
      <c r="K2" s="4">
        <v>1</v>
      </c>
      <c r="L2" t="s">
        <v>192</v>
      </c>
    </row>
    <row r="3" spans="1:13" x14ac:dyDescent="0.3">
      <c r="A3" s="5">
        <v>1</v>
      </c>
      <c r="B3" s="6" t="s">
        <v>16</v>
      </c>
      <c r="C3" s="7" t="s">
        <v>17</v>
      </c>
      <c r="D3" s="8">
        <v>41600</v>
      </c>
      <c r="E3" s="9">
        <v>4163</v>
      </c>
      <c r="F3" s="10">
        <v>158074286</v>
      </c>
      <c r="G3" s="11">
        <v>41732</v>
      </c>
      <c r="H3" s="9">
        <v>4163</v>
      </c>
      <c r="I3" s="10">
        <v>424668047</v>
      </c>
      <c r="K3" s="4">
        <v>2</v>
      </c>
      <c r="L3" t="s">
        <v>193</v>
      </c>
    </row>
    <row r="4" spans="1:13" x14ac:dyDescent="0.3">
      <c r="A4" s="5">
        <v>2</v>
      </c>
      <c r="B4" s="6" t="s">
        <v>18</v>
      </c>
      <c r="C4" s="7" t="s">
        <v>19</v>
      </c>
      <c r="D4" s="8">
        <v>41397</v>
      </c>
      <c r="E4" s="9">
        <v>4253</v>
      </c>
      <c r="F4" s="10">
        <v>174144585</v>
      </c>
      <c r="G4" s="11">
        <v>41529</v>
      </c>
      <c r="H4" s="9">
        <v>4253</v>
      </c>
      <c r="I4" s="10">
        <v>409013994</v>
      </c>
      <c r="K4" s="4">
        <v>3</v>
      </c>
      <c r="L4" t="s">
        <v>198</v>
      </c>
    </row>
    <row r="5" spans="1:13" x14ac:dyDescent="0.3">
      <c r="A5" s="5">
        <v>3</v>
      </c>
      <c r="B5" s="6" t="s">
        <v>20</v>
      </c>
      <c r="C5" s="7" t="s">
        <v>19</v>
      </c>
      <c r="D5" s="8">
        <v>41600</v>
      </c>
      <c r="E5" s="9">
        <v>1</v>
      </c>
      <c r="F5" s="10">
        <v>243390</v>
      </c>
      <c r="G5" s="11">
        <v>41837</v>
      </c>
      <c r="H5" s="9">
        <v>3742</v>
      </c>
      <c r="I5" s="10">
        <v>400738009</v>
      </c>
      <c r="K5" s="4">
        <v>4</v>
      </c>
      <c r="L5" t="s">
        <v>199</v>
      </c>
    </row>
    <row r="6" spans="1:13" x14ac:dyDescent="0.3">
      <c r="A6" s="5">
        <v>4</v>
      </c>
      <c r="B6" s="6" t="s">
        <v>21</v>
      </c>
      <c r="C6" s="7" t="s">
        <v>22</v>
      </c>
      <c r="D6" s="8">
        <v>41458</v>
      </c>
      <c r="E6" s="9">
        <v>3997</v>
      </c>
      <c r="F6" s="10">
        <v>83517315</v>
      </c>
      <c r="G6" s="11">
        <v>41655</v>
      </c>
      <c r="H6" s="9">
        <v>4003</v>
      </c>
      <c r="I6" s="10">
        <v>368061265</v>
      </c>
    </row>
    <row r="7" spans="1:13" x14ac:dyDescent="0.3">
      <c r="A7" s="5">
        <v>5</v>
      </c>
      <c r="B7" s="6" t="s">
        <v>23</v>
      </c>
      <c r="C7" s="7" t="s">
        <v>24</v>
      </c>
      <c r="D7" s="8">
        <v>41439</v>
      </c>
      <c r="E7" s="9">
        <v>4207</v>
      </c>
      <c r="F7" s="10">
        <v>116619362</v>
      </c>
      <c r="G7" s="11">
        <v>41536</v>
      </c>
      <c r="H7" s="9">
        <v>4207</v>
      </c>
      <c r="I7" s="10">
        <v>291045518</v>
      </c>
    </row>
    <row r="8" spans="1:13" x14ac:dyDescent="0.3">
      <c r="A8" s="5">
        <v>6</v>
      </c>
      <c r="B8" s="6" t="s">
        <v>25</v>
      </c>
      <c r="C8" s="7" t="s">
        <v>24</v>
      </c>
      <c r="D8" s="8">
        <v>41551</v>
      </c>
      <c r="E8" s="9">
        <v>3575</v>
      </c>
      <c r="F8" s="10">
        <v>55785112</v>
      </c>
      <c r="G8" s="11">
        <v>41767</v>
      </c>
      <c r="H8" s="9">
        <v>3820</v>
      </c>
      <c r="I8" s="10">
        <v>274092705</v>
      </c>
      <c r="K8" s="4" t="s">
        <v>194</v>
      </c>
      <c r="L8" s="28">
        <f>SUMIF($C$3:$C$102,"LGF",$I$3:$I$102)</f>
        <v>607995906</v>
      </c>
      <c r="M8" t="s">
        <v>200</v>
      </c>
    </row>
    <row r="9" spans="1:13" x14ac:dyDescent="0.3">
      <c r="A9" s="5">
        <v>7</v>
      </c>
      <c r="B9" s="6" t="s">
        <v>26</v>
      </c>
      <c r="C9" s="7" t="s">
        <v>19</v>
      </c>
      <c r="D9" s="8">
        <v>41446</v>
      </c>
      <c r="E9" s="9">
        <v>4004</v>
      </c>
      <c r="F9" s="10">
        <v>82429469</v>
      </c>
      <c r="G9" s="11">
        <v>41627</v>
      </c>
      <c r="H9" s="9">
        <v>4004</v>
      </c>
      <c r="I9" s="10">
        <v>268492764</v>
      </c>
      <c r="K9" s="4" t="s">
        <v>195</v>
      </c>
      <c r="L9" s="29">
        <f>COUNTIF($C$3:$C$102,"LGF")</f>
        <v>5</v>
      </c>
      <c r="M9" t="s">
        <v>202</v>
      </c>
    </row>
    <row r="10" spans="1:13" x14ac:dyDescent="0.3">
      <c r="A10" s="5">
        <v>8</v>
      </c>
      <c r="B10" s="6" t="s">
        <v>27</v>
      </c>
      <c r="C10" s="7" t="s">
        <v>24</v>
      </c>
      <c r="D10" s="8">
        <v>41621</v>
      </c>
      <c r="E10" s="9">
        <v>3903</v>
      </c>
      <c r="F10" s="10">
        <v>73645197</v>
      </c>
      <c r="G10" s="11">
        <v>41746</v>
      </c>
      <c r="H10" s="9">
        <v>3928</v>
      </c>
      <c r="I10" s="10">
        <v>258366855</v>
      </c>
      <c r="K10" s="4"/>
    </row>
    <row r="11" spans="1:13" x14ac:dyDescent="0.3">
      <c r="A11" s="5">
        <v>9</v>
      </c>
      <c r="B11" s="6" t="s">
        <v>28</v>
      </c>
      <c r="C11" s="7" t="s">
        <v>22</v>
      </c>
      <c r="D11" s="8">
        <v>41418</v>
      </c>
      <c r="E11" s="9">
        <v>3658</v>
      </c>
      <c r="F11" s="10">
        <v>97375245</v>
      </c>
      <c r="G11" s="11">
        <v>41522</v>
      </c>
      <c r="H11" s="9">
        <v>3771</v>
      </c>
      <c r="I11" s="10">
        <v>238679850</v>
      </c>
      <c r="K11" s="4" t="s">
        <v>196</v>
      </c>
      <c r="L11" s="28">
        <f>SUMIFS($I$3:$I$102,$C$3:$C$102,"LGF",$E$3:$E$102,"&gt;"&amp;3000)</f>
        <v>424668047</v>
      </c>
      <c r="M11" t="s">
        <v>201</v>
      </c>
    </row>
    <row r="12" spans="1:13" x14ac:dyDescent="0.3">
      <c r="A12" s="5">
        <v>10</v>
      </c>
      <c r="B12" s="6" t="s">
        <v>29</v>
      </c>
      <c r="C12" s="7" t="s">
        <v>19</v>
      </c>
      <c r="D12" s="8">
        <v>41341</v>
      </c>
      <c r="E12" s="9">
        <v>3912</v>
      </c>
      <c r="F12" s="10">
        <v>79110453</v>
      </c>
      <c r="G12" s="11">
        <v>41473</v>
      </c>
      <c r="H12" s="9">
        <v>3912</v>
      </c>
      <c r="I12" s="10">
        <v>234911825</v>
      </c>
      <c r="K12" s="4" t="s">
        <v>197</v>
      </c>
      <c r="L12" s="29">
        <f>COUNTIFS($C$3:$C$102,"LGF",$E$3:$E$102,"&gt;"&amp;3000)</f>
        <v>1</v>
      </c>
      <c r="M12" t="s">
        <v>203</v>
      </c>
    </row>
    <row r="13" spans="1:13" x14ac:dyDescent="0.3">
      <c r="A13" s="5">
        <v>11</v>
      </c>
      <c r="B13" s="6" t="s">
        <v>30</v>
      </c>
      <c r="C13" s="7" t="s">
        <v>31</v>
      </c>
      <c r="D13" s="8">
        <v>41410</v>
      </c>
      <c r="E13" s="9">
        <v>3868</v>
      </c>
      <c r="F13" s="10">
        <v>70165559</v>
      </c>
      <c r="G13" s="11">
        <v>41529</v>
      </c>
      <c r="H13" s="9">
        <v>3907</v>
      </c>
      <c r="I13" s="10">
        <v>228778661</v>
      </c>
    </row>
    <row r="14" spans="1:13" x14ac:dyDescent="0.3">
      <c r="A14" s="5">
        <v>12</v>
      </c>
      <c r="B14" s="6" t="s">
        <v>32</v>
      </c>
      <c r="C14" s="7" t="s">
        <v>19</v>
      </c>
      <c r="D14" s="8">
        <v>41586</v>
      </c>
      <c r="E14" s="9">
        <v>3841</v>
      </c>
      <c r="F14" s="10">
        <v>85737841</v>
      </c>
      <c r="G14" s="11">
        <v>41746</v>
      </c>
      <c r="H14" s="9">
        <v>3841</v>
      </c>
      <c r="I14" s="10">
        <v>206362140</v>
      </c>
    </row>
    <row r="15" spans="1:13" x14ac:dyDescent="0.3">
      <c r="A15" s="5">
        <v>13</v>
      </c>
      <c r="B15" s="6" t="s">
        <v>33</v>
      </c>
      <c r="C15" s="7" t="s">
        <v>31</v>
      </c>
      <c r="D15" s="8">
        <v>41446</v>
      </c>
      <c r="E15" s="9">
        <v>3607</v>
      </c>
      <c r="F15" s="10">
        <v>66411834</v>
      </c>
      <c r="G15" s="11">
        <v>41557</v>
      </c>
      <c r="H15" s="9">
        <v>3607</v>
      </c>
      <c r="I15" s="10">
        <v>202359711</v>
      </c>
    </row>
    <row r="16" spans="1:13" x14ac:dyDescent="0.3">
      <c r="A16" s="5">
        <v>14</v>
      </c>
      <c r="B16" s="6" t="s">
        <v>34</v>
      </c>
      <c r="C16" s="7" t="s">
        <v>35</v>
      </c>
      <c r="D16" s="8">
        <v>41355</v>
      </c>
      <c r="E16" s="9">
        <v>4046</v>
      </c>
      <c r="F16" s="10">
        <v>43639736</v>
      </c>
      <c r="G16" s="11">
        <v>41536</v>
      </c>
      <c r="H16" s="9">
        <v>4065</v>
      </c>
      <c r="I16" s="10">
        <v>187168425</v>
      </c>
    </row>
    <row r="17" spans="1:9" x14ac:dyDescent="0.3">
      <c r="A17" s="5">
        <v>15</v>
      </c>
      <c r="B17" s="6" t="s">
        <v>36</v>
      </c>
      <c r="C17" s="7" t="s">
        <v>35</v>
      </c>
      <c r="D17" s="8">
        <v>41453</v>
      </c>
      <c r="E17" s="9">
        <v>3181</v>
      </c>
      <c r="F17" s="10">
        <v>39115043</v>
      </c>
      <c r="G17" s="11">
        <v>41620</v>
      </c>
      <c r="H17" s="9">
        <v>3184</v>
      </c>
      <c r="I17" s="10">
        <v>159582188</v>
      </c>
    </row>
    <row r="18" spans="1:9" x14ac:dyDescent="0.3">
      <c r="A18" s="5">
        <v>16</v>
      </c>
      <c r="B18" s="6" t="s">
        <v>37</v>
      </c>
      <c r="C18" s="7" t="s">
        <v>24</v>
      </c>
      <c r="D18" s="8">
        <v>41493</v>
      </c>
      <c r="E18" s="9">
        <v>3260</v>
      </c>
      <c r="F18" s="10">
        <v>26419396</v>
      </c>
      <c r="G18" s="11">
        <v>41613</v>
      </c>
      <c r="H18" s="9">
        <v>3445</v>
      </c>
      <c r="I18" s="10">
        <v>150394119</v>
      </c>
    </row>
    <row r="19" spans="1:9" x14ac:dyDescent="0.3">
      <c r="A19" s="5">
        <v>17</v>
      </c>
      <c r="B19" s="6" t="s">
        <v>38</v>
      </c>
      <c r="C19" s="7" t="s">
        <v>39</v>
      </c>
      <c r="D19" s="8">
        <v>41621</v>
      </c>
      <c r="E19" s="9">
        <v>6</v>
      </c>
      <c r="F19" s="10">
        <v>740455</v>
      </c>
      <c r="G19" s="11">
        <v>41735</v>
      </c>
      <c r="H19" s="9">
        <v>2629</v>
      </c>
      <c r="I19" s="10">
        <v>150117807</v>
      </c>
    </row>
    <row r="20" spans="1:9" x14ac:dyDescent="0.3">
      <c r="A20" s="5">
        <v>18</v>
      </c>
      <c r="B20" s="6" t="s">
        <v>40</v>
      </c>
      <c r="C20" s="7" t="s">
        <v>24</v>
      </c>
      <c r="D20" s="8">
        <v>41404</v>
      </c>
      <c r="E20" s="9">
        <v>3535</v>
      </c>
      <c r="F20" s="10">
        <v>50085185</v>
      </c>
      <c r="G20" s="11">
        <v>41508</v>
      </c>
      <c r="H20" s="9">
        <v>3550</v>
      </c>
      <c r="I20" s="10">
        <v>144840419</v>
      </c>
    </row>
    <row r="21" spans="1:9" x14ac:dyDescent="0.3">
      <c r="A21" s="5">
        <v>19</v>
      </c>
      <c r="B21" s="6" t="s">
        <v>41</v>
      </c>
      <c r="C21" s="7" t="s">
        <v>24</v>
      </c>
      <c r="D21" s="8">
        <v>41474</v>
      </c>
      <c r="E21" s="9">
        <v>2903</v>
      </c>
      <c r="F21" s="10">
        <v>41855326</v>
      </c>
      <c r="G21" s="11">
        <v>41578</v>
      </c>
      <c r="H21" s="9">
        <v>3115</v>
      </c>
      <c r="I21" s="10">
        <v>137400141</v>
      </c>
    </row>
    <row r="22" spans="1:9" x14ac:dyDescent="0.3">
      <c r="A22" s="5">
        <v>20</v>
      </c>
      <c r="B22" s="6" t="s">
        <v>42</v>
      </c>
      <c r="C22" s="7" t="s">
        <v>22</v>
      </c>
      <c r="D22" s="8">
        <v>41313</v>
      </c>
      <c r="E22" s="9">
        <v>3141</v>
      </c>
      <c r="F22" s="10">
        <v>34551025</v>
      </c>
      <c r="G22" s="11">
        <v>41431</v>
      </c>
      <c r="H22" s="9">
        <v>3230</v>
      </c>
      <c r="I22" s="10">
        <v>134506920</v>
      </c>
    </row>
    <row r="23" spans="1:9" x14ac:dyDescent="0.3">
      <c r="A23" s="5">
        <v>21</v>
      </c>
      <c r="B23" s="6" t="s">
        <v>43</v>
      </c>
      <c r="C23" s="7" t="s">
        <v>39</v>
      </c>
      <c r="D23" s="8">
        <v>41467</v>
      </c>
      <c r="E23" s="9">
        <v>3491</v>
      </c>
      <c r="F23" s="10">
        <v>41508572</v>
      </c>
      <c r="G23" s="11">
        <v>41595</v>
      </c>
      <c r="H23" s="9">
        <v>3491</v>
      </c>
      <c r="I23" s="10">
        <v>133668525</v>
      </c>
    </row>
    <row r="24" spans="1:9" x14ac:dyDescent="0.3">
      <c r="A24" s="5">
        <v>22</v>
      </c>
      <c r="B24" s="6" t="s">
        <v>44</v>
      </c>
      <c r="C24" s="7" t="s">
        <v>35</v>
      </c>
      <c r="D24" s="8">
        <v>41481</v>
      </c>
      <c r="E24" s="9">
        <v>3924</v>
      </c>
      <c r="F24" s="10">
        <v>53113752</v>
      </c>
      <c r="G24" s="11">
        <v>41613</v>
      </c>
      <c r="H24" s="9">
        <v>3924</v>
      </c>
      <c r="I24" s="10">
        <v>132556852</v>
      </c>
    </row>
    <row r="25" spans="1:9" x14ac:dyDescent="0.3">
      <c r="A25" s="5">
        <v>23</v>
      </c>
      <c r="B25" s="6" t="s">
        <v>45</v>
      </c>
      <c r="C25" s="7" t="s">
        <v>31</v>
      </c>
      <c r="D25" s="8">
        <v>41626</v>
      </c>
      <c r="E25" s="9">
        <v>3507</v>
      </c>
      <c r="F25" s="10">
        <v>26232425</v>
      </c>
      <c r="G25" s="11">
        <v>41690</v>
      </c>
      <c r="H25" s="9">
        <v>3507</v>
      </c>
      <c r="I25" s="10">
        <v>125168368</v>
      </c>
    </row>
    <row r="26" spans="1:9" x14ac:dyDescent="0.3">
      <c r="A26" s="5">
        <v>24</v>
      </c>
      <c r="B26" s="6" t="s">
        <v>46</v>
      </c>
      <c r="C26" s="7" t="s">
        <v>22</v>
      </c>
      <c r="D26" s="8">
        <v>41633</v>
      </c>
      <c r="E26" s="9">
        <v>2</v>
      </c>
      <c r="F26" s="10">
        <v>90872</v>
      </c>
      <c r="G26" s="11">
        <v>41739</v>
      </c>
      <c r="H26" s="9">
        <v>3285</v>
      </c>
      <c r="I26" s="10">
        <v>125095601</v>
      </c>
    </row>
    <row r="27" spans="1:9" x14ac:dyDescent="0.3">
      <c r="A27" s="5">
        <v>25</v>
      </c>
      <c r="B27" s="6" t="s">
        <v>47</v>
      </c>
      <c r="C27" s="7" t="s">
        <v>31</v>
      </c>
      <c r="D27" s="8">
        <v>41361</v>
      </c>
      <c r="E27" s="9">
        <v>3719</v>
      </c>
      <c r="F27" s="10">
        <v>40501814</v>
      </c>
      <c r="G27" s="11">
        <v>41473</v>
      </c>
      <c r="H27" s="9">
        <v>3734</v>
      </c>
      <c r="I27" s="10">
        <v>122523060</v>
      </c>
    </row>
    <row r="28" spans="1:9" x14ac:dyDescent="0.3">
      <c r="A28" s="5">
        <v>26</v>
      </c>
      <c r="B28" s="6" t="s">
        <v>48</v>
      </c>
      <c r="C28" s="7" t="s">
        <v>39</v>
      </c>
      <c r="D28" s="8">
        <v>41544</v>
      </c>
      <c r="E28" s="9">
        <v>4001</v>
      </c>
      <c r="F28" s="10">
        <v>34017930</v>
      </c>
      <c r="G28" s="11">
        <v>41714</v>
      </c>
      <c r="H28" s="9">
        <v>4001</v>
      </c>
      <c r="I28" s="10">
        <v>119793567</v>
      </c>
    </row>
    <row r="29" spans="1:9" x14ac:dyDescent="0.3">
      <c r="A29" s="5">
        <v>27</v>
      </c>
      <c r="B29" s="6" t="s">
        <v>49</v>
      </c>
      <c r="C29" s="7" t="s">
        <v>50</v>
      </c>
      <c r="D29" s="8">
        <v>41425</v>
      </c>
      <c r="E29" s="9">
        <v>2925</v>
      </c>
      <c r="F29" s="10">
        <v>29350389</v>
      </c>
      <c r="G29" s="11">
        <v>41543</v>
      </c>
      <c r="H29" s="9">
        <v>3082</v>
      </c>
      <c r="I29" s="10">
        <v>117723989</v>
      </c>
    </row>
    <row r="30" spans="1:9" x14ac:dyDescent="0.3">
      <c r="A30" s="5">
        <v>28</v>
      </c>
      <c r="B30" s="6" t="s">
        <v>51</v>
      </c>
      <c r="C30" s="7" t="s">
        <v>31</v>
      </c>
      <c r="D30" s="8">
        <v>41633</v>
      </c>
      <c r="E30" s="9">
        <v>2537</v>
      </c>
      <c r="F30" s="10">
        <v>18361578</v>
      </c>
      <c r="G30" s="11">
        <v>41732</v>
      </c>
      <c r="H30" s="9">
        <v>2557</v>
      </c>
      <c r="I30" s="10">
        <v>116900694</v>
      </c>
    </row>
    <row r="31" spans="1:9" x14ac:dyDescent="0.3">
      <c r="A31" s="5">
        <v>29</v>
      </c>
      <c r="B31" s="6" t="s">
        <v>52</v>
      </c>
      <c r="C31" s="7" t="s">
        <v>53</v>
      </c>
      <c r="D31" s="8">
        <v>41502</v>
      </c>
      <c r="E31" s="9">
        <v>2933</v>
      </c>
      <c r="F31" s="10">
        <v>24637312</v>
      </c>
      <c r="G31" s="11">
        <v>41683</v>
      </c>
      <c r="H31" s="9">
        <v>3330</v>
      </c>
      <c r="I31" s="10">
        <v>116632095</v>
      </c>
    </row>
    <row r="32" spans="1:9" x14ac:dyDescent="0.3">
      <c r="A32" s="5">
        <v>30</v>
      </c>
      <c r="B32" s="6" t="s">
        <v>54</v>
      </c>
      <c r="C32" s="7" t="s">
        <v>24</v>
      </c>
      <c r="D32" s="8">
        <v>41417</v>
      </c>
      <c r="E32" s="9">
        <v>3555</v>
      </c>
      <c r="F32" s="10">
        <v>41671198</v>
      </c>
      <c r="G32" s="11">
        <v>41501</v>
      </c>
      <c r="H32" s="9">
        <v>3565</v>
      </c>
      <c r="I32" s="10">
        <v>112200072</v>
      </c>
    </row>
    <row r="33" spans="1:9" x14ac:dyDescent="0.3">
      <c r="A33" s="5">
        <v>31</v>
      </c>
      <c r="B33" s="6" t="s">
        <v>55</v>
      </c>
      <c r="C33" s="7" t="s">
        <v>35</v>
      </c>
      <c r="D33" s="8">
        <v>41418</v>
      </c>
      <c r="E33" s="9">
        <v>3882</v>
      </c>
      <c r="F33" s="10">
        <v>33531068</v>
      </c>
      <c r="G33" s="11">
        <v>41536</v>
      </c>
      <c r="H33" s="9">
        <v>3894</v>
      </c>
      <c r="I33" s="10">
        <v>107518682</v>
      </c>
    </row>
    <row r="34" spans="1:9" x14ac:dyDescent="0.3">
      <c r="A34" s="5">
        <v>32</v>
      </c>
      <c r="B34" s="6" t="s">
        <v>56</v>
      </c>
      <c r="C34" s="7" t="s">
        <v>39</v>
      </c>
      <c r="D34" s="8">
        <v>41558</v>
      </c>
      <c r="E34" s="9">
        <v>3020</v>
      </c>
      <c r="F34" s="10">
        <v>25718314</v>
      </c>
      <c r="G34" s="11">
        <v>41700</v>
      </c>
      <c r="H34" s="9">
        <v>3143</v>
      </c>
      <c r="I34" s="10">
        <v>107100855</v>
      </c>
    </row>
    <row r="35" spans="1:9" x14ac:dyDescent="0.3">
      <c r="A35" s="5">
        <v>33</v>
      </c>
      <c r="B35" s="6" t="s">
        <v>57</v>
      </c>
      <c r="C35" s="7" t="s">
        <v>31</v>
      </c>
      <c r="D35" s="8">
        <v>41572</v>
      </c>
      <c r="E35" s="9">
        <v>3336</v>
      </c>
      <c r="F35" s="10">
        <v>32055177</v>
      </c>
      <c r="G35" s="11">
        <v>41662</v>
      </c>
      <c r="H35" s="9">
        <v>3345</v>
      </c>
      <c r="I35" s="10">
        <v>102003019</v>
      </c>
    </row>
    <row r="36" spans="1:9" x14ac:dyDescent="0.3">
      <c r="A36" s="5">
        <v>34</v>
      </c>
      <c r="B36" s="6" t="s">
        <v>58</v>
      </c>
      <c r="C36" s="7" t="s">
        <v>24</v>
      </c>
      <c r="D36" s="8">
        <v>41467</v>
      </c>
      <c r="E36" s="9">
        <v>3275</v>
      </c>
      <c r="F36" s="10">
        <v>37285325</v>
      </c>
      <c r="G36" s="11">
        <v>41564</v>
      </c>
      <c r="H36" s="9">
        <v>3285</v>
      </c>
      <c r="I36" s="10">
        <v>101802906</v>
      </c>
    </row>
    <row r="37" spans="1:9" x14ac:dyDescent="0.3">
      <c r="A37" s="5">
        <v>35</v>
      </c>
      <c r="B37" s="6" t="s">
        <v>59</v>
      </c>
      <c r="C37" s="7" t="s">
        <v>39</v>
      </c>
      <c r="D37" s="8">
        <v>41437</v>
      </c>
      <c r="E37" s="9">
        <v>3055</v>
      </c>
      <c r="F37" s="10">
        <v>20719162</v>
      </c>
      <c r="G37" s="11">
        <v>41553</v>
      </c>
      <c r="H37" s="9">
        <v>3055</v>
      </c>
      <c r="I37" s="10">
        <v>101470202</v>
      </c>
    </row>
    <row r="38" spans="1:9" x14ac:dyDescent="0.3">
      <c r="A38" s="5">
        <v>36</v>
      </c>
      <c r="B38" s="6" t="s">
        <v>60</v>
      </c>
      <c r="C38" s="7" t="s">
        <v>61</v>
      </c>
      <c r="D38" s="8">
        <v>41355</v>
      </c>
      <c r="E38" s="9">
        <v>3098</v>
      </c>
      <c r="F38" s="10">
        <v>30373794</v>
      </c>
      <c r="G38" s="11">
        <v>41466</v>
      </c>
      <c r="H38" s="9">
        <v>3106</v>
      </c>
      <c r="I38" s="10">
        <v>98925640</v>
      </c>
    </row>
    <row r="39" spans="1:9" x14ac:dyDescent="0.3">
      <c r="A39" s="5">
        <v>37</v>
      </c>
      <c r="B39" s="6">
        <v>42</v>
      </c>
      <c r="C39" s="7" t="s">
        <v>24</v>
      </c>
      <c r="D39" s="8">
        <v>41376</v>
      </c>
      <c r="E39" s="9">
        <v>3003</v>
      </c>
      <c r="F39" s="10">
        <v>27487144</v>
      </c>
      <c r="G39" s="11">
        <v>41480</v>
      </c>
      <c r="H39" s="9">
        <v>3405</v>
      </c>
      <c r="I39" s="10">
        <v>95020213</v>
      </c>
    </row>
    <row r="40" spans="1:9" x14ac:dyDescent="0.3">
      <c r="A40" s="5">
        <v>38</v>
      </c>
      <c r="B40" s="6" t="s">
        <v>62</v>
      </c>
      <c r="C40" s="7" t="s">
        <v>63</v>
      </c>
      <c r="D40" s="8">
        <v>41495</v>
      </c>
      <c r="E40" s="9">
        <v>3284</v>
      </c>
      <c r="F40" s="10">
        <v>29807393</v>
      </c>
      <c r="G40" s="11">
        <v>41602</v>
      </c>
      <c r="H40" s="9">
        <v>3284</v>
      </c>
      <c r="I40" s="10">
        <v>93050117</v>
      </c>
    </row>
    <row r="41" spans="1:9" x14ac:dyDescent="0.3">
      <c r="A41" s="5">
        <v>39</v>
      </c>
      <c r="B41" s="6" t="s">
        <v>64</v>
      </c>
      <c r="C41" s="7" t="s">
        <v>19</v>
      </c>
      <c r="D41" s="8">
        <v>41495</v>
      </c>
      <c r="E41" s="9">
        <v>3702</v>
      </c>
      <c r="F41" s="10">
        <v>22232291</v>
      </c>
      <c r="G41" s="11">
        <v>41627</v>
      </c>
      <c r="H41" s="9">
        <v>3716</v>
      </c>
      <c r="I41" s="10">
        <v>90288712</v>
      </c>
    </row>
    <row r="42" spans="1:9" x14ac:dyDescent="0.3">
      <c r="A42" s="5">
        <v>40</v>
      </c>
      <c r="B42" s="6" t="s">
        <v>65</v>
      </c>
      <c r="C42" s="7" t="s">
        <v>19</v>
      </c>
      <c r="D42" s="8">
        <v>41458</v>
      </c>
      <c r="E42" s="9">
        <v>3904</v>
      </c>
      <c r="F42" s="10">
        <v>29210849</v>
      </c>
      <c r="G42" s="11">
        <v>41557</v>
      </c>
      <c r="H42" s="9">
        <v>3904</v>
      </c>
      <c r="I42" s="10">
        <v>89302115</v>
      </c>
    </row>
    <row r="43" spans="1:9" x14ac:dyDescent="0.3">
      <c r="A43" s="5">
        <v>41</v>
      </c>
      <c r="B43" s="6" t="s">
        <v>66</v>
      </c>
      <c r="C43" s="7" t="s">
        <v>22</v>
      </c>
      <c r="D43" s="8">
        <v>41383</v>
      </c>
      <c r="E43" s="9">
        <v>3783</v>
      </c>
      <c r="F43" s="10">
        <v>37054485</v>
      </c>
      <c r="G43" s="11">
        <v>41452</v>
      </c>
      <c r="H43" s="9">
        <v>3792</v>
      </c>
      <c r="I43" s="10">
        <v>89107235</v>
      </c>
    </row>
    <row r="44" spans="1:9" x14ac:dyDescent="0.3">
      <c r="A44" s="5">
        <v>42</v>
      </c>
      <c r="B44" s="6" t="s">
        <v>67</v>
      </c>
      <c r="C44" s="7" t="s">
        <v>61</v>
      </c>
      <c r="D44" s="8">
        <v>41530</v>
      </c>
      <c r="E44" s="9">
        <v>3049</v>
      </c>
      <c r="F44" s="10">
        <v>40272103</v>
      </c>
      <c r="G44" s="11">
        <v>41627</v>
      </c>
      <c r="H44" s="9">
        <v>3155</v>
      </c>
      <c r="I44" s="10">
        <v>83586447</v>
      </c>
    </row>
    <row r="45" spans="1:9" x14ac:dyDescent="0.3">
      <c r="A45" s="5">
        <v>43</v>
      </c>
      <c r="B45" s="6" t="s">
        <v>68</v>
      </c>
      <c r="C45" s="7" t="s">
        <v>19</v>
      </c>
      <c r="D45" s="8">
        <v>41621</v>
      </c>
      <c r="E45" s="9">
        <v>15</v>
      </c>
      <c r="F45" s="10">
        <v>413373</v>
      </c>
      <c r="G45" s="11">
        <v>41746</v>
      </c>
      <c r="H45" s="9">
        <v>2671</v>
      </c>
      <c r="I45" s="10">
        <v>83301580</v>
      </c>
    </row>
    <row r="46" spans="1:9" x14ac:dyDescent="0.3">
      <c r="A46" s="5">
        <v>44</v>
      </c>
      <c r="B46" s="6" t="s">
        <v>69</v>
      </c>
      <c r="C46" s="7" t="s">
        <v>35</v>
      </c>
      <c r="D46" s="8">
        <v>41472</v>
      </c>
      <c r="E46" s="9">
        <v>3806</v>
      </c>
      <c r="F46" s="10">
        <v>21312625</v>
      </c>
      <c r="G46" s="11">
        <v>41620</v>
      </c>
      <c r="H46" s="9">
        <v>3809</v>
      </c>
      <c r="I46" s="10">
        <v>83028128</v>
      </c>
    </row>
    <row r="47" spans="1:9" x14ac:dyDescent="0.3">
      <c r="A47" s="5">
        <v>45</v>
      </c>
      <c r="B47" s="6" t="s">
        <v>70</v>
      </c>
      <c r="C47" s="7" t="s">
        <v>22</v>
      </c>
      <c r="D47" s="8">
        <v>41488</v>
      </c>
      <c r="E47" s="9">
        <v>3025</v>
      </c>
      <c r="F47" s="10">
        <v>27059130</v>
      </c>
      <c r="G47" s="11">
        <v>41571</v>
      </c>
      <c r="H47" s="9">
        <v>3028</v>
      </c>
      <c r="I47" s="10">
        <v>75612460</v>
      </c>
    </row>
    <row r="48" spans="1:9" x14ac:dyDescent="0.3">
      <c r="A48" s="5">
        <v>46</v>
      </c>
      <c r="B48" s="6" t="s">
        <v>71</v>
      </c>
      <c r="C48" s="7" t="s">
        <v>39</v>
      </c>
      <c r="D48" s="8">
        <v>41453</v>
      </c>
      <c r="E48" s="9">
        <v>3222</v>
      </c>
      <c r="F48" s="10">
        <v>24852258</v>
      </c>
      <c r="G48" s="11">
        <v>41532</v>
      </c>
      <c r="H48" s="9">
        <v>3222</v>
      </c>
      <c r="I48" s="10">
        <v>73103784</v>
      </c>
    </row>
    <row r="49" spans="1:9" x14ac:dyDescent="0.3">
      <c r="A49" s="5">
        <v>47</v>
      </c>
      <c r="B49" s="6" t="s">
        <v>72</v>
      </c>
      <c r="C49" s="7" t="s">
        <v>22</v>
      </c>
      <c r="D49" s="8">
        <v>41292</v>
      </c>
      <c r="E49" s="9">
        <v>2647</v>
      </c>
      <c r="F49" s="10">
        <v>28402310</v>
      </c>
      <c r="G49" s="11">
        <v>41368</v>
      </c>
      <c r="H49" s="9">
        <v>2781</v>
      </c>
      <c r="I49" s="10">
        <v>71628180</v>
      </c>
    </row>
    <row r="50" spans="1:9" x14ac:dyDescent="0.3">
      <c r="A50" s="5">
        <v>48</v>
      </c>
      <c r="B50" s="6" t="s">
        <v>73</v>
      </c>
      <c r="C50" s="7" t="s">
        <v>74</v>
      </c>
      <c r="D50" s="8">
        <v>41319</v>
      </c>
      <c r="E50" s="9">
        <v>3223</v>
      </c>
      <c r="F50" s="10">
        <v>21401594</v>
      </c>
      <c r="G50" s="11">
        <v>41424</v>
      </c>
      <c r="H50" s="9">
        <v>3223</v>
      </c>
      <c r="I50" s="10">
        <v>71349120</v>
      </c>
    </row>
    <row r="51" spans="1:9" x14ac:dyDescent="0.3">
      <c r="A51" s="5">
        <v>49</v>
      </c>
      <c r="B51" s="6" t="s">
        <v>75</v>
      </c>
      <c r="C51" s="7" t="s">
        <v>39</v>
      </c>
      <c r="D51" s="8">
        <v>41486</v>
      </c>
      <c r="E51" s="9">
        <v>3866</v>
      </c>
      <c r="F51" s="10">
        <v>17548389</v>
      </c>
      <c r="G51" s="11">
        <v>41595</v>
      </c>
      <c r="H51" s="9">
        <v>3867</v>
      </c>
      <c r="I51" s="10">
        <v>71017784</v>
      </c>
    </row>
    <row r="52" spans="1:9" x14ac:dyDescent="0.3">
      <c r="A52" s="5">
        <v>50</v>
      </c>
      <c r="B52" s="6" t="s">
        <v>76</v>
      </c>
      <c r="C52" s="7" t="s">
        <v>22</v>
      </c>
      <c r="D52" s="8">
        <v>41593</v>
      </c>
      <c r="E52" s="9">
        <v>2024</v>
      </c>
      <c r="F52" s="10">
        <v>30107555</v>
      </c>
      <c r="G52" s="11">
        <v>41648</v>
      </c>
      <c r="H52" s="9">
        <v>2041</v>
      </c>
      <c r="I52" s="10">
        <v>70525195</v>
      </c>
    </row>
    <row r="53" spans="1:9" x14ac:dyDescent="0.3">
      <c r="A53" s="5">
        <v>51</v>
      </c>
      <c r="B53" s="6" t="s">
        <v>77</v>
      </c>
      <c r="C53" s="7" t="s">
        <v>35</v>
      </c>
      <c r="D53" s="8">
        <v>41493</v>
      </c>
      <c r="E53" s="9">
        <v>3031</v>
      </c>
      <c r="F53" s="10">
        <v>14401054</v>
      </c>
      <c r="G53" s="11">
        <v>41669</v>
      </c>
      <c r="H53" s="9">
        <v>3080</v>
      </c>
      <c r="I53" s="10">
        <v>68559554</v>
      </c>
    </row>
    <row r="54" spans="1:9" x14ac:dyDescent="0.3">
      <c r="A54" s="5">
        <v>52</v>
      </c>
      <c r="B54" s="6" t="s">
        <v>78</v>
      </c>
      <c r="C54" s="7" t="s">
        <v>35</v>
      </c>
      <c r="D54" s="8">
        <v>41319</v>
      </c>
      <c r="E54" s="9">
        <v>3553</v>
      </c>
      <c r="F54" s="10">
        <v>24834845</v>
      </c>
      <c r="G54" s="11">
        <v>41417</v>
      </c>
      <c r="H54" s="9">
        <v>3555</v>
      </c>
      <c r="I54" s="10">
        <v>67349198</v>
      </c>
    </row>
    <row r="55" spans="1:9" x14ac:dyDescent="0.3">
      <c r="A55" s="5">
        <v>53</v>
      </c>
      <c r="B55" s="6" t="s">
        <v>79</v>
      </c>
      <c r="C55" s="7" t="s">
        <v>50</v>
      </c>
      <c r="D55" s="8">
        <v>41306</v>
      </c>
      <c r="E55" s="9">
        <v>3009</v>
      </c>
      <c r="F55" s="10">
        <v>20353967</v>
      </c>
      <c r="G55" s="11">
        <v>41403</v>
      </c>
      <c r="H55" s="9">
        <v>3009</v>
      </c>
      <c r="I55" s="10">
        <v>66380662</v>
      </c>
    </row>
    <row r="56" spans="1:9" x14ac:dyDescent="0.3">
      <c r="A56" s="5">
        <v>54</v>
      </c>
      <c r="B56" s="6" t="s">
        <v>80</v>
      </c>
      <c r="C56" s="7" t="s">
        <v>81</v>
      </c>
      <c r="D56" s="8">
        <v>41334</v>
      </c>
      <c r="E56" s="9">
        <v>3525</v>
      </c>
      <c r="F56" s="10">
        <v>27202226</v>
      </c>
      <c r="G56" s="11">
        <v>41438</v>
      </c>
      <c r="H56" s="9">
        <v>3525</v>
      </c>
      <c r="I56" s="10">
        <v>65187603</v>
      </c>
    </row>
    <row r="57" spans="1:9" x14ac:dyDescent="0.3">
      <c r="A57" s="5">
        <v>55</v>
      </c>
      <c r="B57" s="6" t="s">
        <v>82</v>
      </c>
      <c r="C57" s="7" t="s">
        <v>22</v>
      </c>
      <c r="D57" s="8">
        <v>41432</v>
      </c>
      <c r="E57" s="9">
        <v>2536</v>
      </c>
      <c r="F57" s="10">
        <v>34058360</v>
      </c>
      <c r="G57" s="11">
        <v>41494</v>
      </c>
      <c r="H57" s="9">
        <v>2591</v>
      </c>
      <c r="I57" s="10">
        <v>64473115</v>
      </c>
    </row>
    <row r="58" spans="1:9" x14ac:dyDescent="0.3">
      <c r="A58" s="5">
        <v>56</v>
      </c>
      <c r="B58" s="6" t="s">
        <v>83</v>
      </c>
      <c r="C58" s="7" t="s">
        <v>84</v>
      </c>
      <c r="D58" s="8">
        <v>41579</v>
      </c>
      <c r="E58" s="9">
        <v>3065</v>
      </c>
      <c r="F58" s="10">
        <v>16334566</v>
      </c>
      <c r="G58" s="11">
        <v>41690</v>
      </c>
      <c r="H58" s="9">
        <v>3237</v>
      </c>
      <c r="I58" s="10">
        <v>63914167</v>
      </c>
    </row>
    <row r="59" spans="1:9" x14ac:dyDescent="0.3">
      <c r="A59" s="5">
        <v>57</v>
      </c>
      <c r="B59" s="6" t="s">
        <v>85</v>
      </c>
      <c r="C59" s="7" t="s">
        <v>50</v>
      </c>
      <c r="D59" s="8">
        <v>41579</v>
      </c>
      <c r="E59" s="9">
        <v>3407</v>
      </c>
      <c r="F59" s="10">
        <v>27017351</v>
      </c>
      <c r="G59" s="11">
        <v>41648</v>
      </c>
      <c r="H59" s="9">
        <v>3407</v>
      </c>
      <c r="I59" s="10">
        <v>61737191</v>
      </c>
    </row>
    <row r="60" spans="1:9" x14ac:dyDescent="0.3">
      <c r="A60" s="5">
        <v>58</v>
      </c>
      <c r="B60" s="6" t="s">
        <v>86</v>
      </c>
      <c r="C60" s="7" t="s">
        <v>24</v>
      </c>
      <c r="D60" s="8">
        <v>41537</v>
      </c>
      <c r="E60" s="9">
        <v>3260</v>
      </c>
      <c r="F60" s="10">
        <v>20817053</v>
      </c>
      <c r="G60" s="11">
        <v>41613</v>
      </c>
      <c r="H60" s="9">
        <v>3290</v>
      </c>
      <c r="I60" s="10">
        <v>61002302</v>
      </c>
    </row>
    <row r="61" spans="1:9" x14ac:dyDescent="0.3">
      <c r="A61" s="5">
        <v>59</v>
      </c>
      <c r="B61" s="6" t="s">
        <v>87</v>
      </c>
      <c r="C61" s="7" t="s">
        <v>39</v>
      </c>
      <c r="D61" s="8">
        <v>41425</v>
      </c>
      <c r="E61" s="9">
        <v>3401</v>
      </c>
      <c r="F61" s="10">
        <v>27520040</v>
      </c>
      <c r="G61" s="11">
        <v>41504</v>
      </c>
      <c r="H61" s="9">
        <v>3401</v>
      </c>
      <c r="I61" s="10">
        <v>60522097</v>
      </c>
    </row>
    <row r="62" spans="1:9" x14ac:dyDescent="0.3">
      <c r="A62" s="5">
        <v>60</v>
      </c>
      <c r="B62" s="6" t="s">
        <v>88</v>
      </c>
      <c r="C62" s="7" t="s">
        <v>35</v>
      </c>
      <c r="D62" s="8">
        <v>41633</v>
      </c>
      <c r="E62" s="9">
        <v>2909</v>
      </c>
      <c r="F62" s="10">
        <v>12765508</v>
      </c>
      <c r="G62" s="11">
        <v>41739</v>
      </c>
      <c r="H62" s="9">
        <v>2922</v>
      </c>
      <c r="I62" s="10">
        <v>58236838</v>
      </c>
    </row>
    <row r="63" spans="1:9" x14ac:dyDescent="0.3">
      <c r="A63" s="5">
        <v>61</v>
      </c>
      <c r="B63" s="6" t="s">
        <v>89</v>
      </c>
      <c r="C63" s="7" t="s">
        <v>53</v>
      </c>
      <c r="D63" s="8">
        <v>41320</v>
      </c>
      <c r="E63" s="9">
        <v>3288</v>
      </c>
      <c r="F63" s="10">
        <v>15891055</v>
      </c>
      <c r="G63" s="11">
        <v>41480</v>
      </c>
      <c r="H63" s="9">
        <v>3353</v>
      </c>
      <c r="I63" s="10">
        <v>57012977</v>
      </c>
    </row>
    <row r="64" spans="1:9" x14ac:dyDescent="0.3">
      <c r="A64" s="5">
        <v>62</v>
      </c>
      <c r="B64" s="6" t="s">
        <v>90</v>
      </c>
      <c r="C64" s="7" t="s">
        <v>91</v>
      </c>
      <c r="D64" s="8">
        <v>41565</v>
      </c>
      <c r="E64" s="9">
        <v>19</v>
      </c>
      <c r="F64" s="10">
        <v>923715</v>
      </c>
      <c r="G64" s="11">
        <v>41767</v>
      </c>
      <c r="H64" s="9">
        <v>1474</v>
      </c>
      <c r="I64" s="10">
        <v>56671993</v>
      </c>
    </row>
    <row r="65" spans="1:9" x14ac:dyDescent="0.3">
      <c r="A65" s="5">
        <v>63</v>
      </c>
      <c r="B65" s="6" t="s">
        <v>92</v>
      </c>
      <c r="C65" s="7" t="s">
        <v>74</v>
      </c>
      <c r="D65" s="8">
        <v>41579</v>
      </c>
      <c r="E65" s="9">
        <v>3736</v>
      </c>
      <c r="F65" s="10">
        <v>15805237</v>
      </c>
      <c r="G65" s="11">
        <v>41718</v>
      </c>
      <c r="H65" s="9">
        <v>3736</v>
      </c>
      <c r="I65" s="10">
        <v>55750480</v>
      </c>
    </row>
    <row r="66" spans="1:9" x14ac:dyDescent="0.3">
      <c r="A66" s="5">
        <v>64</v>
      </c>
      <c r="B66" s="6" t="s">
        <v>93</v>
      </c>
      <c r="C66" s="7" t="s">
        <v>31</v>
      </c>
      <c r="D66" s="8">
        <v>41299</v>
      </c>
      <c r="E66" s="9">
        <v>3372</v>
      </c>
      <c r="F66" s="10">
        <v>19690956</v>
      </c>
      <c r="G66" s="11">
        <v>41389</v>
      </c>
      <c r="H66" s="9">
        <v>3375</v>
      </c>
      <c r="I66" s="10">
        <v>55703475</v>
      </c>
    </row>
    <row r="67" spans="1:9" x14ac:dyDescent="0.3">
      <c r="A67" s="5">
        <v>65</v>
      </c>
      <c r="B67" s="6" t="s">
        <v>94</v>
      </c>
      <c r="C67" s="7" t="s">
        <v>63</v>
      </c>
      <c r="D67" s="8">
        <v>41369</v>
      </c>
      <c r="E67" s="9">
        <v>3025</v>
      </c>
      <c r="F67" s="10">
        <v>25775847</v>
      </c>
      <c r="G67" s="11">
        <v>41434</v>
      </c>
      <c r="H67" s="9">
        <v>3025</v>
      </c>
      <c r="I67" s="10">
        <v>54239856</v>
      </c>
    </row>
    <row r="68" spans="1:9" x14ac:dyDescent="0.3">
      <c r="A68" s="5">
        <v>66</v>
      </c>
      <c r="B68" s="6" t="s">
        <v>95</v>
      </c>
      <c r="C68" s="7" t="s">
        <v>50</v>
      </c>
      <c r="D68" s="8">
        <v>41474</v>
      </c>
      <c r="E68" s="9">
        <v>3016</v>
      </c>
      <c r="F68" s="10">
        <v>18048422</v>
      </c>
      <c r="G68" s="11">
        <v>41564</v>
      </c>
      <c r="H68" s="9">
        <v>3016</v>
      </c>
      <c r="I68" s="10">
        <v>53262560</v>
      </c>
    </row>
    <row r="69" spans="1:9" x14ac:dyDescent="0.3">
      <c r="A69" s="5">
        <v>67</v>
      </c>
      <c r="B69" s="6" t="s">
        <v>96</v>
      </c>
      <c r="C69" s="7" t="s">
        <v>17</v>
      </c>
      <c r="D69" s="8">
        <v>41621</v>
      </c>
      <c r="E69" s="9">
        <v>2194</v>
      </c>
      <c r="F69" s="10">
        <v>16007634</v>
      </c>
      <c r="G69" s="11">
        <v>41683</v>
      </c>
      <c r="H69" s="9">
        <v>2194</v>
      </c>
      <c r="I69" s="10">
        <v>52543354</v>
      </c>
    </row>
    <row r="70" spans="1:9" ht="31.2" x14ac:dyDescent="0.3">
      <c r="A70" s="5">
        <v>68</v>
      </c>
      <c r="B70" s="6" t="s">
        <v>97</v>
      </c>
      <c r="C70" s="7" t="s">
        <v>17</v>
      </c>
      <c r="D70" s="8">
        <v>41362</v>
      </c>
      <c r="E70" s="9">
        <v>2047</v>
      </c>
      <c r="F70" s="10">
        <v>21641679</v>
      </c>
      <c r="G70" s="11">
        <v>41424</v>
      </c>
      <c r="H70" s="9">
        <v>2047</v>
      </c>
      <c r="I70" s="10">
        <v>51975354</v>
      </c>
    </row>
    <row r="71" spans="1:9" x14ac:dyDescent="0.3">
      <c r="A71" s="5">
        <v>69</v>
      </c>
      <c r="B71" s="6" t="s">
        <v>98</v>
      </c>
      <c r="C71" s="7" t="s">
        <v>63</v>
      </c>
      <c r="D71" s="8">
        <v>41348</v>
      </c>
      <c r="E71" s="9">
        <v>2507</v>
      </c>
      <c r="F71" s="10">
        <v>17118745</v>
      </c>
      <c r="G71" s="11">
        <v>41434</v>
      </c>
      <c r="H71" s="9">
        <v>2507</v>
      </c>
      <c r="I71" s="10">
        <v>51872378</v>
      </c>
    </row>
    <row r="72" spans="1:9" x14ac:dyDescent="0.3">
      <c r="A72" s="5">
        <v>70</v>
      </c>
      <c r="B72" s="6" t="s">
        <v>99</v>
      </c>
      <c r="C72" s="7" t="s">
        <v>31</v>
      </c>
      <c r="D72" s="8">
        <v>41390</v>
      </c>
      <c r="E72" s="9">
        <v>3277</v>
      </c>
      <c r="F72" s="10">
        <v>20244505</v>
      </c>
      <c r="G72" s="11">
        <v>41515</v>
      </c>
      <c r="H72" s="9">
        <v>3303</v>
      </c>
      <c r="I72" s="10">
        <v>49875291</v>
      </c>
    </row>
    <row r="73" spans="1:9" x14ac:dyDescent="0.3">
      <c r="A73" s="5">
        <v>71</v>
      </c>
      <c r="B73" s="6" t="s">
        <v>100</v>
      </c>
      <c r="C73" s="7" t="s">
        <v>24</v>
      </c>
      <c r="D73" s="8">
        <v>41285</v>
      </c>
      <c r="E73" s="9">
        <v>3103</v>
      </c>
      <c r="F73" s="10">
        <v>17070347</v>
      </c>
      <c r="G73" s="11">
        <v>41368</v>
      </c>
      <c r="H73" s="9">
        <v>3103</v>
      </c>
      <c r="I73" s="10">
        <v>46000903</v>
      </c>
    </row>
    <row r="74" spans="1:9" x14ac:dyDescent="0.3">
      <c r="A74" s="5">
        <v>72</v>
      </c>
      <c r="B74" s="6" t="s">
        <v>101</v>
      </c>
      <c r="C74" s="7" t="s">
        <v>22</v>
      </c>
      <c r="D74" s="8">
        <v>41369</v>
      </c>
      <c r="E74" s="9">
        <v>2771</v>
      </c>
      <c r="F74" s="10">
        <v>18620145</v>
      </c>
      <c r="G74" s="11">
        <v>41417</v>
      </c>
      <c r="H74" s="9">
        <v>2778</v>
      </c>
      <c r="I74" s="10">
        <v>45385935</v>
      </c>
    </row>
    <row r="75" spans="1:9" x14ac:dyDescent="0.3">
      <c r="A75" s="5">
        <v>73</v>
      </c>
      <c r="B75" s="6" t="s">
        <v>102</v>
      </c>
      <c r="C75" s="7" t="s">
        <v>35</v>
      </c>
      <c r="D75" s="8">
        <v>41432</v>
      </c>
      <c r="E75" s="9">
        <v>3366</v>
      </c>
      <c r="F75" s="10">
        <v>17325307</v>
      </c>
      <c r="G75" s="11">
        <v>41529</v>
      </c>
      <c r="H75" s="9">
        <v>3399</v>
      </c>
      <c r="I75" s="10">
        <v>44672764</v>
      </c>
    </row>
    <row r="76" spans="1:9" x14ac:dyDescent="0.3">
      <c r="A76" s="5">
        <v>74</v>
      </c>
      <c r="B76" s="6" t="s">
        <v>103</v>
      </c>
      <c r="C76" s="7" t="s">
        <v>17</v>
      </c>
      <c r="D76" s="8">
        <v>41516</v>
      </c>
      <c r="E76" s="9">
        <v>348</v>
      </c>
      <c r="F76" s="10">
        <v>7846426</v>
      </c>
      <c r="G76" s="11">
        <v>41620</v>
      </c>
      <c r="H76" s="9">
        <v>978</v>
      </c>
      <c r="I76" s="10">
        <v>44467206</v>
      </c>
    </row>
    <row r="77" spans="1:9" x14ac:dyDescent="0.3">
      <c r="A77" s="5">
        <v>75</v>
      </c>
      <c r="B77" s="6" t="s">
        <v>104</v>
      </c>
      <c r="C77" s="7" t="s">
        <v>50</v>
      </c>
      <c r="D77" s="8">
        <v>41327</v>
      </c>
      <c r="E77" s="9">
        <v>2511</v>
      </c>
      <c r="F77" s="10">
        <v>13167607</v>
      </c>
      <c r="G77" s="11">
        <v>41424</v>
      </c>
      <c r="H77" s="9">
        <v>2511</v>
      </c>
      <c r="I77" s="10">
        <v>42930462</v>
      </c>
    </row>
    <row r="78" spans="1:9" x14ac:dyDescent="0.3">
      <c r="A78" s="5">
        <v>76</v>
      </c>
      <c r="B78" s="6" t="s">
        <v>105</v>
      </c>
      <c r="C78" s="7" t="s">
        <v>22</v>
      </c>
      <c r="D78" s="8">
        <v>41523</v>
      </c>
      <c r="E78" s="9">
        <v>3107</v>
      </c>
      <c r="F78" s="10">
        <v>19030375</v>
      </c>
      <c r="G78" s="11">
        <v>41578</v>
      </c>
      <c r="H78" s="9">
        <v>3117</v>
      </c>
      <c r="I78" s="10">
        <v>42025135</v>
      </c>
    </row>
    <row r="79" spans="1:9" x14ac:dyDescent="0.3">
      <c r="A79" s="5">
        <v>77</v>
      </c>
      <c r="B79" s="6" t="s">
        <v>106</v>
      </c>
      <c r="C79" s="7" t="s">
        <v>107</v>
      </c>
      <c r="D79" s="8">
        <v>41285</v>
      </c>
      <c r="E79" s="9">
        <v>2160</v>
      </c>
      <c r="F79" s="10">
        <v>18101682</v>
      </c>
      <c r="G79" s="11">
        <v>41336</v>
      </c>
      <c r="H79" s="9">
        <v>2160</v>
      </c>
      <c r="I79" s="10">
        <v>40041683</v>
      </c>
    </row>
    <row r="80" spans="1:9" x14ac:dyDescent="0.3">
      <c r="A80" s="5">
        <v>78</v>
      </c>
      <c r="B80" s="6" t="s">
        <v>108</v>
      </c>
      <c r="C80" s="7" t="s">
        <v>22</v>
      </c>
      <c r="D80" s="8">
        <v>41633</v>
      </c>
      <c r="E80" s="9">
        <v>2689</v>
      </c>
      <c r="F80" s="10">
        <v>9910310</v>
      </c>
      <c r="G80" s="11">
        <v>41676</v>
      </c>
      <c r="H80" s="9">
        <v>2690</v>
      </c>
      <c r="I80" s="10">
        <v>38362475</v>
      </c>
    </row>
    <row r="81" spans="1:9" x14ac:dyDescent="0.3">
      <c r="A81" s="5">
        <v>79</v>
      </c>
      <c r="B81" s="6" t="s">
        <v>109</v>
      </c>
      <c r="C81" s="7" t="s">
        <v>53</v>
      </c>
      <c r="D81" s="8">
        <v>41635</v>
      </c>
      <c r="E81" s="9">
        <v>5</v>
      </c>
      <c r="F81" s="10">
        <v>179302</v>
      </c>
      <c r="G81" s="11">
        <v>41767</v>
      </c>
      <c r="H81" s="9">
        <v>2411</v>
      </c>
      <c r="I81" s="10">
        <v>37738810</v>
      </c>
    </row>
    <row r="82" spans="1:9" x14ac:dyDescent="0.3">
      <c r="A82" s="5">
        <v>80</v>
      </c>
      <c r="B82" s="6" t="s">
        <v>110</v>
      </c>
      <c r="C82" s="7" t="s">
        <v>53</v>
      </c>
      <c r="D82" s="8">
        <v>41600</v>
      </c>
      <c r="E82" s="9">
        <v>4</v>
      </c>
      <c r="F82" s="10">
        <v>128435</v>
      </c>
      <c r="G82" s="11">
        <v>41781</v>
      </c>
      <c r="H82" s="9">
        <v>1225</v>
      </c>
      <c r="I82" s="10">
        <v>37709979</v>
      </c>
    </row>
    <row r="83" spans="1:9" x14ac:dyDescent="0.3">
      <c r="A83" s="5">
        <v>81</v>
      </c>
      <c r="B83" s="6" t="s">
        <v>111</v>
      </c>
      <c r="C83" s="7" t="s">
        <v>74</v>
      </c>
      <c r="D83" s="8">
        <v>41530</v>
      </c>
      <c r="E83" s="9">
        <v>3091</v>
      </c>
      <c r="F83" s="10">
        <v>14034764</v>
      </c>
      <c r="G83" s="11">
        <v>41648</v>
      </c>
      <c r="H83" s="9">
        <v>3091</v>
      </c>
      <c r="I83" s="10">
        <v>36918811</v>
      </c>
    </row>
    <row r="84" spans="1:9" x14ac:dyDescent="0.3">
      <c r="A84" s="5">
        <v>82</v>
      </c>
      <c r="B84" s="6" t="s">
        <v>112</v>
      </c>
      <c r="C84" s="7" t="s">
        <v>35</v>
      </c>
      <c r="D84" s="8">
        <v>41628</v>
      </c>
      <c r="E84" s="9">
        <v>3231</v>
      </c>
      <c r="F84" s="10">
        <v>7091938</v>
      </c>
      <c r="G84" s="11">
        <v>41739</v>
      </c>
      <c r="H84" s="9">
        <v>3243</v>
      </c>
      <c r="I84" s="10">
        <v>36076121</v>
      </c>
    </row>
    <row r="85" spans="1:9" x14ac:dyDescent="0.3">
      <c r="A85" s="5">
        <v>83</v>
      </c>
      <c r="B85" s="6" t="s">
        <v>113</v>
      </c>
      <c r="C85" s="7" t="s">
        <v>114</v>
      </c>
      <c r="D85" s="8">
        <v>41565</v>
      </c>
      <c r="E85" s="9">
        <v>3157</v>
      </c>
      <c r="F85" s="10">
        <v>16101552</v>
      </c>
      <c r="G85" s="11">
        <v>41602</v>
      </c>
      <c r="H85" s="9">
        <v>3157</v>
      </c>
      <c r="I85" s="10">
        <v>35266619</v>
      </c>
    </row>
    <row r="86" spans="1:9" x14ac:dyDescent="0.3">
      <c r="A86" s="5">
        <v>84</v>
      </c>
      <c r="B86" s="6" t="s">
        <v>115</v>
      </c>
      <c r="C86" s="7" t="s">
        <v>17</v>
      </c>
      <c r="D86" s="8">
        <v>41278</v>
      </c>
      <c r="E86" s="9">
        <v>2654</v>
      </c>
      <c r="F86" s="10">
        <v>21744470</v>
      </c>
      <c r="G86" s="11">
        <v>41333</v>
      </c>
      <c r="H86" s="9">
        <v>2659</v>
      </c>
      <c r="I86" s="10">
        <v>34341945</v>
      </c>
    </row>
    <row r="87" spans="1:9" x14ac:dyDescent="0.3">
      <c r="A87" s="5">
        <v>85</v>
      </c>
      <c r="B87" s="6" t="s">
        <v>116</v>
      </c>
      <c r="C87" s="7" t="s">
        <v>22</v>
      </c>
      <c r="D87" s="8">
        <v>41474</v>
      </c>
      <c r="E87" s="9">
        <v>2852</v>
      </c>
      <c r="F87" s="10">
        <v>12691415</v>
      </c>
      <c r="G87" s="11">
        <v>41543</v>
      </c>
      <c r="H87" s="9">
        <v>2852</v>
      </c>
      <c r="I87" s="10">
        <v>33618855</v>
      </c>
    </row>
    <row r="88" spans="1:9" x14ac:dyDescent="0.3">
      <c r="A88" s="5">
        <v>86</v>
      </c>
      <c r="B88" s="6" t="s">
        <v>117</v>
      </c>
      <c r="C88" s="7" t="s">
        <v>118</v>
      </c>
      <c r="D88" s="8">
        <v>41481</v>
      </c>
      <c r="E88" s="9">
        <v>6</v>
      </c>
      <c r="F88" s="10">
        <v>612064</v>
      </c>
      <c r="G88" s="11">
        <v>41732</v>
      </c>
      <c r="H88" s="9">
        <v>1283</v>
      </c>
      <c r="I88" s="10">
        <v>33405481</v>
      </c>
    </row>
    <row r="89" spans="1:9" x14ac:dyDescent="0.3">
      <c r="A89" s="5">
        <v>87</v>
      </c>
      <c r="B89" s="6" t="s">
        <v>119</v>
      </c>
      <c r="C89" s="7" t="s">
        <v>50</v>
      </c>
      <c r="D89" s="8">
        <v>41458</v>
      </c>
      <c r="E89" s="9">
        <v>876</v>
      </c>
      <c r="F89" s="10">
        <v>10030463</v>
      </c>
      <c r="G89" s="11">
        <v>41508</v>
      </c>
      <c r="H89" s="9">
        <v>892</v>
      </c>
      <c r="I89" s="10">
        <v>32244051</v>
      </c>
    </row>
    <row r="90" spans="1:9" x14ac:dyDescent="0.3">
      <c r="A90" s="5">
        <v>88</v>
      </c>
      <c r="B90" s="6" t="s">
        <v>120</v>
      </c>
      <c r="C90" s="7" t="s">
        <v>107</v>
      </c>
      <c r="D90" s="8">
        <v>41313</v>
      </c>
      <c r="E90" s="9">
        <v>2605</v>
      </c>
      <c r="F90" s="10">
        <v>9303145</v>
      </c>
      <c r="G90" s="11">
        <v>41410</v>
      </c>
      <c r="H90" s="9">
        <v>2605</v>
      </c>
      <c r="I90" s="10">
        <v>32172757</v>
      </c>
    </row>
    <row r="91" spans="1:9" x14ac:dyDescent="0.3">
      <c r="A91" s="5">
        <v>89</v>
      </c>
      <c r="B91" s="6" t="s">
        <v>121</v>
      </c>
      <c r="C91" s="7" t="s">
        <v>122</v>
      </c>
      <c r="D91" s="8">
        <v>41376</v>
      </c>
      <c r="E91" s="9">
        <v>3402</v>
      </c>
      <c r="F91" s="10">
        <v>14157367</v>
      </c>
      <c r="G91" s="11">
        <v>41480</v>
      </c>
      <c r="H91" s="9">
        <v>3402</v>
      </c>
      <c r="I91" s="10">
        <v>32015787</v>
      </c>
    </row>
    <row r="92" spans="1:9" x14ac:dyDescent="0.3">
      <c r="A92" s="5">
        <v>90</v>
      </c>
      <c r="B92" s="6" t="s">
        <v>123</v>
      </c>
      <c r="C92" s="7" t="s">
        <v>114</v>
      </c>
      <c r="D92" s="8">
        <v>41507</v>
      </c>
      <c r="E92" s="9">
        <v>3118</v>
      </c>
      <c r="F92" s="10">
        <v>9336957</v>
      </c>
      <c r="G92" s="11">
        <v>41553</v>
      </c>
      <c r="H92" s="9">
        <v>3118</v>
      </c>
      <c r="I92" s="10">
        <v>31165421</v>
      </c>
    </row>
    <row r="93" spans="1:9" x14ac:dyDescent="0.3">
      <c r="A93" s="5">
        <v>91</v>
      </c>
      <c r="B93" s="6" t="s">
        <v>124</v>
      </c>
      <c r="C93" s="7" t="s">
        <v>19</v>
      </c>
      <c r="D93" s="8">
        <v>41600</v>
      </c>
      <c r="E93" s="9">
        <v>3036</v>
      </c>
      <c r="F93" s="10">
        <v>7944977</v>
      </c>
      <c r="G93" s="11">
        <v>41718</v>
      </c>
      <c r="H93" s="9">
        <v>3036</v>
      </c>
      <c r="I93" s="10">
        <v>30664106</v>
      </c>
    </row>
    <row r="94" spans="1:9" x14ac:dyDescent="0.3">
      <c r="A94" s="5">
        <v>92</v>
      </c>
      <c r="B94" s="6" t="s">
        <v>125</v>
      </c>
      <c r="C94" s="7" t="s">
        <v>24</v>
      </c>
      <c r="D94" s="8">
        <v>41633</v>
      </c>
      <c r="E94" s="9">
        <v>2838</v>
      </c>
      <c r="F94" s="10">
        <v>7021993</v>
      </c>
      <c r="G94" s="11">
        <v>41711</v>
      </c>
      <c r="H94" s="9">
        <v>2856</v>
      </c>
      <c r="I94" s="10">
        <v>29807260</v>
      </c>
    </row>
    <row r="95" spans="1:9" x14ac:dyDescent="0.3">
      <c r="A95" s="5">
        <v>93</v>
      </c>
      <c r="B95" s="6" t="s">
        <v>126</v>
      </c>
      <c r="C95" s="7" t="s">
        <v>63</v>
      </c>
      <c r="D95" s="8">
        <v>41516</v>
      </c>
      <c r="E95" s="9">
        <v>2735</v>
      </c>
      <c r="F95" s="10">
        <v>15815497</v>
      </c>
      <c r="G95" s="11">
        <v>41553</v>
      </c>
      <c r="H95" s="9">
        <v>2735</v>
      </c>
      <c r="I95" s="10">
        <v>28873374</v>
      </c>
    </row>
    <row r="96" spans="1:9" x14ac:dyDescent="0.3">
      <c r="A96" s="5">
        <v>94</v>
      </c>
      <c r="B96" s="6" t="s">
        <v>178</v>
      </c>
      <c r="C96" s="7" t="s">
        <v>22</v>
      </c>
      <c r="D96" s="8">
        <v>41502</v>
      </c>
      <c r="E96" s="9">
        <v>2940</v>
      </c>
      <c r="F96" s="10">
        <v>13332955</v>
      </c>
      <c r="G96" s="11">
        <v>41543</v>
      </c>
      <c r="H96" s="9">
        <v>2945</v>
      </c>
      <c r="I96" s="10">
        <v>28795985</v>
      </c>
    </row>
    <row r="97" spans="1:9" x14ac:dyDescent="0.3">
      <c r="A97" s="5">
        <v>95</v>
      </c>
      <c r="B97" s="6" t="s">
        <v>127</v>
      </c>
      <c r="C97" s="7" t="s">
        <v>128</v>
      </c>
      <c r="D97" s="8">
        <v>41579</v>
      </c>
      <c r="E97" s="9">
        <v>9</v>
      </c>
      <c r="F97" s="10">
        <v>260865</v>
      </c>
      <c r="G97" s="11">
        <v>41760</v>
      </c>
      <c r="H97" s="9">
        <v>1110</v>
      </c>
      <c r="I97" s="10">
        <v>27298285</v>
      </c>
    </row>
    <row r="98" spans="1:9" x14ac:dyDescent="0.3">
      <c r="A98" s="5">
        <v>96</v>
      </c>
      <c r="B98" s="6" t="s">
        <v>129</v>
      </c>
      <c r="C98" s="7" t="s">
        <v>22</v>
      </c>
      <c r="D98" s="8">
        <v>41537</v>
      </c>
      <c r="E98" s="9">
        <v>5</v>
      </c>
      <c r="F98" s="10">
        <v>187289</v>
      </c>
      <c r="G98" s="11">
        <v>41599</v>
      </c>
      <c r="H98" s="9">
        <v>2308</v>
      </c>
      <c r="I98" s="10">
        <v>26947624</v>
      </c>
    </row>
    <row r="99" spans="1:9" x14ac:dyDescent="0.3">
      <c r="A99" s="5">
        <v>97</v>
      </c>
      <c r="B99" s="6" t="s">
        <v>130</v>
      </c>
      <c r="C99" s="7" t="s">
        <v>107</v>
      </c>
      <c r="D99" s="8">
        <v>41362</v>
      </c>
      <c r="E99" s="9">
        <v>3202</v>
      </c>
      <c r="F99" s="10">
        <v>10600112</v>
      </c>
      <c r="G99" s="11">
        <v>41424</v>
      </c>
      <c r="H99" s="9">
        <v>3202</v>
      </c>
      <c r="I99" s="10">
        <v>26627201</v>
      </c>
    </row>
    <row r="100" spans="1:9" x14ac:dyDescent="0.3">
      <c r="A100" s="5">
        <v>98</v>
      </c>
      <c r="B100" s="6" t="s">
        <v>131</v>
      </c>
      <c r="C100" s="7" t="s">
        <v>128</v>
      </c>
      <c r="D100" s="8">
        <v>41509</v>
      </c>
      <c r="E100" s="9">
        <v>1551</v>
      </c>
      <c r="F100" s="10">
        <v>8811790</v>
      </c>
      <c r="G100" s="11">
        <v>41613</v>
      </c>
      <c r="H100" s="9">
        <v>1553</v>
      </c>
      <c r="I100" s="10">
        <v>26004851</v>
      </c>
    </row>
    <row r="101" spans="1:9" x14ac:dyDescent="0.3">
      <c r="A101" s="5">
        <v>99</v>
      </c>
      <c r="B101" s="6" t="s">
        <v>132</v>
      </c>
      <c r="C101" s="7" t="s">
        <v>74</v>
      </c>
      <c r="D101" s="8">
        <v>41334</v>
      </c>
      <c r="E101" s="9">
        <v>2771</v>
      </c>
      <c r="F101" s="10">
        <v>8754168</v>
      </c>
      <c r="G101" s="11">
        <v>41410</v>
      </c>
      <c r="H101" s="9">
        <v>2771</v>
      </c>
      <c r="I101" s="10">
        <v>25682380</v>
      </c>
    </row>
    <row r="102" spans="1:9" x14ac:dyDescent="0.3">
      <c r="A102" s="5">
        <v>100</v>
      </c>
      <c r="B102" s="6" t="s">
        <v>133</v>
      </c>
      <c r="C102" s="7" t="s">
        <v>24</v>
      </c>
      <c r="D102" s="8">
        <v>41626</v>
      </c>
      <c r="E102" s="9">
        <v>6</v>
      </c>
      <c r="F102" s="10">
        <v>260382</v>
      </c>
      <c r="G102" s="11">
        <v>41746</v>
      </c>
      <c r="H102" s="9">
        <v>1729</v>
      </c>
      <c r="I102" s="10">
        <v>25568251</v>
      </c>
    </row>
  </sheetData>
  <autoFilter ref="A2:I102"/>
  <mergeCells count="1">
    <mergeCell ref="A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workbookViewId="0">
      <selection sqref="A1:K1"/>
    </sheetView>
  </sheetViews>
  <sheetFormatPr defaultRowHeight="15.6" x14ac:dyDescent="0.3"/>
  <cols>
    <col min="1" max="1" width="4.8984375" bestFit="1"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 min="10" max="10" width="15.8984375" bestFit="1" customWidth="1"/>
    <col min="11" max="11" width="16.8984375" customWidth="1"/>
    <col min="14" max="14" width="11.09765625" customWidth="1"/>
    <col min="15" max="15" width="12.59765625" bestFit="1" customWidth="1"/>
  </cols>
  <sheetData>
    <row r="1" spans="1:15" ht="15.6" customHeight="1" x14ac:dyDescent="0.3">
      <c r="A1" s="74" t="s">
        <v>6</v>
      </c>
      <c r="B1" s="74"/>
      <c r="C1" s="74"/>
      <c r="D1" s="74"/>
      <c r="E1" s="74"/>
      <c r="F1" s="74"/>
      <c r="G1" s="74"/>
      <c r="H1" s="74"/>
      <c r="I1" s="74"/>
      <c r="J1" s="74"/>
      <c r="K1" s="74"/>
      <c r="M1" s="1" t="s">
        <v>136</v>
      </c>
    </row>
    <row r="2" spans="1:15" ht="31.2" x14ac:dyDescent="0.3">
      <c r="A2" s="2" t="s">
        <v>7</v>
      </c>
      <c r="B2" s="2" t="s">
        <v>8</v>
      </c>
      <c r="C2" s="2" t="s">
        <v>9</v>
      </c>
      <c r="D2" s="2" t="s">
        <v>10</v>
      </c>
      <c r="E2" s="3" t="s">
        <v>11</v>
      </c>
      <c r="F2" s="3" t="s">
        <v>12</v>
      </c>
      <c r="G2" s="2" t="s">
        <v>13</v>
      </c>
      <c r="H2" s="3" t="s">
        <v>14</v>
      </c>
      <c r="I2" s="3" t="s">
        <v>15</v>
      </c>
      <c r="J2" s="3" t="s">
        <v>136</v>
      </c>
      <c r="K2" s="3" t="s">
        <v>217</v>
      </c>
      <c r="M2" s="4">
        <v>1</v>
      </c>
      <c r="N2" t="s">
        <v>138</v>
      </c>
    </row>
    <row r="3" spans="1:15" x14ac:dyDescent="0.3">
      <c r="A3" s="5">
        <v>1</v>
      </c>
      <c r="B3" s="6" t="s">
        <v>16</v>
      </c>
      <c r="C3" s="7" t="s">
        <v>17</v>
      </c>
      <c r="D3" s="8">
        <v>41600</v>
      </c>
      <c r="E3" s="9">
        <v>4163</v>
      </c>
      <c r="F3" s="10">
        <v>158074286</v>
      </c>
      <c r="G3" s="11">
        <v>41732</v>
      </c>
      <c r="H3" s="9">
        <v>4163</v>
      </c>
      <c r="I3" s="10">
        <v>424668047</v>
      </c>
      <c r="J3" s="27">
        <f>VLOOKUP(A3,'Formula Basics'!$A$3:$J$102,10,0)</f>
        <v>266593761.00000033</v>
      </c>
      <c r="K3" s="27" t="str">
        <f>VLOOKUP(C3,$N$7:$O$26,2,0)</f>
        <v>Pat</v>
      </c>
      <c r="M3" s="4">
        <v>2</v>
      </c>
      <c r="N3" t="s">
        <v>240</v>
      </c>
    </row>
    <row r="4" spans="1:15" x14ac:dyDescent="0.3">
      <c r="A4" s="5">
        <v>2</v>
      </c>
      <c r="B4" s="6" t="s">
        <v>18</v>
      </c>
      <c r="C4" s="7" t="s">
        <v>19</v>
      </c>
      <c r="D4" s="8">
        <v>41397</v>
      </c>
      <c r="E4" s="9">
        <v>4253</v>
      </c>
      <c r="F4" s="10">
        <v>174144585</v>
      </c>
      <c r="G4" s="11">
        <v>41529</v>
      </c>
      <c r="H4" s="9">
        <v>4253</v>
      </c>
      <c r="I4" s="10">
        <v>409013994</v>
      </c>
      <c r="J4" s="27">
        <f>VLOOKUP(A4,'Formula Basics'!$A$3:$J$102,10,0)</f>
        <v>234869409</v>
      </c>
      <c r="K4" s="27" t="str">
        <f t="shared" ref="K4:K23" si="0">VLOOKUP(C4,N8:O26,2,0)</f>
        <v>Roger</v>
      </c>
      <c r="M4" s="4">
        <v>3</v>
      </c>
      <c r="N4" t="s">
        <v>216</v>
      </c>
    </row>
    <row r="5" spans="1:15" x14ac:dyDescent="0.3">
      <c r="A5" s="5">
        <v>3</v>
      </c>
      <c r="B5" s="6" t="s">
        <v>20</v>
      </c>
      <c r="C5" s="7" t="s">
        <v>19</v>
      </c>
      <c r="D5" s="8">
        <v>41600</v>
      </c>
      <c r="E5" s="9">
        <v>1</v>
      </c>
      <c r="F5" s="10">
        <v>243390</v>
      </c>
      <c r="G5" s="11">
        <v>41837</v>
      </c>
      <c r="H5" s="9">
        <v>3742</v>
      </c>
      <c r="I5" s="10">
        <v>400738009</v>
      </c>
      <c r="J5" s="27">
        <f>VLOOKUP(A5,'Formula Basics'!$A$3:$J$102,10,0)</f>
        <v>400494619</v>
      </c>
      <c r="K5" s="27" t="e">
        <f t="shared" si="0"/>
        <v>#N/A</v>
      </c>
      <c r="M5" s="4">
        <v>4</v>
      </c>
      <c r="N5" t="s">
        <v>239</v>
      </c>
    </row>
    <row r="6" spans="1:15" x14ac:dyDescent="0.3">
      <c r="A6" s="5">
        <v>4</v>
      </c>
      <c r="B6" s="6" t="s">
        <v>21</v>
      </c>
      <c r="C6" s="7" t="s">
        <v>22</v>
      </c>
      <c r="D6" s="8">
        <v>41458</v>
      </c>
      <c r="E6" s="9">
        <v>3997</v>
      </c>
      <c r="F6" s="10">
        <v>83517315</v>
      </c>
      <c r="G6" s="11">
        <v>41655</v>
      </c>
      <c r="H6" s="9">
        <v>4003</v>
      </c>
      <c r="I6" s="10">
        <v>368061265</v>
      </c>
      <c r="J6" s="27">
        <f>VLOOKUP(A6,'Formula Basics'!$A$3:$J$102,10,0)</f>
        <v>284543950</v>
      </c>
      <c r="K6" s="27" t="e">
        <f t="shared" si="0"/>
        <v>#N/A</v>
      </c>
      <c r="M6" s="4"/>
      <c r="N6" s="32" t="s">
        <v>9</v>
      </c>
      <c r="O6" s="32" t="s">
        <v>218</v>
      </c>
    </row>
    <row r="7" spans="1:15" x14ac:dyDescent="0.3">
      <c r="A7" s="5">
        <v>5</v>
      </c>
      <c r="B7" s="6" t="s">
        <v>23</v>
      </c>
      <c r="C7" s="7" t="s">
        <v>24</v>
      </c>
      <c r="D7" s="8">
        <v>41439</v>
      </c>
      <c r="E7" s="9">
        <v>4207</v>
      </c>
      <c r="F7" s="10">
        <v>116619362</v>
      </c>
      <c r="G7" s="11">
        <v>41536</v>
      </c>
      <c r="H7" s="9">
        <v>4207</v>
      </c>
      <c r="I7" s="10">
        <v>291045518</v>
      </c>
      <c r="J7" s="27">
        <f>VLOOKUP(A7,'Formula Basics'!$A$3:$J$102,10,0)</f>
        <v>174426156</v>
      </c>
      <c r="K7" s="27" t="e">
        <f t="shared" si="0"/>
        <v>#N/A</v>
      </c>
      <c r="M7" s="4"/>
      <c r="N7" s="33" t="s">
        <v>17</v>
      </c>
      <c r="O7" s="33" t="s">
        <v>228</v>
      </c>
    </row>
    <row r="8" spans="1:15" x14ac:dyDescent="0.3">
      <c r="A8" s="5">
        <v>6</v>
      </c>
      <c r="B8" s="6" t="s">
        <v>25</v>
      </c>
      <c r="C8" s="7" t="s">
        <v>24</v>
      </c>
      <c r="D8" s="8">
        <v>41551</v>
      </c>
      <c r="E8" s="9">
        <v>3575</v>
      </c>
      <c r="F8" s="10">
        <v>55785112</v>
      </c>
      <c r="G8" s="11">
        <v>41767</v>
      </c>
      <c r="H8" s="9">
        <v>3820</v>
      </c>
      <c r="I8" s="10">
        <v>274092705</v>
      </c>
      <c r="J8" s="27">
        <f>VLOOKUP(A8,'Formula Basics'!$A$3:$J$102,10,0)</f>
        <v>218307593</v>
      </c>
      <c r="K8" s="27" t="e">
        <f t="shared" si="0"/>
        <v>#N/A</v>
      </c>
      <c r="N8" s="33" t="s">
        <v>19</v>
      </c>
      <c r="O8" s="33" t="s">
        <v>227</v>
      </c>
    </row>
    <row r="9" spans="1:15" x14ac:dyDescent="0.3">
      <c r="A9" s="5">
        <v>7</v>
      </c>
      <c r="B9" s="6" t="s">
        <v>26</v>
      </c>
      <c r="C9" s="7" t="s">
        <v>19</v>
      </c>
      <c r="D9" s="8">
        <v>41446</v>
      </c>
      <c r="E9" s="9">
        <v>4004</v>
      </c>
      <c r="F9" s="10">
        <v>82429469</v>
      </c>
      <c r="G9" s="11">
        <v>41627</v>
      </c>
      <c r="H9" s="9">
        <v>4004</v>
      </c>
      <c r="I9" s="10">
        <v>268492764</v>
      </c>
      <c r="J9" s="27">
        <f>VLOOKUP(A9,'Formula Basics'!$A$3:$J$102,10,0)</f>
        <v>186063295</v>
      </c>
      <c r="K9" s="27" t="e">
        <f t="shared" si="0"/>
        <v>#N/A</v>
      </c>
      <c r="N9" s="33" t="s">
        <v>22</v>
      </c>
      <c r="O9" s="33" t="s">
        <v>224</v>
      </c>
    </row>
    <row r="10" spans="1:15" x14ac:dyDescent="0.3">
      <c r="A10" s="5">
        <v>8</v>
      </c>
      <c r="B10" s="6" t="s">
        <v>27</v>
      </c>
      <c r="C10" s="7" t="s">
        <v>24</v>
      </c>
      <c r="D10" s="8">
        <v>41621</v>
      </c>
      <c r="E10" s="9">
        <v>3903</v>
      </c>
      <c r="F10" s="10">
        <v>73645197</v>
      </c>
      <c r="G10" s="11">
        <v>41746</v>
      </c>
      <c r="H10" s="9">
        <v>3928</v>
      </c>
      <c r="I10" s="10">
        <v>258366855</v>
      </c>
      <c r="J10" s="27">
        <f>VLOOKUP(A10,'Formula Basics'!$A$3:$J$102,10,0)</f>
        <v>184721658</v>
      </c>
      <c r="K10" s="27" t="e">
        <f t="shared" si="0"/>
        <v>#N/A</v>
      </c>
      <c r="N10" s="33" t="s">
        <v>24</v>
      </c>
      <c r="O10" s="33" t="s">
        <v>226</v>
      </c>
    </row>
    <row r="11" spans="1:15" x14ac:dyDescent="0.3">
      <c r="A11" s="5">
        <v>9</v>
      </c>
      <c r="B11" s="6" t="s">
        <v>28</v>
      </c>
      <c r="C11" s="7" t="s">
        <v>22</v>
      </c>
      <c r="D11" s="8">
        <v>41418</v>
      </c>
      <c r="E11" s="9">
        <v>3658</v>
      </c>
      <c r="F11" s="10">
        <v>97375245</v>
      </c>
      <c r="G11" s="11">
        <v>41522</v>
      </c>
      <c r="H11" s="9">
        <v>3771</v>
      </c>
      <c r="I11" s="10">
        <v>238679850</v>
      </c>
      <c r="J11" s="27">
        <f>VLOOKUP(A11,'Formula Basics'!$A$3:$J$102,10,0)</f>
        <v>141304605</v>
      </c>
      <c r="K11" s="27" t="e">
        <f t="shared" si="0"/>
        <v>#N/A</v>
      </c>
      <c r="N11" s="33" t="s">
        <v>31</v>
      </c>
      <c r="O11" s="33" t="s">
        <v>235</v>
      </c>
    </row>
    <row r="12" spans="1:15" x14ac:dyDescent="0.3">
      <c r="A12" s="5">
        <v>10</v>
      </c>
      <c r="B12" s="6" t="s">
        <v>29</v>
      </c>
      <c r="C12" s="7" t="s">
        <v>19</v>
      </c>
      <c r="D12" s="8">
        <v>41341</v>
      </c>
      <c r="E12" s="9">
        <v>3912</v>
      </c>
      <c r="F12" s="10">
        <v>79110453</v>
      </c>
      <c r="G12" s="11">
        <v>41473</v>
      </c>
      <c r="H12" s="9">
        <v>3912</v>
      </c>
      <c r="I12" s="10">
        <v>234911825</v>
      </c>
      <c r="J12" s="27">
        <f>VLOOKUP(A12,'Formula Basics'!$A$3:$J$102,10,0)</f>
        <v>155801372</v>
      </c>
      <c r="K12" s="27" t="e">
        <f t="shared" si="0"/>
        <v>#N/A</v>
      </c>
      <c r="N12" s="33" t="s">
        <v>35</v>
      </c>
      <c r="O12" s="33" t="s">
        <v>229</v>
      </c>
    </row>
    <row r="13" spans="1:15" x14ac:dyDescent="0.3">
      <c r="A13" s="5">
        <v>11</v>
      </c>
      <c r="B13" s="6" t="s">
        <v>30</v>
      </c>
      <c r="C13" s="7" t="s">
        <v>31</v>
      </c>
      <c r="D13" s="8">
        <v>41410</v>
      </c>
      <c r="E13" s="9">
        <v>3868</v>
      </c>
      <c r="F13" s="10">
        <v>70165559</v>
      </c>
      <c r="G13" s="11">
        <v>41529</v>
      </c>
      <c r="H13" s="9">
        <v>3907</v>
      </c>
      <c r="I13" s="10">
        <v>228778661</v>
      </c>
      <c r="J13" s="27">
        <f>VLOOKUP(A13,'Formula Basics'!$A$3:$J$102,10,0)</f>
        <v>158613102</v>
      </c>
      <c r="K13" s="27" t="e">
        <f t="shared" si="0"/>
        <v>#N/A</v>
      </c>
      <c r="N13" s="33" t="s">
        <v>39</v>
      </c>
      <c r="O13" s="33" t="s">
        <v>233</v>
      </c>
    </row>
    <row r="14" spans="1:15" x14ac:dyDescent="0.3">
      <c r="A14" s="5">
        <v>12</v>
      </c>
      <c r="B14" s="6" t="s">
        <v>32</v>
      </c>
      <c r="C14" s="7" t="s">
        <v>19</v>
      </c>
      <c r="D14" s="8">
        <v>41586</v>
      </c>
      <c r="E14" s="9">
        <v>3841</v>
      </c>
      <c r="F14" s="10">
        <v>85737841</v>
      </c>
      <c r="G14" s="11">
        <v>41746</v>
      </c>
      <c r="H14" s="9">
        <v>3841</v>
      </c>
      <c r="I14" s="10">
        <v>206362140</v>
      </c>
      <c r="J14" s="27">
        <f>VLOOKUP(A14,'Formula Basics'!$A$3:$J$102,10,0)</f>
        <v>120624299</v>
      </c>
      <c r="K14" s="27" t="e">
        <f t="shared" si="0"/>
        <v>#N/A</v>
      </c>
      <c r="N14" s="33" t="s">
        <v>50</v>
      </c>
      <c r="O14" s="33" t="s">
        <v>230</v>
      </c>
    </row>
    <row r="15" spans="1:15" x14ac:dyDescent="0.3">
      <c r="A15" s="5">
        <v>13</v>
      </c>
      <c r="B15" s="6" t="s">
        <v>33</v>
      </c>
      <c r="C15" s="7" t="s">
        <v>31</v>
      </c>
      <c r="D15" s="8">
        <v>41446</v>
      </c>
      <c r="E15" s="9">
        <v>3607</v>
      </c>
      <c r="F15" s="10">
        <v>66411834</v>
      </c>
      <c r="G15" s="11">
        <v>41557</v>
      </c>
      <c r="H15" s="9">
        <v>3607</v>
      </c>
      <c r="I15" s="10">
        <v>202359711</v>
      </c>
      <c r="J15" s="27">
        <f>VLOOKUP(A15,'Formula Basics'!$A$3:$J$102,10,0)</f>
        <v>135947877</v>
      </c>
      <c r="K15" s="27" t="e">
        <f t="shared" si="0"/>
        <v>#N/A</v>
      </c>
      <c r="N15" s="33" t="s">
        <v>53</v>
      </c>
      <c r="O15" s="33" t="s">
        <v>231</v>
      </c>
    </row>
    <row r="16" spans="1:15" x14ac:dyDescent="0.3">
      <c r="A16" s="5">
        <v>14</v>
      </c>
      <c r="B16" s="6" t="s">
        <v>34</v>
      </c>
      <c r="C16" s="7" t="s">
        <v>35</v>
      </c>
      <c r="D16" s="8">
        <v>41355</v>
      </c>
      <c r="E16" s="9">
        <v>4046</v>
      </c>
      <c r="F16" s="10">
        <v>43639736</v>
      </c>
      <c r="G16" s="11">
        <v>41536</v>
      </c>
      <c r="H16" s="9">
        <v>4065</v>
      </c>
      <c r="I16" s="10">
        <v>187168425</v>
      </c>
      <c r="J16" s="27">
        <f>VLOOKUP(A16,'Formula Basics'!$A$3:$J$102,10,0)</f>
        <v>143528689</v>
      </c>
      <c r="K16" s="27" t="e">
        <f t="shared" si="0"/>
        <v>#N/A</v>
      </c>
      <c r="N16" s="33" t="s">
        <v>61</v>
      </c>
      <c r="O16" s="33" t="s">
        <v>232</v>
      </c>
    </row>
    <row r="17" spans="1:15" x14ac:dyDescent="0.3">
      <c r="A17" s="5">
        <v>15</v>
      </c>
      <c r="B17" s="6" t="s">
        <v>36</v>
      </c>
      <c r="C17" s="7" t="s">
        <v>35</v>
      </c>
      <c r="D17" s="8">
        <v>41453</v>
      </c>
      <c r="E17" s="9">
        <v>3181</v>
      </c>
      <c r="F17" s="10">
        <v>39115043</v>
      </c>
      <c r="G17" s="11">
        <v>41620</v>
      </c>
      <c r="H17" s="9">
        <v>3184</v>
      </c>
      <c r="I17" s="10">
        <v>159582188</v>
      </c>
      <c r="J17" s="27">
        <f>VLOOKUP(A17,'Formula Basics'!$A$3:$J$102,10,0)</f>
        <v>120467145</v>
      </c>
      <c r="K17" s="27" t="e">
        <f t="shared" si="0"/>
        <v>#N/A</v>
      </c>
      <c r="N17" s="33" t="s">
        <v>63</v>
      </c>
      <c r="O17" s="34" t="s">
        <v>225</v>
      </c>
    </row>
    <row r="18" spans="1:15" x14ac:dyDescent="0.3">
      <c r="A18" s="5">
        <v>16</v>
      </c>
      <c r="B18" s="6" t="s">
        <v>37</v>
      </c>
      <c r="C18" s="7" t="s">
        <v>24</v>
      </c>
      <c r="D18" s="8">
        <v>41493</v>
      </c>
      <c r="E18" s="9">
        <v>3260</v>
      </c>
      <c r="F18" s="10">
        <v>26419396</v>
      </c>
      <c r="G18" s="11">
        <v>41613</v>
      </c>
      <c r="H18" s="9">
        <v>3445</v>
      </c>
      <c r="I18" s="10">
        <v>150394119</v>
      </c>
      <c r="J18" s="27">
        <f>VLOOKUP(A18,'Formula Basics'!$A$3:$J$102,10,0)</f>
        <v>123974723</v>
      </c>
      <c r="K18" s="27" t="e">
        <f t="shared" si="0"/>
        <v>#N/A</v>
      </c>
      <c r="N18" s="33" t="s">
        <v>74</v>
      </c>
      <c r="O18" s="33" t="s">
        <v>222</v>
      </c>
    </row>
    <row r="19" spans="1:15" x14ac:dyDescent="0.3">
      <c r="A19" s="5">
        <v>17</v>
      </c>
      <c r="B19" s="6" t="s">
        <v>38</v>
      </c>
      <c r="C19" s="7" t="s">
        <v>39</v>
      </c>
      <c r="D19" s="8">
        <v>41621</v>
      </c>
      <c r="E19" s="9">
        <v>6</v>
      </c>
      <c r="F19" s="10">
        <v>740455</v>
      </c>
      <c r="G19" s="11">
        <v>41735</v>
      </c>
      <c r="H19" s="9">
        <v>2629</v>
      </c>
      <c r="I19" s="10">
        <v>150117807</v>
      </c>
      <c r="J19" s="27">
        <f>VLOOKUP(A19,'Formula Basics'!$A$3:$J$102,10,0)</f>
        <v>149377352</v>
      </c>
      <c r="K19" s="27" t="e">
        <f t="shared" si="0"/>
        <v>#N/A</v>
      </c>
      <c r="N19" s="33" t="s">
        <v>81</v>
      </c>
      <c r="O19" s="33" t="s">
        <v>234</v>
      </c>
    </row>
    <row r="20" spans="1:15" x14ac:dyDescent="0.3">
      <c r="A20" s="5">
        <v>18</v>
      </c>
      <c r="B20" s="6" t="s">
        <v>40</v>
      </c>
      <c r="C20" s="7" t="s">
        <v>24</v>
      </c>
      <c r="D20" s="8">
        <v>41404</v>
      </c>
      <c r="E20" s="9">
        <v>3535</v>
      </c>
      <c r="F20" s="10">
        <v>50085185</v>
      </c>
      <c r="G20" s="11">
        <v>41508</v>
      </c>
      <c r="H20" s="9">
        <v>3550</v>
      </c>
      <c r="I20" s="10">
        <v>144840419</v>
      </c>
      <c r="J20" s="27">
        <f>VLOOKUP(A20,'Formula Basics'!$A$3:$J$102,10,0)</f>
        <v>94755234</v>
      </c>
      <c r="K20" s="27" t="e">
        <f t="shared" si="0"/>
        <v>#N/A</v>
      </c>
      <c r="N20" s="33" t="s">
        <v>84</v>
      </c>
      <c r="O20" s="33" t="s">
        <v>236</v>
      </c>
    </row>
    <row r="21" spans="1:15" x14ac:dyDescent="0.3">
      <c r="A21" s="5">
        <v>19</v>
      </c>
      <c r="B21" s="6" t="s">
        <v>41</v>
      </c>
      <c r="C21" s="7" t="s">
        <v>24</v>
      </c>
      <c r="D21" s="8">
        <v>41474</v>
      </c>
      <c r="E21" s="9">
        <v>2903</v>
      </c>
      <c r="F21" s="10">
        <v>41855326</v>
      </c>
      <c r="G21" s="11">
        <v>41578</v>
      </c>
      <c r="H21" s="9">
        <v>3115</v>
      </c>
      <c r="I21" s="10">
        <v>137400141</v>
      </c>
      <c r="J21" s="27">
        <f>VLOOKUP(A21,'Formula Basics'!$A$3:$J$102,10,0)</f>
        <v>95544815</v>
      </c>
      <c r="K21" s="27" t="e">
        <f t="shared" si="0"/>
        <v>#N/A</v>
      </c>
      <c r="N21" s="33" t="s">
        <v>91</v>
      </c>
      <c r="O21" s="33" t="s">
        <v>219</v>
      </c>
    </row>
    <row r="22" spans="1:15" x14ac:dyDescent="0.3">
      <c r="A22" s="5">
        <v>20</v>
      </c>
      <c r="B22" s="6" t="s">
        <v>42</v>
      </c>
      <c r="C22" s="7" t="s">
        <v>22</v>
      </c>
      <c r="D22" s="8">
        <v>41313</v>
      </c>
      <c r="E22" s="9">
        <v>3141</v>
      </c>
      <c r="F22" s="10">
        <v>34551025</v>
      </c>
      <c r="G22" s="11">
        <v>41431</v>
      </c>
      <c r="H22" s="9">
        <v>3230</v>
      </c>
      <c r="I22" s="10">
        <v>134506920</v>
      </c>
      <c r="J22" s="27">
        <f>VLOOKUP(A22,'Formula Basics'!$A$3:$J$102,10,0)</f>
        <v>99955895</v>
      </c>
      <c r="K22" s="27" t="e">
        <f t="shared" si="0"/>
        <v>#N/A</v>
      </c>
      <c r="N22" s="33" t="s">
        <v>107</v>
      </c>
      <c r="O22" s="33" t="s">
        <v>220</v>
      </c>
    </row>
    <row r="23" spans="1:15" x14ac:dyDescent="0.3">
      <c r="A23" s="5">
        <v>21</v>
      </c>
      <c r="B23" s="6" t="s">
        <v>43</v>
      </c>
      <c r="C23" s="7" t="s">
        <v>39</v>
      </c>
      <c r="D23" s="8">
        <v>41467</v>
      </c>
      <c r="E23" s="9">
        <v>3491</v>
      </c>
      <c r="F23" s="10">
        <v>41508572</v>
      </c>
      <c r="G23" s="11">
        <v>41595</v>
      </c>
      <c r="H23" s="9">
        <v>3491</v>
      </c>
      <c r="I23" s="10">
        <v>133668525</v>
      </c>
      <c r="J23" s="27">
        <f>VLOOKUP(A23,'Formula Basics'!$A$3:$J$102,10,0)</f>
        <v>92159953</v>
      </c>
      <c r="K23" s="27" t="e">
        <f t="shared" si="0"/>
        <v>#N/A</v>
      </c>
      <c r="N23" s="33" t="s">
        <v>114</v>
      </c>
      <c r="O23" s="33" t="s">
        <v>221</v>
      </c>
    </row>
    <row r="24" spans="1:15" x14ac:dyDescent="0.3">
      <c r="A24" s="5">
        <v>22</v>
      </c>
      <c r="B24" s="6" t="s">
        <v>44</v>
      </c>
      <c r="C24" s="7" t="s">
        <v>35</v>
      </c>
      <c r="D24" s="8">
        <v>41481</v>
      </c>
      <c r="E24" s="9">
        <v>3924</v>
      </c>
      <c r="F24" s="10">
        <v>53113752</v>
      </c>
      <c r="G24" s="11">
        <v>41613</v>
      </c>
      <c r="H24" s="9">
        <v>3924</v>
      </c>
      <c r="I24" s="10">
        <v>132556852</v>
      </c>
      <c r="J24" s="27">
        <f>VLOOKUP(A24,'Formula Basics'!$A$3:$J$102,10,0)</f>
        <v>79443100</v>
      </c>
      <c r="K24" s="27" t="e">
        <f t="shared" ref="K24:K67" si="1">VLOOKUP(C24,N27:O46,2,0)</f>
        <v>#N/A</v>
      </c>
      <c r="N24" s="33" t="s">
        <v>118</v>
      </c>
      <c r="O24" s="33" t="s">
        <v>237</v>
      </c>
    </row>
    <row r="25" spans="1:15" x14ac:dyDescent="0.3">
      <c r="A25" s="5">
        <v>23</v>
      </c>
      <c r="B25" s="6" t="s">
        <v>45</v>
      </c>
      <c r="C25" s="7" t="s">
        <v>31</v>
      </c>
      <c r="D25" s="8">
        <v>41626</v>
      </c>
      <c r="E25" s="9">
        <v>3507</v>
      </c>
      <c r="F25" s="10">
        <v>26232425</v>
      </c>
      <c r="G25" s="11">
        <v>41690</v>
      </c>
      <c r="H25" s="9">
        <v>3507</v>
      </c>
      <c r="I25" s="10">
        <v>125168368</v>
      </c>
      <c r="J25" s="27">
        <f>VLOOKUP(A25,'Formula Basics'!$A$3:$J$102,10,0)</f>
        <v>98935943</v>
      </c>
      <c r="K25" s="27" t="e">
        <f t="shared" si="1"/>
        <v>#N/A</v>
      </c>
      <c r="N25" s="33" t="s">
        <v>122</v>
      </c>
      <c r="O25" s="33" t="s">
        <v>238</v>
      </c>
    </row>
    <row r="26" spans="1:15" x14ac:dyDescent="0.3">
      <c r="A26" s="5">
        <v>24</v>
      </c>
      <c r="B26" s="6" t="s">
        <v>46</v>
      </c>
      <c r="C26" s="7" t="s">
        <v>22</v>
      </c>
      <c r="D26" s="8">
        <v>41633</v>
      </c>
      <c r="E26" s="9">
        <v>2</v>
      </c>
      <c r="F26" s="10">
        <v>90872</v>
      </c>
      <c r="G26" s="11">
        <v>41739</v>
      </c>
      <c r="H26" s="9">
        <v>3285</v>
      </c>
      <c r="I26" s="10">
        <v>125095601</v>
      </c>
      <c r="J26" s="27">
        <f>VLOOKUP(A26,'Formula Basics'!$A$3:$J$102,10,0)</f>
        <v>125004729</v>
      </c>
      <c r="K26" s="27" t="e">
        <f t="shared" si="1"/>
        <v>#N/A</v>
      </c>
      <c r="N26" s="33" t="s">
        <v>128</v>
      </c>
      <c r="O26" s="33" t="s">
        <v>223</v>
      </c>
    </row>
    <row r="27" spans="1:15" x14ac:dyDescent="0.3">
      <c r="A27" s="5">
        <v>25</v>
      </c>
      <c r="B27" s="6" t="s">
        <v>47</v>
      </c>
      <c r="C27" s="7" t="s">
        <v>31</v>
      </c>
      <c r="D27" s="8">
        <v>41361</v>
      </c>
      <c r="E27" s="9">
        <v>3719</v>
      </c>
      <c r="F27" s="10">
        <v>40501814</v>
      </c>
      <c r="G27" s="11">
        <v>41473</v>
      </c>
      <c r="H27" s="9">
        <v>3734</v>
      </c>
      <c r="I27" s="10">
        <v>122523060</v>
      </c>
      <c r="J27" s="27">
        <f>VLOOKUP(A27,'Formula Basics'!$A$3:$J$102,10,0)</f>
        <v>82021246</v>
      </c>
      <c r="K27" s="27" t="e">
        <f t="shared" si="1"/>
        <v>#N/A</v>
      </c>
    </row>
    <row r="28" spans="1:15" x14ac:dyDescent="0.3">
      <c r="A28" s="5">
        <v>26</v>
      </c>
      <c r="B28" s="6" t="s">
        <v>48</v>
      </c>
      <c r="C28" s="7" t="s">
        <v>39</v>
      </c>
      <c r="D28" s="8">
        <v>41544</v>
      </c>
      <c r="E28" s="9">
        <v>4001</v>
      </c>
      <c r="F28" s="10">
        <v>34017930</v>
      </c>
      <c r="G28" s="11">
        <v>41714</v>
      </c>
      <c r="H28" s="9">
        <v>4001</v>
      </c>
      <c r="I28" s="10">
        <v>119793567</v>
      </c>
      <c r="J28" s="27">
        <f>VLOOKUP(A28,'Formula Basics'!$A$3:$J$102,10,0)</f>
        <v>85775637</v>
      </c>
      <c r="K28" s="27" t="e">
        <f t="shared" si="1"/>
        <v>#N/A</v>
      </c>
    </row>
    <row r="29" spans="1:15" x14ac:dyDescent="0.3">
      <c r="A29" s="5">
        <v>27</v>
      </c>
      <c r="B29" s="6" t="s">
        <v>49</v>
      </c>
      <c r="C29" s="7" t="s">
        <v>50</v>
      </c>
      <c r="D29" s="8">
        <v>41425</v>
      </c>
      <c r="E29" s="9">
        <v>2925</v>
      </c>
      <c r="F29" s="10">
        <v>29350389</v>
      </c>
      <c r="G29" s="11">
        <v>41543</v>
      </c>
      <c r="H29" s="9">
        <v>3082</v>
      </c>
      <c r="I29" s="10">
        <v>117723989</v>
      </c>
      <c r="J29" s="27">
        <f>VLOOKUP(A29,'Formula Basics'!$A$3:$J$102,10,0)</f>
        <v>88373600</v>
      </c>
      <c r="K29" s="27" t="e">
        <f t="shared" si="1"/>
        <v>#N/A</v>
      </c>
    </row>
    <row r="30" spans="1:15" x14ac:dyDescent="0.3">
      <c r="A30" s="5">
        <v>28</v>
      </c>
      <c r="B30" s="6" t="s">
        <v>51</v>
      </c>
      <c r="C30" s="7" t="s">
        <v>31</v>
      </c>
      <c r="D30" s="8">
        <v>41633</v>
      </c>
      <c r="E30" s="9">
        <v>2537</v>
      </c>
      <c r="F30" s="10">
        <v>18361578</v>
      </c>
      <c r="G30" s="11">
        <v>41732</v>
      </c>
      <c r="H30" s="9">
        <v>2557</v>
      </c>
      <c r="I30" s="10">
        <v>116900694</v>
      </c>
      <c r="J30" s="27">
        <f>VLOOKUP(A30,'Formula Basics'!$A$3:$J$102,10,0)</f>
        <v>98539116</v>
      </c>
      <c r="K30" s="27" t="e">
        <f t="shared" si="1"/>
        <v>#N/A</v>
      </c>
    </row>
    <row r="31" spans="1:15" x14ac:dyDescent="0.3">
      <c r="A31" s="5">
        <v>29</v>
      </c>
      <c r="B31" s="6" t="s">
        <v>52</v>
      </c>
      <c r="C31" s="7" t="s">
        <v>53</v>
      </c>
      <c r="D31" s="8">
        <v>41502</v>
      </c>
      <c r="E31" s="9">
        <v>2933</v>
      </c>
      <c r="F31" s="10">
        <v>24637312</v>
      </c>
      <c r="G31" s="11">
        <v>41683</v>
      </c>
      <c r="H31" s="9">
        <v>3330</v>
      </c>
      <c r="I31" s="10">
        <v>116632095</v>
      </c>
      <c r="J31" s="27">
        <f>VLOOKUP(A31,'Formula Basics'!$A$3:$J$102,10,0)</f>
        <v>91994783</v>
      </c>
      <c r="K31" s="27" t="e">
        <f t="shared" si="1"/>
        <v>#N/A</v>
      </c>
    </row>
    <row r="32" spans="1:15" x14ac:dyDescent="0.3">
      <c r="A32" s="5">
        <v>30</v>
      </c>
      <c r="B32" s="6" t="s">
        <v>54</v>
      </c>
      <c r="C32" s="7" t="s">
        <v>24</v>
      </c>
      <c r="D32" s="8">
        <v>41417</v>
      </c>
      <c r="E32" s="9">
        <v>3555</v>
      </c>
      <c r="F32" s="10">
        <v>41671198</v>
      </c>
      <c r="G32" s="11">
        <v>41501</v>
      </c>
      <c r="H32" s="9">
        <v>3565</v>
      </c>
      <c r="I32" s="10">
        <v>112200072</v>
      </c>
      <c r="J32" s="27">
        <f>VLOOKUP(A32,'Formula Basics'!$A$3:$J$102,10,0)</f>
        <v>70528874</v>
      </c>
      <c r="K32" s="27" t="e">
        <f t="shared" si="1"/>
        <v>#N/A</v>
      </c>
    </row>
    <row r="33" spans="1:11" x14ac:dyDescent="0.3">
      <c r="A33" s="5">
        <v>31</v>
      </c>
      <c r="B33" s="6" t="s">
        <v>55</v>
      </c>
      <c r="C33" s="7" t="s">
        <v>35</v>
      </c>
      <c r="D33" s="8">
        <v>41418</v>
      </c>
      <c r="E33" s="9">
        <v>3882</v>
      </c>
      <c r="F33" s="10">
        <v>33531068</v>
      </c>
      <c r="G33" s="11">
        <v>41536</v>
      </c>
      <c r="H33" s="9">
        <v>3894</v>
      </c>
      <c r="I33" s="10">
        <v>107518682</v>
      </c>
      <c r="J33" s="27">
        <f>VLOOKUP(A33,'Formula Basics'!$A$3:$J$102,10,0)</f>
        <v>73987614</v>
      </c>
      <c r="K33" s="27" t="e">
        <f t="shared" si="1"/>
        <v>#N/A</v>
      </c>
    </row>
    <row r="34" spans="1:11" x14ac:dyDescent="0.3">
      <c r="A34" s="5">
        <v>32</v>
      </c>
      <c r="B34" s="6" t="s">
        <v>56</v>
      </c>
      <c r="C34" s="7" t="s">
        <v>39</v>
      </c>
      <c r="D34" s="8">
        <v>41558</v>
      </c>
      <c r="E34" s="9">
        <v>3020</v>
      </c>
      <c r="F34" s="10">
        <v>25718314</v>
      </c>
      <c r="G34" s="11">
        <v>41700</v>
      </c>
      <c r="H34" s="9">
        <v>3143</v>
      </c>
      <c r="I34" s="10">
        <v>107100855</v>
      </c>
      <c r="J34" s="27">
        <f>VLOOKUP(A34,'Formula Basics'!$A$3:$J$102,10,0)</f>
        <v>81382541</v>
      </c>
      <c r="K34" s="27" t="e">
        <f t="shared" si="1"/>
        <v>#N/A</v>
      </c>
    </row>
    <row r="35" spans="1:11" x14ac:dyDescent="0.3">
      <c r="A35" s="5">
        <v>33</v>
      </c>
      <c r="B35" s="6" t="s">
        <v>57</v>
      </c>
      <c r="C35" s="7" t="s">
        <v>31</v>
      </c>
      <c r="D35" s="8">
        <v>41572</v>
      </c>
      <c r="E35" s="9">
        <v>3336</v>
      </c>
      <c r="F35" s="10">
        <v>32055177</v>
      </c>
      <c r="G35" s="11">
        <v>41662</v>
      </c>
      <c r="H35" s="9">
        <v>3345</v>
      </c>
      <c r="I35" s="10">
        <v>102003019</v>
      </c>
      <c r="J35" s="27">
        <f>VLOOKUP(A35,'Formula Basics'!$A$3:$J$102,10,0)</f>
        <v>69947842</v>
      </c>
      <c r="K35" s="27" t="e">
        <f t="shared" si="1"/>
        <v>#N/A</v>
      </c>
    </row>
    <row r="36" spans="1:11" x14ac:dyDescent="0.3">
      <c r="A36" s="5">
        <v>34</v>
      </c>
      <c r="B36" s="6" t="s">
        <v>58</v>
      </c>
      <c r="C36" s="7" t="s">
        <v>24</v>
      </c>
      <c r="D36" s="8">
        <v>41467</v>
      </c>
      <c r="E36" s="9">
        <v>3275</v>
      </c>
      <c r="F36" s="10">
        <v>37285325</v>
      </c>
      <c r="G36" s="11">
        <v>41564</v>
      </c>
      <c r="H36" s="9">
        <v>3285</v>
      </c>
      <c r="I36" s="10">
        <v>101802906</v>
      </c>
      <c r="J36" s="27">
        <f>VLOOKUP(A36,'Formula Basics'!$A$3:$J$102,10,0)</f>
        <v>64517581</v>
      </c>
      <c r="K36" s="27" t="e">
        <f t="shared" si="1"/>
        <v>#N/A</v>
      </c>
    </row>
    <row r="37" spans="1:11" x14ac:dyDescent="0.3">
      <c r="A37" s="5">
        <v>35</v>
      </c>
      <c r="B37" s="6" t="s">
        <v>59</v>
      </c>
      <c r="C37" s="7" t="s">
        <v>39</v>
      </c>
      <c r="D37" s="8">
        <v>41437</v>
      </c>
      <c r="E37" s="9">
        <v>3055</v>
      </c>
      <c r="F37" s="10">
        <v>20719162</v>
      </c>
      <c r="G37" s="11">
        <v>41553</v>
      </c>
      <c r="H37" s="9">
        <v>3055</v>
      </c>
      <c r="I37" s="10">
        <v>101470202</v>
      </c>
      <c r="J37" s="27">
        <f>VLOOKUP(A37,'Formula Basics'!$A$3:$J$102,10,0)</f>
        <v>80751040</v>
      </c>
      <c r="K37" s="27" t="e">
        <f t="shared" si="1"/>
        <v>#N/A</v>
      </c>
    </row>
    <row r="38" spans="1:11" x14ac:dyDescent="0.3">
      <c r="A38" s="5">
        <v>36</v>
      </c>
      <c r="B38" s="6" t="s">
        <v>60</v>
      </c>
      <c r="C38" s="7" t="s">
        <v>61</v>
      </c>
      <c r="D38" s="8">
        <v>41355</v>
      </c>
      <c r="E38" s="9">
        <v>3098</v>
      </c>
      <c r="F38" s="10">
        <v>30373794</v>
      </c>
      <c r="G38" s="11">
        <v>41466</v>
      </c>
      <c r="H38" s="9">
        <v>3106</v>
      </c>
      <c r="I38" s="10">
        <v>98925640</v>
      </c>
      <c r="J38" s="27">
        <f>VLOOKUP(A38,'Formula Basics'!$A$3:$J$102,10,0)</f>
        <v>68551846</v>
      </c>
      <c r="K38" s="27" t="e">
        <f t="shared" si="1"/>
        <v>#N/A</v>
      </c>
    </row>
    <row r="39" spans="1:11" x14ac:dyDescent="0.3">
      <c r="A39" s="5">
        <v>37</v>
      </c>
      <c r="B39" s="6">
        <v>42</v>
      </c>
      <c r="C39" s="7" t="s">
        <v>24</v>
      </c>
      <c r="D39" s="8">
        <v>41376</v>
      </c>
      <c r="E39" s="9">
        <v>3003</v>
      </c>
      <c r="F39" s="10">
        <v>27487144</v>
      </c>
      <c r="G39" s="11">
        <v>41480</v>
      </c>
      <c r="H39" s="9">
        <v>3405</v>
      </c>
      <c r="I39" s="10">
        <v>95020213</v>
      </c>
      <c r="J39" s="27">
        <f>VLOOKUP(A39,'Formula Basics'!$A$3:$J$102,10,0)</f>
        <v>67533069</v>
      </c>
      <c r="K39" s="27" t="e">
        <f t="shared" si="1"/>
        <v>#N/A</v>
      </c>
    </row>
    <row r="40" spans="1:11" x14ac:dyDescent="0.3">
      <c r="A40" s="5">
        <v>38</v>
      </c>
      <c r="B40" s="6" t="s">
        <v>62</v>
      </c>
      <c r="C40" s="7" t="s">
        <v>63</v>
      </c>
      <c r="D40" s="8">
        <v>41495</v>
      </c>
      <c r="E40" s="9">
        <v>3284</v>
      </c>
      <c r="F40" s="10">
        <v>29807393</v>
      </c>
      <c r="G40" s="11">
        <v>41602</v>
      </c>
      <c r="H40" s="9">
        <v>3284</v>
      </c>
      <c r="I40" s="10">
        <v>93050117</v>
      </c>
      <c r="J40" s="27">
        <f>VLOOKUP(A40,'Formula Basics'!$A$3:$J$102,10,0)</f>
        <v>63242724</v>
      </c>
      <c r="K40" s="27" t="e">
        <f t="shared" si="1"/>
        <v>#N/A</v>
      </c>
    </row>
    <row r="41" spans="1:11" x14ac:dyDescent="0.3">
      <c r="A41" s="5">
        <v>39</v>
      </c>
      <c r="B41" s="6" t="s">
        <v>64</v>
      </c>
      <c r="C41" s="7" t="s">
        <v>19</v>
      </c>
      <c r="D41" s="8">
        <v>41495</v>
      </c>
      <c r="E41" s="9">
        <v>3702</v>
      </c>
      <c r="F41" s="10">
        <v>22232291</v>
      </c>
      <c r="G41" s="11">
        <v>41627</v>
      </c>
      <c r="H41" s="9">
        <v>3716</v>
      </c>
      <c r="I41" s="10">
        <v>90288712</v>
      </c>
      <c r="J41" s="27">
        <f>VLOOKUP(A41,'Formula Basics'!$A$3:$J$102,10,0)</f>
        <v>68056421</v>
      </c>
      <c r="K41" s="27" t="e">
        <f t="shared" si="1"/>
        <v>#N/A</v>
      </c>
    </row>
    <row r="42" spans="1:11" x14ac:dyDescent="0.3">
      <c r="A42" s="5">
        <v>40</v>
      </c>
      <c r="B42" s="6" t="s">
        <v>65</v>
      </c>
      <c r="C42" s="7" t="s">
        <v>19</v>
      </c>
      <c r="D42" s="8">
        <v>41458</v>
      </c>
      <c r="E42" s="9">
        <v>3904</v>
      </c>
      <c r="F42" s="10">
        <v>29210849</v>
      </c>
      <c r="G42" s="11">
        <v>41557</v>
      </c>
      <c r="H42" s="9">
        <v>3904</v>
      </c>
      <c r="I42" s="10">
        <v>89302115</v>
      </c>
      <c r="J42" s="27">
        <f>VLOOKUP(A42,'Formula Basics'!$A$3:$J$102,10,0)</f>
        <v>60091266</v>
      </c>
      <c r="K42" s="27" t="e">
        <f t="shared" si="1"/>
        <v>#N/A</v>
      </c>
    </row>
    <row r="43" spans="1:11" x14ac:dyDescent="0.3">
      <c r="A43" s="5">
        <v>41</v>
      </c>
      <c r="B43" s="6" t="s">
        <v>66</v>
      </c>
      <c r="C43" s="7" t="s">
        <v>22</v>
      </c>
      <c r="D43" s="8">
        <v>41383</v>
      </c>
      <c r="E43" s="9">
        <v>3783</v>
      </c>
      <c r="F43" s="10">
        <v>37054485</v>
      </c>
      <c r="G43" s="11">
        <v>41452</v>
      </c>
      <c r="H43" s="9">
        <v>3792</v>
      </c>
      <c r="I43" s="10">
        <v>89107235</v>
      </c>
      <c r="J43" s="27">
        <f>VLOOKUP(A43,'Formula Basics'!$A$3:$J$102,10,0)</f>
        <v>52052750</v>
      </c>
      <c r="K43" s="27" t="e">
        <f t="shared" si="1"/>
        <v>#N/A</v>
      </c>
    </row>
    <row r="44" spans="1:11" x14ac:dyDescent="0.3">
      <c r="A44" s="5">
        <v>42</v>
      </c>
      <c r="B44" s="6" t="s">
        <v>67</v>
      </c>
      <c r="C44" s="7" t="s">
        <v>61</v>
      </c>
      <c r="D44" s="8">
        <v>41530</v>
      </c>
      <c r="E44" s="9">
        <v>3049</v>
      </c>
      <c r="F44" s="10">
        <v>40272103</v>
      </c>
      <c r="G44" s="11">
        <v>41627</v>
      </c>
      <c r="H44" s="9">
        <v>3155</v>
      </c>
      <c r="I44" s="10">
        <v>83586447</v>
      </c>
      <c r="J44" s="27">
        <f>VLOOKUP(A44,'Formula Basics'!$A$3:$J$102,10,0)</f>
        <v>43314344</v>
      </c>
      <c r="K44" s="27" t="e">
        <f t="shared" si="1"/>
        <v>#N/A</v>
      </c>
    </row>
    <row r="45" spans="1:11" x14ac:dyDescent="0.3">
      <c r="A45" s="5">
        <v>43</v>
      </c>
      <c r="B45" s="6" t="s">
        <v>68</v>
      </c>
      <c r="C45" s="7" t="s">
        <v>19</v>
      </c>
      <c r="D45" s="8">
        <v>41621</v>
      </c>
      <c r="E45" s="9">
        <v>15</v>
      </c>
      <c r="F45" s="10">
        <v>413373</v>
      </c>
      <c r="G45" s="11">
        <v>41746</v>
      </c>
      <c r="H45" s="9">
        <v>2671</v>
      </c>
      <c r="I45" s="10">
        <v>83301580</v>
      </c>
      <c r="J45" s="27">
        <f>VLOOKUP(A45,'Formula Basics'!$A$3:$J$102,10,0)</f>
        <v>82888207</v>
      </c>
      <c r="K45" s="27" t="e">
        <f t="shared" si="1"/>
        <v>#N/A</v>
      </c>
    </row>
    <row r="46" spans="1:11" x14ac:dyDescent="0.3">
      <c r="A46" s="5">
        <v>44</v>
      </c>
      <c r="B46" s="6" t="s">
        <v>69</v>
      </c>
      <c r="C46" s="7" t="s">
        <v>35</v>
      </c>
      <c r="D46" s="8">
        <v>41472</v>
      </c>
      <c r="E46" s="9">
        <v>3806</v>
      </c>
      <c r="F46" s="10">
        <v>21312625</v>
      </c>
      <c r="G46" s="11">
        <v>41620</v>
      </c>
      <c r="H46" s="9">
        <v>3809</v>
      </c>
      <c r="I46" s="10">
        <v>83028128</v>
      </c>
      <c r="J46" s="27">
        <f>VLOOKUP(A46,'Formula Basics'!$A$3:$J$102,10,0)</f>
        <v>61715503</v>
      </c>
      <c r="K46" s="27" t="e">
        <f t="shared" si="1"/>
        <v>#N/A</v>
      </c>
    </row>
    <row r="47" spans="1:11" x14ac:dyDescent="0.3">
      <c r="A47" s="5">
        <v>45</v>
      </c>
      <c r="B47" s="6" t="s">
        <v>70</v>
      </c>
      <c r="C47" s="7" t="s">
        <v>22</v>
      </c>
      <c r="D47" s="8">
        <v>41488</v>
      </c>
      <c r="E47" s="9">
        <v>3025</v>
      </c>
      <c r="F47" s="10">
        <v>27059130</v>
      </c>
      <c r="G47" s="11">
        <v>41571</v>
      </c>
      <c r="H47" s="9">
        <v>3028</v>
      </c>
      <c r="I47" s="10">
        <v>75612460</v>
      </c>
      <c r="J47" s="27">
        <f>VLOOKUP(A47,'Formula Basics'!$A$3:$J$102,10,0)</f>
        <v>48553330</v>
      </c>
      <c r="K47" s="27" t="e">
        <f t="shared" si="1"/>
        <v>#N/A</v>
      </c>
    </row>
    <row r="48" spans="1:11" x14ac:dyDescent="0.3">
      <c r="A48" s="5">
        <v>46</v>
      </c>
      <c r="B48" s="6" t="s">
        <v>71</v>
      </c>
      <c r="C48" s="7" t="s">
        <v>39</v>
      </c>
      <c r="D48" s="8">
        <v>41453</v>
      </c>
      <c r="E48" s="9">
        <v>3222</v>
      </c>
      <c r="F48" s="10">
        <v>24852258</v>
      </c>
      <c r="G48" s="11">
        <v>41532</v>
      </c>
      <c r="H48" s="9">
        <v>3222</v>
      </c>
      <c r="I48" s="10">
        <v>73103784</v>
      </c>
      <c r="J48" s="27">
        <f>VLOOKUP(A48,'Formula Basics'!$A$3:$J$102,10,0)</f>
        <v>48251526</v>
      </c>
      <c r="K48" s="27" t="e">
        <f t="shared" si="1"/>
        <v>#N/A</v>
      </c>
    </row>
    <row r="49" spans="1:11" x14ac:dyDescent="0.3">
      <c r="A49" s="5">
        <v>47</v>
      </c>
      <c r="B49" s="6" t="s">
        <v>72</v>
      </c>
      <c r="C49" s="7" t="s">
        <v>22</v>
      </c>
      <c r="D49" s="8">
        <v>41292</v>
      </c>
      <c r="E49" s="9">
        <v>2647</v>
      </c>
      <c r="F49" s="10">
        <v>28402310</v>
      </c>
      <c r="G49" s="11">
        <v>41368</v>
      </c>
      <c r="H49" s="9">
        <v>2781</v>
      </c>
      <c r="I49" s="10">
        <v>71628180</v>
      </c>
      <c r="J49" s="27">
        <f>VLOOKUP(A49,'Formula Basics'!$A$3:$J$102,10,0)</f>
        <v>43225870</v>
      </c>
      <c r="K49" s="27" t="e">
        <f t="shared" si="1"/>
        <v>#N/A</v>
      </c>
    </row>
    <row r="50" spans="1:11" x14ac:dyDescent="0.3">
      <c r="A50" s="5">
        <v>48</v>
      </c>
      <c r="B50" s="6" t="s">
        <v>73</v>
      </c>
      <c r="C50" s="7" t="s">
        <v>74</v>
      </c>
      <c r="D50" s="8">
        <v>41319</v>
      </c>
      <c r="E50" s="9">
        <v>3223</v>
      </c>
      <c r="F50" s="10">
        <v>21401594</v>
      </c>
      <c r="G50" s="11">
        <v>41424</v>
      </c>
      <c r="H50" s="9">
        <v>3223</v>
      </c>
      <c r="I50" s="10">
        <v>71349120</v>
      </c>
      <c r="J50" s="27">
        <f>VLOOKUP(A50,'Formula Basics'!$A$3:$J$102,10,0)</f>
        <v>49947526</v>
      </c>
      <c r="K50" s="27" t="e">
        <f t="shared" si="1"/>
        <v>#N/A</v>
      </c>
    </row>
    <row r="51" spans="1:11" x14ac:dyDescent="0.3">
      <c r="A51" s="5">
        <v>49</v>
      </c>
      <c r="B51" s="6" t="s">
        <v>75</v>
      </c>
      <c r="C51" s="7" t="s">
        <v>39</v>
      </c>
      <c r="D51" s="8">
        <v>41486</v>
      </c>
      <c r="E51" s="9">
        <v>3866</v>
      </c>
      <c r="F51" s="10">
        <v>17548389</v>
      </c>
      <c r="G51" s="11">
        <v>41595</v>
      </c>
      <c r="H51" s="9">
        <v>3867</v>
      </c>
      <c r="I51" s="10">
        <v>71017784</v>
      </c>
      <c r="J51" s="27">
        <f>VLOOKUP(A51,'Formula Basics'!$A$3:$J$102,10,0)</f>
        <v>53469395</v>
      </c>
      <c r="K51" s="27" t="e">
        <f t="shared" si="1"/>
        <v>#N/A</v>
      </c>
    </row>
    <row r="52" spans="1:11" x14ac:dyDescent="0.3">
      <c r="A52" s="5">
        <v>50</v>
      </c>
      <c r="B52" s="6" t="s">
        <v>76</v>
      </c>
      <c r="C52" s="7" t="s">
        <v>22</v>
      </c>
      <c r="D52" s="8">
        <v>41593</v>
      </c>
      <c r="E52" s="9">
        <v>2024</v>
      </c>
      <c r="F52" s="10">
        <v>30107555</v>
      </c>
      <c r="G52" s="11">
        <v>41648</v>
      </c>
      <c r="H52" s="9">
        <v>2041</v>
      </c>
      <c r="I52" s="10">
        <v>70525195</v>
      </c>
      <c r="J52" s="27">
        <f>VLOOKUP(A52,'Formula Basics'!$A$3:$J$102,10,0)</f>
        <v>40417640</v>
      </c>
      <c r="K52" s="27" t="e">
        <f t="shared" si="1"/>
        <v>#N/A</v>
      </c>
    </row>
    <row r="53" spans="1:11" x14ac:dyDescent="0.3">
      <c r="A53" s="5">
        <v>51</v>
      </c>
      <c r="B53" s="6" t="s">
        <v>77</v>
      </c>
      <c r="C53" s="7" t="s">
        <v>35</v>
      </c>
      <c r="D53" s="8">
        <v>41493</v>
      </c>
      <c r="E53" s="9">
        <v>3031</v>
      </c>
      <c r="F53" s="10">
        <v>14401054</v>
      </c>
      <c r="G53" s="11">
        <v>41669</v>
      </c>
      <c r="H53" s="9">
        <v>3080</v>
      </c>
      <c r="I53" s="10">
        <v>68559554</v>
      </c>
      <c r="J53" s="27">
        <f>VLOOKUP(A53,'Formula Basics'!$A$3:$J$102,10,0)</f>
        <v>54158500</v>
      </c>
      <c r="K53" s="27" t="e">
        <f t="shared" si="1"/>
        <v>#N/A</v>
      </c>
    </row>
    <row r="54" spans="1:11" x14ac:dyDescent="0.3">
      <c r="A54" s="5">
        <v>52</v>
      </c>
      <c r="B54" s="6" t="s">
        <v>78</v>
      </c>
      <c r="C54" s="7" t="s">
        <v>35</v>
      </c>
      <c r="D54" s="8">
        <v>41319</v>
      </c>
      <c r="E54" s="9">
        <v>3553</v>
      </c>
      <c r="F54" s="10">
        <v>24834845</v>
      </c>
      <c r="G54" s="11">
        <v>41417</v>
      </c>
      <c r="H54" s="9">
        <v>3555</v>
      </c>
      <c r="I54" s="10">
        <v>67349198</v>
      </c>
      <c r="J54" s="27">
        <f>VLOOKUP(A54,'Formula Basics'!$A$3:$J$102,10,0)</f>
        <v>42514353</v>
      </c>
      <c r="K54" s="27" t="e">
        <f t="shared" si="1"/>
        <v>#N/A</v>
      </c>
    </row>
    <row r="55" spans="1:11" x14ac:dyDescent="0.3">
      <c r="A55" s="5">
        <v>53</v>
      </c>
      <c r="B55" s="6" t="s">
        <v>79</v>
      </c>
      <c r="C55" s="7" t="s">
        <v>50</v>
      </c>
      <c r="D55" s="8">
        <v>41306</v>
      </c>
      <c r="E55" s="9">
        <v>3009</v>
      </c>
      <c r="F55" s="10">
        <v>20353967</v>
      </c>
      <c r="G55" s="11">
        <v>41403</v>
      </c>
      <c r="H55" s="9">
        <v>3009</v>
      </c>
      <c r="I55" s="10">
        <v>66380662</v>
      </c>
      <c r="J55" s="27">
        <f>VLOOKUP(A55,'Formula Basics'!$A$3:$J$102,10,0)</f>
        <v>46026695</v>
      </c>
      <c r="K55" s="27" t="e">
        <f t="shared" si="1"/>
        <v>#N/A</v>
      </c>
    </row>
    <row r="56" spans="1:11" x14ac:dyDescent="0.3">
      <c r="A56" s="5">
        <v>54</v>
      </c>
      <c r="B56" s="6" t="s">
        <v>80</v>
      </c>
      <c r="C56" s="7" t="s">
        <v>81</v>
      </c>
      <c r="D56" s="8">
        <v>41334</v>
      </c>
      <c r="E56" s="9">
        <v>3525</v>
      </c>
      <c r="F56" s="10">
        <v>27202226</v>
      </c>
      <c r="G56" s="11">
        <v>41438</v>
      </c>
      <c r="H56" s="9">
        <v>3525</v>
      </c>
      <c r="I56" s="10">
        <v>65187603</v>
      </c>
      <c r="J56" s="27">
        <f>VLOOKUP(A56,'Formula Basics'!$A$3:$J$102,10,0)</f>
        <v>37985377</v>
      </c>
      <c r="K56" s="27" t="e">
        <f t="shared" si="1"/>
        <v>#N/A</v>
      </c>
    </row>
    <row r="57" spans="1:11" x14ac:dyDescent="0.3">
      <c r="A57" s="5">
        <v>55</v>
      </c>
      <c r="B57" s="6" t="s">
        <v>82</v>
      </c>
      <c r="C57" s="7" t="s">
        <v>22</v>
      </c>
      <c r="D57" s="8">
        <v>41432</v>
      </c>
      <c r="E57" s="9">
        <v>2536</v>
      </c>
      <c r="F57" s="10">
        <v>34058360</v>
      </c>
      <c r="G57" s="11">
        <v>41494</v>
      </c>
      <c r="H57" s="9">
        <v>2591</v>
      </c>
      <c r="I57" s="10">
        <v>64473115</v>
      </c>
      <c r="J57" s="27">
        <f>VLOOKUP(A57,'Formula Basics'!$A$3:$J$102,10,0)</f>
        <v>30414755</v>
      </c>
      <c r="K57" s="27" t="e">
        <f t="shared" si="1"/>
        <v>#N/A</v>
      </c>
    </row>
    <row r="58" spans="1:11" x14ac:dyDescent="0.3">
      <c r="A58" s="5">
        <v>56</v>
      </c>
      <c r="B58" s="6" t="s">
        <v>83</v>
      </c>
      <c r="C58" s="7" t="s">
        <v>84</v>
      </c>
      <c r="D58" s="8">
        <v>41579</v>
      </c>
      <c r="E58" s="9">
        <v>3065</v>
      </c>
      <c r="F58" s="10">
        <v>16334566</v>
      </c>
      <c r="G58" s="11">
        <v>41690</v>
      </c>
      <c r="H58" s="9">
        <v>3237</v>
      </c>
      <c r="I58" s="10">
        <v>63914167</v>
      </c>
      <c r="J58" s="27">
        <f>VLOOKUP(A58,'Formula Basics'!$A$3:$J$102,10,0)</f>
        <v>47579601</v>
      </c>
      <c r="K58" s="27" t="e">
        <f t="shared" si="1"/>
        <v>#N/A</v>
      </c>
    </row>
    <row r="59" spans="1:11" x14ac:dyDescent="0.3">
      <c r="A59" s="5">
        <v>57</v>
      </c>
      <c r="B59" s="6" t="s">
        <v>85</v>
      </c>
      <c r="C59" s="7" t="s">
        <v>50</v>
      </c>
      <c r="D59" s="8">
        <v>41579</v>
      </c>
      <c r="E59" s="9">
        <v>3407</v>
      </c>
      <c r="F59" s="10">
        <v>27017351</v>
      </c>
      <c r="G59" s="11">
        <v>41648</v>
      </c>
      <c r="H59" s="9">
        <v>3407</v>
      </c>
      <c r="I59" s="10">
        <v>61737191</v>
      </c>
      <c r="J59" s="27">
        <f>VLOOKUP(A59,'Formula Basics'!$A$3:$J$102,10,0)</f>
        <v>34719840</v>
      </c>
      <c r="K59" s="27" t="e">
        <f t="shared" si="1"/>
        <v>#N/A</v>
      </c>
    </row>
    <row r="60" spans="1:11" x14ac:dyDescent="0.3">
      <c r="A60" s="5">
        <v>58</v>
      </c>
      <c r="B60" s="6" t="s">
        <v>86</v>
      </c>
      <c r="C60" s="7" t="s">
        <v>24</v>
      </c>
      <c r="D60" s="8">
        <v>41537</v>
      </c>
      <c r="E60" s="9">
        <v>3260</v>
      </c>
      <c r="F60" s="10">
        <v>20817053</v>
      </c>
      <c r="G60" s="11">
        <v>41613</v>
      </c>
      <c r="H60" s="9">
        <v>3290</v>
      </c>
      <c r="I60" s="10">
        <v>61002302</v>
      </c>
      <c r="J60" s="27">
        <f>VLOOKUP(A60,'Formula Basics'!$A$3:$J$102,10,0)</f>
        <v>40185249</v>
      </c>
      <c r="K60" s="27" t="e">
        <f t="shared" si="1"/>
        <v>#N/A</v>
      </c>
    </row>
    <row r="61" spans="1:11" x14ac:dyDescent="0.3">
      <c r="A61" s="5">
        <v>59</v>
      </c>
      <c r="B61" s="6" t="s">
        <v>87</v>
      </c>
      <c r="C61" s="7" t="s">
        <v>39</v>
      </c>
      <c r="D61" s="8">
        <v>41425</v>
      </c>
      <c r="E61" s="9">
        <v>3401</v>
      </c>
      <c r="F61" s="10">
        <v>27520040</v>
      </c>
      <c r="G61" s="11">
        <v>41504</v>
      </c>
      <c r="H61" s="9">
        <v>3401</v>
      </c>
      <c r="I61" s="10">
        <v>60522097</v>
      </c>
      <c r="J61" s="27">
        <f>VLOOKUP(A61,'Formula Basics'!$A$3:$J$102,10,0)</f>
        <v>33002057</v>
      </c>
      <c r="K61" s="27" t="e">
        <f t="shared" si="1"/>
        <v>#N/A</v>
      </c>
    </row>
    <row r="62" spans="1:11" x14ac:dyDescent="0.3">
      <c r="A62" s="5">
        <v>60</v>
      </c>
      <c r="B62" s="6" t="s">
        <v>88</v>
      </c>
      <c r="C62" s="7" t="s">
        <v>35</v>
      </c>
      <c r="D62" s="8">
        <v>41633</v>
      </c>
      <c r="E62" s="9">
        <v>2909</v>
      </c>
      <c r="F62" s="10">
        <v>12765508</v>
      </c>
      <c r="G62" s="11">
        <v>41739</v>
      </c>
      <c r="H62" s="9">
        <v>2922</v>
      </c>
      <c r="I62" s="10">
        <v>58236838</v>
      </c>
      <c r="J62" s="27">
        <f>VLOOKUP(A62,'Formula Basics'!$A$3:$J$102,10,0)</f>
        <v>45471330</v>
      </c>
      <c r="K62" s="27" t="e">
        <f t="shared" si="1"/>
        <v>#N/A</v>
      </c>
    </row>
    <row r="63" spans="1:11" x14ac:dyDescent="0.3">
      <c r="A63" s="5">
        <v>61</v>
      </c>
      <c r="B63" s="6" t="s">
        <v>89</v>
      </c>
      <c r="C63" s="7" t="s">
        <v>53</v>
      </c>
      <c r="D63" s="8">
        <v>41320</v>
      </c>
      <c r="E63" s="9">
        <v>3288</v>
      </c>
      <c r="F63" s="10">
        <v>15891055</v>
      </c>
      <c r="G63" s="11">
        <v>41480</v>
      </c>
      <c r="H63" s="9">
        <v>3353</v>
      </c>
      <c r="I63" s="10">
        <v>57012977</v>
      </c>
      <c r="J63" s="27">
        <f>VLOOKUP(A63,'Formula Basics'!$A$3:$J$102,10,0)</f>
        <v>41121922</v>
      </c>
      <c r="K63" s="27" t="e">
        <f t="shared" si="1"/>
        <v>#N/A</v>
      </c>
    </row>
    <row r="64" spans="1:11" x14ac:dyDescent="0.3">
      <c r="A64" s="5">
        <v>62</v>
      </c>
      <c r="B64" s="6" t="s">
        <v>90</v>
      </c>
      <c r="C64" s="7" t="s">
        <v>91</v>
      </c>
      <c r="D64" s="8">
        <v>41565</v>
      </c>
      <c r="E64" s="9">
        <v>19</v>
      </c>
      <c r="F64" s="10">
        <v>923715</v>
      </c>
      <c r="G64" s="11">
        <v>41767</v>
      </c>
      <c r="H64" s="9">
        <v>1474</v>
      </c>
      <c r="I64" s="10">
        <v>56671993</v>
      </c>
      <c r="J64" s="27">
        <f>VLOOKUP(A64,'Formula Basics'!$A$3:$J$102,10,0)</f>
        <v>55748278</v>
      </c>
      <c r="K64" s="27" t="e">
        <f t="shared" si="1"/>
        <v>#N/A</v>
      </c>
    </row>
    <row r="65" spans="1:11" x14ac:dyDescent="0.3">
      <c r="A65" s="5">
        <v>63</v>
      </c>
      <c r="B65" s="6" t="s">
        <v>92</v>
      </c>
      <c r="C65" s="7" t="s">
        <v>74</v>
      </c>
      <c r="D65" s="8">
        <v>41579</v>
      </c>
      <c r="E65" s="9">
        <v>3736</v>
      </c>
      <c r="F65" s="10">
        <v>15805237</v>
      </c>
      <c r="G65" s="11">
        <v>41718</v>
      </c>
      <c r="H65" s="9">
        <v>3736</v>
      </c>
      <c r="I65" s="10">
        <v>55750480</v>
      </c>
      <c r="J65" s="27">
        <f>VLOOKUP(A65,'Formula Basics'!$A$3:$J$102,10,0)</f>
        <v>39945243</v>
      </c>
      <c r="K65" s="27" t="e">
        <f t="shared" si="1"/>
        <v>#N/A</v>
      </c>
    </row>
    <row r="66" spans="1:11" x14ac:dyDescent="0.3">
      <c r="A66" s="5">
        <v>64</v>
      </c>
      <c r="B66" s="6" t="s">
        <v>93</v>
      </c>
      <c r="C66" s="7" t="s">
        <v>31</v>
      </c>
      <c r="D66" s="8">
        <v>41299</v>
      </c>
      <c r="E66" s="9">
        <v>3372</v>
      </c>
      <c r="F66" s="10">
        <v>19690956</v>
      </c>
      <c r="G66" s="11">
        <v>41389</v>
      </c>
      <c r="H66" s="9">
        <v>3375</v>
      </c>
      <c r="I66" s="10">
        <v>55703475</v>
      </c>
      <c r="J66" s="27">
        <f>VLOOKUP(A66,'Formula Basics'!$A$3:$J$102,10,0)</f>
        <v>36012519</v>
      </c>
      <c r="K66" s="27" t="e">
        <f t="shared" si="1"/>
        <v>#N/A</v>
      </c>
    </row>
    <row r="67" spans="1:11" x14ac:dyDescent="0.3">
      <c r="A67" s="5">
        <v>65</v>
      </c>
      <c r="B67" s="6" t="s">
        <v>94</v>
      </c>
      <c r="C67" s="7" t="s">
        <v>63</v>
      </c>
      <c r="D67" s="8">
        <v>41369</v>
      </c>
      <c r="E67" s="9">
        <v>3025</v>
      </c>
      <c r="F67" s="10">
        <v>25775847</v>
      </c>
      <c r="G67" s="11">
        <v>41434</v>
      </c>
      <c r="H67" s="9">
        <v>3025</v>
      </c>
      <c r="I67" s="10">
        <v>54239856</v>
      </c>
      <c r="J67" s="27">
        <f>VLOOKUP(A67,'Formula Basics'!$A$3:$J$102,10,0)</f>
        <v>28464009</v>
      </c>
      <c r="K67" s="27" t="e">
        <f t="shared" si="1"/>
        <v>#N/A</v>
      </c>
    </row>
    <row r="68" spans="1:11" x14ac:dyDescent="0.3">
      <c r="A68" s="5">
        <v>66</v>
      </c>
      <c r="B68" s="6" t="s">
        <v>95</v>
      </c>
      <c r="C68" s="7" t="s">
        <v>50</v>
      </c>
      <c r="D68" s="8">
        <v>41474</v>
      </c>
      <c r="E68" s="9">
        <v>3016</v>
      </c>
      <c r="F68" s="10">
        <v>18048422</v>
      </c>
      <c r="G68" s="11">
        <v>41564</v>
      </c>
      <c r="H68" s="9">
        <v>3016</v>
      </c>
      <c r="I68" s="10">
        <v>53262560</v>
      </c>
      <c r="J68" s="27">
        <f>VLOOKUP(A68,'Formula Basics'!$A$3:$J$102,10,0)</f>
        <v>35214138</v>
      </c>
      <c r="K68" s="27" t="e">
        <f t="shared" ref="K68:K102" si="2">VLOOKUP(C68,N71:O90,2,0)</f>
        <v>#N/A</v>
      </c>
    </row>
    <row r="69" spans="1:11" x14ac:dyDescent="0.3">
      <c r="A69" s="5">
        <v>67</v>
      </c>
      <c r="B69" s="6" t="s">
        <v>96</v>
      </c>
      <c r="C69" s="7" t="s">
        <v>17</v>
      </c>
      <c r="D69" s="8">
        <v>41621</v>
      </c>
      <c r="E69" s="9">
        <v>2194</v>
      </c>
      <c r="F69" s="10">
        <v>16007634</v>
      </c>
      <c r="G69" s="11">
        <v>41683</v>
      </c>
      <c r="H69" s="9">
        <v>2194</v>
      </c>
      <c r="I69" s="10">
        <v>52543354</v>
      </c>
      <c r="J69" s="27">
        <f>VLOOKUP(A69,'Formula Basics'!$A$3:$J$102,10,0)</f>
        <v>36535720</v>
      </c>
      <c r="K69" s="27" t="e">
        <f t="shared" si="2"/>
        <v>#N/A</v>
      </c>
    </row>
    <row r="70" spans="1:11" ht="31.2" x14ac:dyDescent="0.3">
      <c r="A70" s="5">
        <v>68</v>
      </c>
      <c r="B70" s="6" t="s">
        <v>97</v>
      </c>
      <c r="C70" s="7" t="s">
        <v>17</v>
      </c>
      <c r="D70" s="8">
        <v>41362</v>
      </c>
      <c r="E70" s="9">
        <v>2047</v>
      </c>
      <c r="F70" s="10">
        <v>21641679</v>
      </c>
      <c r="G70" s="11">
        <v>41424</v>
      </c>
      <c r="H70" s="9">
        <v>2047</v>
      </c>
      <c r="I70" s="10">
        <v>51975354</v>
      </c>
      <c r="J70" s="27">
        <f>VLOOKUP(A70,'Formula Basics'!$A$3:$J$102,10,0)</f>
        <v>30333675</v>
      </c>
      <c r="K70" s="27" t="e">
        <f t="shared" si="2"/>
        <v>#N/A</v>
      </c>
    </row>
    <row r="71" spans="1:11" x14ac:dyDescent="0.3">
      <c r="A71" s="5">
        <v>69</v>
      </c>
      <c r="B71" s="6" t="s">
        <v>98</v>
      </c>
      <c r="C71" s="7" t="s">
        <v>63</v>
      </c>
      <c r="D71" s="8">
        <v>41348</v>
      </c>
      <c r="E71" s="9">
        <v>2507</v>
      </c>
      <c r="F71" s="10">
        <v>17118745</v>
      </c>
      <c r="G71" s="11">
        <v>41434</v>
      </c>
      <c r="H71" s="9">
        <v>2507</v>
      </c>
      <c r="I71" s="10">
        <v>51872378</v>
      </c>
      <c r="J71" s="27">
        <f>VLOOKUP(A71,'Formula Basics'!$A$3:$J$102,10,0)</f>
        <v>34753633</v>
      </c>
      <c r="K71" s="27" t="e">
        <f t="shared" si="2"/>
        <v>#N/A</v>
      </c>
    </row>
    <row r="72" spans="1:11" x14ac:dyDescent="0.3">
      <c r="A72" s="5">
        <v>70</v>
      </c>
      <c r="B72" s="6" t="s">
        <v>99</v>
      </c>
      <c r="C72" s="7" t="s">
        <v>31</v>
      </c>
      <c r="D72" s="8">
        <v>41390</v>
      </c>
      <c r="E72" s="9">
        <v>3277</v>
      </c>
      <c r="F72" s="10">
        <v>20244505</v>
      </c>
      <c r="G72" s="11">
        <v>41515</v>
      </c>
      <c r="H72" s="9">
        <v>3303</v>
      </c>
      <c r="I72" s="10">
        <v>49875291</v>
      </c>
      <c r="J72" s="27">
        <f>VLOOKUP(A72,'Formula Basics'!$A$3:$J$102,10,0)</f>
        <v>29630786</v>
      </c>
      <c r="K72" s="27" t="e">
        <f t="shared" si="2"/>
        <v>#N/A</v>
      </c>
    </row>
    <row r="73" spans="1:11" x14ac:dyDescent="0.3">
      <c r="A73" s="5">
        <v>71</v>
      </c>
      <c r="B73" s="6" t="s">
        <v>100</v>
      </c>
      <c r="C73" s="7" t="s">
        <v>24</v>
      </c>
      <c r="D73" s="8">
        <v>41285</v>
      </c>
      <c r="E73" s="9">
        <v>3103</v>
      </c>
      <c r="F73" s="10">
        <v>17070347</v>
      </c>
      <c r="G73" s="11">
        <v>41368</v>
      </c>
      <c r="H73" s="9">
        <v>3103</v>
      </c>
      <c r="I73" s="10">
        <v>46000903</v>
      </c>
      <c r="J73" s="27">
        <f>VLOOKUP(A73,'Formula Basics'!$A$3:$J$102,10,0)</f>
        <v>28930556</v>
      </c>
      <c r="K73" s="27" t="e">
        <f t="shared" si="2"/>
        <v>#N/A</v>
      </c>
    </row>
    <row r="74" spans="1:11" x14ac:dyDescent="0.3">
      <c r="A74" s="5">
        <v>72</v>
      </c>
      <c r="B74" s="6" t="s">
        <v>101</v>
      </c>
      <c r="C74" s="7" t="s">
        <v>22</v>
      </c>
      <c r="D74" s="8">
        <v>41369</v>
      </c>
      <c r="E74" s="9">
        <v>2771</v>
      </c>
      <c r="F74" s="10">
        <v>18620145</v>
      </c>
      <c r="G74" s="11">
        <v>41417</v>
      </c>
      <c r="H74" s="9">
        <v>2778</v>
      </c>
      <c r="I74" s="10">
        <v>45385935</v>
      </c>
      <c r="J74" s="27">
        <f>VLOOKUP(A74,'Formula Basics'!$A$3:$J$102,10,0)</f>
        <v>26765790</v>
      </c>
      <c r="K74" s="27" t="e">
        <f t="shared" si="2"/>
        <v>#N/A</v>
      </c>
    </row>
    <row r="75" spans="1:11" x14ac:dyDescent="0.3">
      <c r="A75" s="5">
        <v>73</v>
      </c>
      <c r="B75" s="6" t="s">
        <v>102</v>
      </c>
      <c r="C75" s="7" t="s">
        <v>35</v>
      </c>
      <c r="D75" s="8">
        <v>41432</v>
      </c>
      <c r="E75" s="9">
        <v>3366</v>
      </c>
      <c r="F75" s="10">
        <v>17325307</v>
      </c>
      <c r="G75" s="11">
        <v>41529</v>
      </c>
      <c r="H75" s="9">
        <v>3399</v>
      </c>
      <c r="I75" s="10">
        <v>44672764</v>
      </c>
      <c r="J75" s="27">
        <f>VLOOKUP(A75,'Formula Basics'!$A$3:$J$102,10,0)</f>
        <v>27347457</v>
      </c>
      <c r="K75" s="27" t="e">
        <f t="shared" si="2"/>
        <v>#N/A</v>
      </c>
    </row>
    <row r="76" spans="1:11" x14ac:dyDescent="0.3">
      <c r="A76" s="5">
        <v>74</v>
      </c>
      <c r="B76" s="6" t="s">
        <v>103</v>
      </c>
      <c r="C76" s="7" t="s">
        <v>17</v>
      </c>
      <c r="D76" s="8">
        <v>41516</v>
      </c>
      <c r="E76" s="9">
        <v>348</v>
      </c>
      <c r="F76" s="10">
        <v>7846426</v>
      </c>
      <c r="G76" s="11">
        <v>41620</v>
      </c>
      <c r="H76" s="9">
        <v>978</v>
      </c>
      <c r="I76" s="10">
        <v>44467206</v>
      </c>
      <c r="J76" s="27">
        <f>VLOOKUP(A76,'Formula Basics'!$A$3:$J$102,10,0)</f>
        <v>36620780</v>
      </c>
      <c r="K76" s="27" t="e">
        <f t="shared" si="2"/>
        <v>#N/A</v>
      </c>
    </row>
    <row r="77" spans="1:11" x14ac:dyDescent="0.3">
      <c r="A77" s="5">
        <v>75</v>
      </c>
      <c r="B77" s="6" t="s">
        <v>104</v>
      </c>
      <c r="C77" s="7" t="s">
        <v>50</v>
      </c>
      <c r="D77" s="8">
        <v>41327</v>
      </c>
      <c r="E77" s="9">
        <v>2511</v>
      </c>
      <c r="F77" s="10">
        <v>13167607</v>
      </c>
      <c r="G77" s="11">
        <v>41424</v>
      </c>
      <c r="H77" s="9">
        <v>2511</v>
      </c>
      <c r="I77" s="10">
        <v>42930462</v>
      </c>
      <c r="J77" s="27">
        <f>VLOOKUP(A77,'Formula Basics'!$A$3:$J$102,10,0)</f>
        <v>29762855</v>
      </c>
      <c r="K77" s="27" t="e">
        <f t="shared" si="2"/>
        <v>#N/A</v>
      </c>
    </row>
    <row r="78" spans="1:11" x14ac:dyDescent="0.3">
      <c r="A78" s="5">
        <v>76</v>
      </c>
      <c r="B78" s="6" t="s">
        <v>105</v>
      </c>
      <c r="C78" s="7" t="s">
        <v>22</v>
      </c>
      <c r="D78" s="8">
        <v>41523</v>
      </c>
      <c r="E78" s="9">
        <v>3107</v>
      </c>
      <c r="F78" s="10">
        <v>19030375</v>
      </c>
      <c r="G78" s="11">
        <v>41578</v>
      </c>
      <c r="H78" s="9">
        <v>3117</v>
      </c>
      <c r="I78" s="10">
        <v>42025135</v>
      </c>
      <c r="J78" s="27">
        <f>VLOOKUP(A78,'Formula Basics'!$A$3:$J$102,10,0)</f>
        <v>22994760</v>
      </c>
      <c r="K78" s="27" t="e">
        <f t="shared" si="2"/>
        <v>#N/A</v>
      </c>
    </row>
    <row r="79" spans="1:11" x14ac:dyDescent="0.3">
      <c r="A79" s="5">
        <v>77</v>
      </c>
      <c r="B79" s="6" t="s">
        <v>106</v>
      </c>
      <c r="C79" s="7" t="s">
        <v>107</v>
      </c>
      <c r="D79" s="8">
        <v>41285</v>
      </c>
      <c r="E79" s="9">
        <v>2160</v>
      </c>
      <c r="F79" s="10">
        <v>18101682</v>
      </c>
      <c r="G79" s="11">
        <v>41336</v>
      </c>
      <c r="H79" s="9">
        <v>2160</v>
      </c>
      <c r="I79" s="10">
        <v>40041683</v>
      </c>
      <c r="J79" s="27">
        <f>VLOOKUP(A79,'Formula Basics'!$A$3:$J$102,10,0)</f>
        <v>21940001</v>
      </c>
      <c r="K79" s="27" t="e">
        <f t="shared" si="2"/>
        <v>#N/A</v>
      </c>
    </row>
    <row r="80" spans="1:11" x14ac:dyDescent="0.3">
      <c r="A80" s="5">
        <v>78</v>
      </c>
      <c r="B80" s="6" t="s">
        <v>108</v>
      </c>
      <c r="C80" s="7" t="s">
        <v>22</v>
      </c>
      <c r="D80" s="8">
        <v>41633</v>
      </c>
      <c r="E80" s="9">
        <v>2689</v>
      </c>
      <c r="F80" s="10">
        <v>9910310</v>
      </c>
      <c r="G80" s="11">
        <v>41676</v>
      </c>
      <c r="H80" s="9">
        <v>2690</v>
      </c>
      <c r="I80" s="10">
        <v>38362475</v>
      </c>
      <c r="J80" s="27">
        <f>VLOOKUP(A80,'Formula Basics'!$A$3:$J$102,10,0)</f>
        <v>28452165</v>
      </c>
      <c r="K80" s="27" t="e">
        <f t="shared" si="2"/>
        <v>#N/A</v>
      </c>
    </row>
    <row r="81" spans="1:11" x14ac:dyDescent="0.3">
      <c r="A81" s="5">
        <v>79</v>
      </c>
      <c r="B81" s="6" t="s">
        <v>109</v>
      </c>
      <c r="C81" s="7" t="s">
        <v>53</v>
      </c>
      <c r="D81" s="8">
        <v>41635</v>
      </c>
      <c r="E81" s="9">
        <v>5</v>
      </c>
      <c r="F81" s="10">
        <v>179302</v>
      </c>
      <c r="G81" s="11">
        <v>41767</v>
      </c>
      <c r="H81" s="9">
        <v>2411</v>
      </c>
      <c r="I81" s="10">
        <v>37738810</v>
      </c>
      <c r="J81" s="27">
        <f>VLOOKUP(A81,'Formula Basics'!$A$3:$J$102,10,0)</f>
        <v>37559508</v>
      </c>
      <c r="K81" s="27" t="e">
        <f t="shared" si="2"/>
        <v>#N/A</v>
      </c>
    </row>
    <row r="82" spans="1:11" x14ac:dyDescent="0.3">
      <c r="A82" s="5">
        <v>80</v>
      </c>
      <c r="B82" s="6" t="s">
        <v>110</v>
      </c>
      <c r="C82" s="7" t="s">
        <v>53</v>
      </c>
      <c r="D82" s="8">
        <v>41600</v>
      </c>
      <c r="E82" s="9">
        <v>4</v>
      </c>
      <c r="F82" s="10">
        <v>128435</v>
      </c>
      <c r="G82" s="11">
        <v>41781</v>
      </c>
      <c r="H82" s="9">
        <v>1225</v>
      </c>
      <c r="I82" s="10">
        <v>37709979</v>
      </c>
      <c r="J82" s="27">
        <f>VLOOKUP(A82,'Formula Basics'!$A$3:$J$102,10,0)</f>
        <v>37581544</v>
      </c>
      <c r="K82" s="27" t="e">
        <f t="shared" si="2"/>
        <v>#N/A</v>
      </c>
    </row>
    <row r="83" spans="1:11" x14ac:dyDescent="0.3">
      <c r="A83" s="5">
        <v>81</v>
      </c>
      <c r="B83" s="6" t="s">
        <v>111</v>
      </c>
      <c r="C83" s="7" t="s">
        <v>74</v>
      </c>
      <c r="D83" s="8">
        <v>41530</v>
      </c>
      <c r="E83" s="9">
        <v>3091</v>
      </c>
      <c r="F83" s="10">
        <v>14034764</v>
      </c>
      <c r="G83" s="11">
        <v>41648</v>
      </c>
      <c r="H83" s="9">
        <v>3091</v>
      </c>
      <c r="I83" s="10">
        <v>36918811</v>
      </c>
      <c r="J83" s="27">
        <f>VLOOKUP(A83,'Formula Basics'!$A$3:$J$102,10,0)</f>
        <v>22884047</v>
      </c>
      <c r="K83" s="27" t="e">
        <f t="shared" si="2"/>
        <v>#N/A</v>
      </c>
    </row>
    <row r="84" spans="1:11" x14ac:dyDescent="0.3">
      <c r="A84" s="5">
        <v>82</v>
      </c>
      <c r="B84" s="6" t="s">
        <v>112</v>
      </c>
      <c r="C84" s="7" t="s">
        <v>35</v>
      </c>
      <c r="D84" s="8">
        <v>41628</v>
      </c>
      <c r="E84" s="9">
        <v>3231</v>
      </c>
      <c r="F84" s="10">
        <v>7091938</v>
      </c>
      <c r="G84" s="11">
        <v>41739</v>
      </c>
      <c r="H84" s="9">
        <v>3243</v>
      </c>
      <c r="I84" s="10">
        <v>36076121</v>
      </c>
      <c r="J84" s="27">
        <f>VLOOKUP(A84,'Formula Basics'!$A$3:$J$102,10,0)</f>
        <v>28984183</v>
      </c>
      <c r="K84" s="27" t="e">
        <f t="shared" si="2"/>
        <v>#N/A</v>
      </c>
    </row>
    <row r="85" spans="1:11" x14ac:dyDescent="0.3">
      <c r="A85" s="5">
        <v>83</v>
      </c>
      <c r="B85" s="6" t="s">
        <v>113</v>
      </c>
      <c r="C85" s="7" t="s">
        <v>114</v>
      </c>
      <c r="D85" s="8">
        <v>41565</v>
      </c>
      <c r="E85" s="9">
        <v>3157</v>
      </c>
      <c r="F85" s="10">
        <v>16101552</v>
      </c>
      <c r="G85" s="11">
        <v>41602</v>
      </c>
      <c r="H85" s="9">
        <v>3157</v>
      </c>
      <c r="I85" s="10">
        <v>35266619</v>
      </c>
      <c r="J85" s="27">
        <f>VLOOKUP(A85,'Formula Basics'!$A$3:$J$102,10,0)</f>
        <v>19165067</v>
      </c>
      <c r="K85" s="27" t="e">
        <f t="shared" si="2"/>
        <v>#N/A</v>
      </c>
    </row>
    <row r="86" spans="1:11" x14ac:dyDescent="0.3">
      <c r="A86" s="5">
        <v>84</v>
      </c>
      <c r="B86" s="6" t="s">
        <v>115</v>
      </c>
      <c r="C86" s="7" t="s">
        <v>17</v>
      </c>
      <c r="D86" s="8">
        <v>41278</v>
      </c>
      <c r="E86" s="9">
        <v>2654</v>
      </c>
      <c r="F86" s="10">
        <v>21744470</v>
      </c>
      <c r="G86" s="11">
        <v>41333</v>
      </c>
      <c r="H86" s="9">
        <v>2659</v>
      </c>
      <c r="I86" s="10">
        <v>34341945</v>
      </c>
      <c r="J86" s="27">
        <f>VLOOKUP(A86,'Formula Basics'!$A$3:$J$102,10,0)</f>
        <v>12597475</v>
      </c>
      <c r="K86" s="27" t="e">
        <f t="shared" si="2"/>
        <v>#N/A</v>
      </c>
    </row>
    <row r="87" spans="1:11" x14ac:dyDescent="0.3">
      <c r="A87" s="5">
        <v>85</v>
      </c>
      <c r="B87" s="6" t="s">
        <v>116</v>
      </c>
      <c r="C87" s="7" t="s">
        <v>22</v>
      </c>
      <c r="D87" s="8">
        <v>41474</v>
      </c>
      <c r="E87" s="9">
        <v>2852</v>
      </c>
      <c r="F87" s="10">
        <v>12691415</v>
      </c>
      <c r="G87" s="11">
        <v>41543</v>
      </c>
      <c r="H87" s="9">
        <v>2852</v>
      </c>
      <c r="I87" s="10">
        <v>33618855</v>
      </c>
      <c r="J87" s="27">
        <f>VLOOKUP(A87,'Formula Basics'!$A$3:$J$102,10,0)</f>
        <v>20927440</v>
      </c>
      <c r="K87" s="27" t="e">
        <f t="shared" si="2"/>
        <v>#N/A</v>
      </c>
    </row>
    <row r="88" spans="1:11" x14ac:dyDescent="0.3">
      <c r="A88" s="5">
        <v>86</v>
      </c>
      <c r="B88" s="6" t="s">
        <v>117</v>
      </c>
      <c r="C88" s="7" t="s">
        <v>118</v>
      </c>
      <c r="D88" s="8">
        <v>41481</v>
      </c>
      <c r="E88" s="9">
        <v>6</v>
      </c>
      <c r="F88" s="10">
        <v>612064</v>
      </c>
      <c r="G88" s="11">
        <v>41732</v>
      </c>
      <c r="H88" s="9">
        <v>1283</v>
      </c>
      <c r="I88" s="10">
        <v>33405481</v>
      </c>
      <c r="J88" s="27">
        <f>VLOOKUP(A88,'Formula Basics'!$A$3:$J$102,10,0)</f>
        <v>32793417</v>
      </c>
      <c r="K88" s="27" t="e">
        <f t="shared" si="2"/>
        <v>#N/A</v>
      </c>
    </row>
    <row r="89" spans="1:11" x14ac:dyDescent="0.3">
      <c r="A89" s="5">
        <v>87</v>
      </c>
      <c r="B89" s="6" t="s">
        <v>119</v>
      </c>
      <c r="C89" s="7" t="s">
        <v>50</v>
      </c>
      <c r="D89" s="8">
        <v>41458</v>
      </c>
      <c r="E89" s="9">
        <v>876</v>
      </c>
      <c r="F89" s="10">
        <v>10030463</v>
      </c>
      <c r="G89" s="11">
        <v>41508</v>
      </c>
      <c r="H89" s="9">
        <v>892</v>
      </c>
      <c r="I89" s="10">
        <v>32244051</v>
      </c>
      <c r="J89" s="27">
        <f>VLOOKUP(A89,'Formula Basics'!$A$3:$J$102,10,0)</f>
        <v>22213588</v>
      </c>
      <c r="K89" s="27" t="e">
        <f t="shared" si="2"/>
        <v>#N/A</v>
      </c>
    </row>
    <row r="90" spans="1:11" x14ac:dyDescent="0.3">
      <c r="A90" s="5">
        <v>88</v>
      </c>
      <c r="B90" s="6" t="s">
        <v>120</v>
      </c>
      <c r="C90" s="7" t="s">
        <v>107</v>
      </c>
      <c r="D90" s="8">
        <v>41313</v>
      </c>
      <c r="E90" s="9">
        <v>2605</v>
      </c>
      <c r="F90" s="10">
        <v>9303145</v>
      </c>
      <c r="G90" s="11">
        <v>41410</v>
      </c>
      <c r="H90" s="9">
        <v>2605</v>
      </c>
      <c r="I90" s="10">
        <v>32172757</v>
      </c>
      <c r="J90" s="27">
        <f>VLOOKUP(A90,'Formula Basics'!$A$3:$J$102,10,0)</f>
        <v>22869612</v>
      </c>
      <c r="K90" s="27" t="e">
        <f t="shared" si="2"/>
        <v>#N/A</v>
      </c>
    </row>
    <row r="91" spans="1:11" x14ac:dyDescent="0.3">
      <c r="A91" s="5">
        <v>89</v>
      </c>
      <c r="B91" s="6" t="s">
        <v>121</v>
      </c>
      <c r="C91" s="7" t="s">
        <v>122</v>
      </c>
      <c r="D91" s="8">
        <v>41376</v>
      </c>
      <c r="E91" s="9">
        <v>3402</v>
      </c>
      <c r="F91" s="10">
        <v>14157367</v>
      </c>
      <c r="G91" s="11">
        <v>41480</v>
      </c>
      <c r="H91" s="9">
        <v>3402</v>
      </c>
      <c r="I91" s="10">
        <v>32015787</v>
      </c>
      <c r="J91" s="27">
        <f>VLOOKUP(A91,'Formula Basics'!$A$3:$J$102,10,0)</f>
        <v>17858420</v>
      </c>
      <c r="K91" s="27" t="e">
        <f t="shared" si="2"/>
        <v>#N/A</v>
      </c>
    </row>
    <row r="92" spans="1:11" x14ac:dyDescent="0.3">
      <c r="A92" s="5">
        <v>90</v>
      </c>
      <c r="B92" s="6" t="s">
        <v>123</v>
      </c>
      <c r="C92" s="7" t="s">
        <v>114</v>
      </c>
      <c r="D92" s="8">
        <v>41507</v>
      </c>
      <c r="E92" s="9">
        <v>3118</v>
      </c>
      <c r="F92" s="10">
        <v>9336957</v>
      </c>
      <c r="G92" s="11">
        <v>41553</v>
      </c>
      <c r="H92" s="9">
        <v>3118</v>
      </c>
      <c r="I92" s="10">
        <v>31165421</v>
      </c>
      <c r="J92" s="27">
        <f>VLOOKUP(A92,'Formula Basics'!$A$3:$J$102,10,0)</f>
        <v>21828464</v>
      </c>
      <c r="K92" s="27" t="e">
        <f t="shared" si="2"/>
        <v>#N/A</v>
      </c>
    </row>
    <row r="93" spans="1:11" x14ac:dyDescent="0.3">
      <c r="A93" s="5">
        <v>91</v>
      </c>
      <c r="B93" s="6" t="s">
        <v>124</v>
      </c>
      <c r="C93" s="7" t="s">
        <v>19</v>
      </c>
      <c r="D93" s="8">
        <v>41600</v>
      </c>
      <c r="E93" s="9">
        <v>3036</v>
      </c>
      <c r="F93" s="10">
        <v>7944977</v>
      </c>
      <c r="G93" s="11">
        <v>41718</v>
      </c>
      <c r="H93" s="9">
        <v>3036</v>
      </c>
      <c r="I93" s="10">
        <v>30664106</v>
      </c>
      <c r="J93" s="27">
        <f>VLOOKUP(A93,'Formula Basics'!$A$3:$J$102,10,0)</f>
        <v>22719129</v>
      </c>
      <c r="K93" s="27" t="e">
        <f t="shared" si="2"/>
        <v>#N/A</v>
      </c>
    </row>
    <row r="94" spans="1:11" x14ac:dyDescent="0.3">
      <c r="A94" s="5">
        <v>92</v>
      </c>
      <c r="B94" s="6" t="s">
        <v>125</v>
      </c>
      <c r="C94" s="7" t="s">
        <v>24</v>
      </c>
      <c r="D94" s="8">
        <v>41633</v>
      </c>
      <c r="E94" s="9">
        <v>2838</v>
      </c>
      <c r="F94" s="10">
        <v>7021993</v>
      </c>
      <c r="G94" s="11">
        <v>41711</v>
      </c>
      <c r="H94" s="9">
        <v>2856</v>
      </c>
      <c r="I94" s="10">
        <v>29807260</v>
      </c>
      <c r="J94" s="27">
        <f>VLOOKUP(A94,'Formula Basics'!$A$3:$J$102,10,0)</f>
        <v>22785267</v>
      </c>
      <c r="K94" s="27" t="e">
        <f t="shared" si="2"/>
        <v>#N/A</v>
      </c>
    </row>
    <row r="95" spans="1:11" x14ac:dyDescent="0.3">
      <c r="A95" s="5">
        <v>93</v>
      </c>
      <c r="B95" s="6" t="s">
        <v>126</v>
      </c>
      <c r="C95" s="7" t="s">
        <v>63</v>
      </c>
      <c r="D95" s="8">
        <v>41516</v>
      </c>
      <c r="E95" s="9">
        <v>2735</v>
      </c>
      <c r="F95" s="10">
        <v>15815497</v>
      </c>
      <c r="G95" s="11">
        <v>41553</v>
      </c>
      <c r="H95" s="9">
        <v>2735</v>
      </c>
      <c r="I95" s="10">
        <v>28873374</v>
      </c>
      <c r="J95" s="27">
        <f>VLOOKUP(A95,'Formula Basics'!$A$3:$J$102,10,0)</f>
        <v>13057877</v>
      </c>
      <c r="K95" s="27" t="e">
        <f t="shared" si="2"/>
        <v>#N/A</v>
      </c>
    </row>
    <row r="96" spans="1:11" x14ac:dyDescent="0.3">
      <c r="A96" s="5">
        <v>94</v>
      </c>
      <c r="B96" s="6" t="s">
        <v>178</v>
      </c>
      <c r="C96" s="7" t="s">
        <v>22</v>
      </c>
      <c r="D96" s="8">
        <v>41502</v>
      </c>
      <c r="E96" s="9">
        <v>2940</v>
      </c>
      <c r="F96" s="10">
        <v>13332955</v>
      </c>
      <c r="G96" s="11">
        <v>41543</v>
      </c>
      <c r="H96" s="9">
        <v>2945</v>
      </c>
      <c r="I96" s="10">
        <v>28795985</v>
      </c>
      <c r="J96" s="27">
        <f>VLOOKUP(A96,'Formula Basics'!$A$3:$J$102,10,0)</f>
        <v>15463030</v>
      </c>
      <c r="K96" s="27" t="e">
        <f t="shared" si="2"/>
        <v>#N/A</v>
      </c>
    </row>
    <row r="97" spans="1:11" x14ac:dyDescent="0.3">
      <c r="A97" s="5">
        <v>95</v>
      </c>
      <c r="B97" s="6" t="s">
        <v>127</v>
      </c>
      <c r="C97" s="7" t="s">
        <v>128</v>
      </c>
      <c r="D97" s="8">
        <v>41579</v>
      </c>
      <c r="E97" s="9">
        <v>9</v>
      </c>
      <c r="F97" s="10">
        <v>260865</v>
      </c>
      <c r="G97" s="11">
        <v>41760</v>
      </c>
      <c r="H97" s="9">
        <v>1110</v>
      </c>
      <c r="I97" s="10">
        <v>27298285</v>
      </c>
      <c r="J97" s="27">
        <f>VLOOKUP(A97,'Formula Basics'!$A$3:$J$102,10,0)</f>
        <v>27037420</v>
      </c>
      <c r="K97" s="27" t="e">
        <f t="shared" si="2"/>
        <v>#N/A</v>
      </c>
    </row>
    <row r="98" spans="1:11" x14ac:dyDescent="0.3">
      <c r="A98" s="5">
        <v>96</v>
      </c>
      <c r="B98" s="6" t="s">
        <v>129</v>
      </c>
      <c r="C98" s="7" t="s">
        <v>22</v>
      </c>
      <c r="D98" s="8">
        <v>41537</v>
      </c>
      <c r="E98" s="9">
        <v>5</v>
      </c>
      <c r="F98" s="10">
        <v>187289</v>
      </c>
      <c r="G98" s="11">
        <v>41599</v>
      </c>
      <c r="H98" s="9">
        <v>2308</v>
      </c>
      <c r="I98" s="10">
        <v>26947624</v>
      </c>
      <c r="J98" s="27">
        <f>VLOOKUP(A98,'Formula Basics'!$A$3:$J$102,10,0)</f>
        <v>26760335</v>
      </c>
      <c r="K98" s="27" t="e">
        <f t="shared" si="2"/>
        <v>#N/A</v>
      </c>
    </row>
    <row r="99" spans="1:11" x14ac:dyDescent="0.3">
      <c r="A99" s="5">
        <v>97</v>
      </c>
      <c r="B99" s="6" t="s">
        <v>130</v>
      </c>
      <c r="C99" s="7" t="s">
        <v>107</v>
      </c>
      <c r="D99" s="8">
        <v>41362</v>
      </c>
      <c r="E99" s="9">
        <v>3202</v>
      </c>
      <c r="F99" s="10">
        <v>10600112</v>
      </c>
      <c r="G99" s="11">
        <v>41424</v>
      </c>
      <c r="H99" s="9">
        <v>3202</v>
      </c>
      <c r="I99" s="10">
        <v>26627201</v>
      </c>
      <c r="J99" s="27">
        <f>VLOOKUP(A99,'Formula Basics'!$A$3:$J$102,10,0)</f>
        <v>16027089</v>
      </c>
      <c r="K99" s="27" t="e">
        <f t="shared" si="2"/>
        <v>#N/A</v>
      </c>
    </row>
    <row r="100" spans="1:11" x14ac:dyDescent="0.3">
      <c r="A100" s="5">
        <v>98</v>
      </c>
      <c r="B100" s="6" t="s">
        <v>131</v>
      </c>
      <c r="C100" s="7" t="s">
        <v>128</v>
      </c>
      <c r="D100" s="8">
        <v>41509</v>
      </c>
      <c r="E100" s="9">
        <v>1551</v>
      </c>
      <c r="F100" s="10">
        <v>8811790</v>
      </c>
      <c r="G100" s="11">
        <v>41613</v>
      </c>
      <c r="H100" s="9">
        <v>1553</v>
      </c>
      <c r="I100" s="10">
        <v>26004851</v>
      </c>
      <c r="J100" s="27">
        <f>VLOOKUP(A100,'Formula Basics'!$A$3:$J$102,10,0)</f>
        <v>17193061</v>
      </c>
      <c r="K100" s="27" t="e">
        <f t="shared" si="2"/>
        <v>#N/A</v>
      </c>
    </row>
    <row r="101" spans="1:11" x14ac:dyDescent="0.3">
      <c r="A101" s="5">
        <v>99</v>
      </c>
      <c r="B101" s="6" t="s">
        <v>132</v>
      </c>
      <c r="C101" s="7" t="s">
        <v>74</v>
      </c>
      <c r="D101" s="8">
        <v>41334</v>
      </c>
      <c r="E101" s="9">
        <v>2771</v>
      </c>
      <c r="F101" s="10">
        <v>8754168</v>
      </c>
      <c r="G101" s="11">
        <v>41410</v>
      </c>
      <c r="H101" s="9">
        <v>2771</v>
      </c>
      <c r="I101" s="10">
        <v>25682380</v>
      </c>
      <c r="J101" s="27">
        <f>VLOOKUP(A101,'Formula Basics'!$A$3:$J$102,10,0)</f>
        <v>16928212</v>
      </c>
      <c r="K101" s="27" t="e">
        <f t="shared" si="2"/>
        <v>#N/A</v>
      </c>
    </row>
    <row r="102" spans="1:11" x14ac:dyDescent="0.3">
      <c r="A102" s="5">
        <v>100</v>
      </c>
      <c r="B102" s="6" t="s">
        <v>133</v>
      </c>
      <c r="C102" s="7" t="s">
        <v>24</v>
      </c>
      <c r="D102" s="8">
        <v>41626</v>
      </c>
      <c r="E102" s="9">
        <v>6</v>
      </c>
      <c r="F102" s="10">
        <v>260382</v>
      </c>
      <c r="G102" s="11">
        <v>41746</v>
      </c>
      <c r="H102" s="9">
        <v>1729</v>
      </c>
      <c r="I102" s="10">
        <v>25568251</v>
      </c>
      <c r="J102" s="27">
        <f>VLOOKUP(A102,'Formula Basics'!$A$3:$J$102,10,0)</f>
        <v>25307869</v>
      </c>
      <c r="K102" s="27" t="e">
        <f t="shared" si="2"/>
        <v>#N/A</v>
      </c>
    </row>
  </sheetData>
  <mergeCells count="1">
    <mergeCell ref="A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workbookViewId="0">
      <selection sqref="A1:J1"/>
    </sheetView>
  </sheetViews>
  <sheetFormatPr defaultRowHeight="15.6" x14ac:dyDescent="0.3"/>
  <cols>
    <col min="1" max="1" width="7.09765625" customWidth="1"/>
    <col min="2" max="2" width="31.59765625" bestFit="1" customWidth="1"/>
    <col min="3" max="3" width="8.3984375" bestFit="1" customWidth="1"/>
    <col min="4" max="4" width="10.69921875" customWidth="1"/>
    <col min="5" max="5" width="11.796875" customWidth="1"/>
    <col min="6" max="6" width="16.5" customWidth="1"/>
    <col min="7" max="7" width="9.796875" customWidth="1"/>
    <col min="8" max="8" width="11.3984375" customWidth="1"/>
    <col min="9" max="9" width="13.796875" customWidth="1"/>
    <col min="10" max="10" width="12.8984375" customWidth="1"/>
    <col min="11" max="11" width="10.3984375" customWidth="1"/>
  </cols>
  <sheetData>
    <row r="1" spans="1:13" ht="15.6" customHeight="1" x14ac:dyDescent="0.3">
      <c r="A1" s="75" t="s">
        <v>6</v>
      </c>
      <c r="B1" s="76"/>
      <c r="C1" s="76"/>
      <c r="D1" s="76"/>
      <c r="E1" s="76"/>
      <c r="F1" s="76"/>
      <c r="G1" s="76"/>
      <c r="H1" s="76"/>
      <c r="I1" s="76"/>
      <c r="J1" s="77"/>
      <c r="L1" s="1" t="s">
        <v>147</v>
      </c>
    </row>
    <row r="2" spans="1:13" ht="30" customHeight="1" x14ac:dyDescent="0.3">
      <c r="A2" s="48" t="s">
        <v>7</v>
      </c>
      <c r="B2" s="49" t="s">
        <v>8</v>
      </c>
      <c r="C2" s="49" t="s">
        <v>9</v>
      </c>
      <c r="D2" s="49" t="s">
        <v>10</v>
      </c>
      <c r="E2" s="50" t="s">
        <v>11</v>
      </c>
      <c r="F2" s="50" t="s">
        <v>12</v>
      </c>
      <c r="G2" s="49" t="s">
        <v>13</v>
      </c>
      <c r="H2" s="50" t="s">
        <v>14</v>
      </c>
      <c r="I2" s="50" t="s">
        <v>15</v>
      </c>
      <c r="J2" s="51" t="s">
        <v>244</v>
      </c>
      <c r="L2" s="4">
        <v>1</v>
      </c>
      <c r="M2" s="12" t="s">
        <v>241</v>
      </c>
    </row>
    <row r="3" spans="1:13" x14ac:dyDescent="0.3">
      <c r="A3" s="35">
        <v>1</v>
      </c>
      <c r="B3" s="36" t="s">
        <v>16</v>
      </c>
      <c r="C3" s="37" t="s">
        <v>17</v>
      </c>
      <c r="D3" s="38">
        <v>41600</v>
      </c>
      <c r="E3" s="39">
        <v>4163</v>
      </c>
      <c r="F3" s="40">
        <v>158074286</v>
      </c>
      <c r="G3" s="41">
        <v>41732</v>
      </c>
      <c r="H3" s="39">
        <v>4163</v>
      </c>
      <c r="I3" s="40">
        <v>424668047</v>
      </c>
      <c r="J3" s="53">
        <f>Table4[[#This Row],[Closing Date]]-Table4[[#This Row],[Opening Date]]</f>
        <v>132</v>
      </c>
      <c r="L3" s="4">
        <v>2</v>
      </c>
      <c r="M3" t="s">
        <v>242</v>
      </c>
    </row>
    <row r="4" spans="1:13" x14ac:dyDescent="0.3">
      <c r="A4" s="35">
        <v>2</v>
      </c>
      <c r="B4" s="36" t="s">
        <v>18</v>
      </c>
      <c r="C4" s="37" t="s">
        <v>19</v>
      </c>
      <c r="D4" s="38">
        <v>41397</v>
      </c>
      <c r="E4" s="39">
        <v>4253</v>
      </c>
      <c r="F4" s="40">
        <v>174144585</v>
      </c>
      <c r="G4" s="41">
        <v>41529</v>
      </c>
      <c r="H4" s="39">
        <v>4253</v>
      </c>
      <c r="I4" s="40">
        <v>409013994</v>
      </c>
      <c r="J4" s="53">
        <f>Table4[[#This Row],[Closing Date]]-Table4[[#This Row],[Opening Date]]</f>
        <v>132</v>
      </c>
      <c r="L4" s="4">
        <v>3</v>
      </c>
      <c r="M4" t="s">
        <v>243</v>
      </c>
    </row>
    <row r="5" spans="1:13" x14ac:dyDescent="0.3">
      <c r="A5" s="35">
        <v>3</v>
      </c>
      <c r="B5" s="36" t="s">
        <v>20</v>
      </c>
      <c r="C5" s="37" t="s">
        <v>19</v>
      </c>
      <c r="D5" s="38">
        <v>41600</v>
      </c>
      <c r="E5" s="39">
        <v>1</v>
      </c>
      <c r="F5" s="40">
        <v>243390</v>
      </c>
      <c r="G5" s="41">
        <v>41837</v>
      </c>
      <c r="H5" s="39">
        <v>3742</v>
      </c>
      <c r="I5" s="40">
        <v>400738009</v>
      </c>
      <c r="J5" s="53">
        <f>Table4[[#This Row],[Closing Date]]-Table4[[#This Row],[Opening Date]]</f>
        <v>237</v>
      </c>
      <c r="L5" s="4"/>
    </row>
    <row r="6" spans="1:13" x14ac:dyDescent="0.3">
      <c r="A6" s="35">
        <v>4</v>
      </c>
      <c r="B6" s="36" t="s">
        <v>21</v>
      </c>
      <c r="C6" s="37" t="s">
        <v>22</v>
      </c>
      <c r="D6" s="38">
        <v>41458</v>
      </c>
      <c r="E6" s="39">
        <v>3997</v>
      </c>
      <c r="F6" s="40">
        <v>83517315</v>
      </c>
      <c r="G6" s="41">
        <v>41655</v>
      </c>
      <c r="H6" s="39">
        <v>4003</v>
      </c>
      <c r="I6" s="40">
        <v>368061265</v>
      </c>
      <c r="J6" s="53">
        <f>Table4[[#This Row],[Closing Date]]-Table4[[#This Row],[Opening Date]]</f>
        <v>197</v>
      </c>
      <c r="L6" s="4"/>
    </row>
    <row r="7" spans="1:13" x14ac:dyDescent="0.3">
      <c r="A7" s="35">
        <v>5</v>
      </c>
      <c r="B7" s="36" t="s">
        <v>23</v>
      </c>
      <c r="C7" s="37" t="s">
        <v>24</v>
      </c>
      <c r="D7" s="38">
        <v>41439</v>
      </c>
      <c r="E7" s="39">
        <v>4207</v>
      </c>
      <c r="F7" s="40">
        <v>116619362</v>
      </c>
      <c r="G7" s="41">
        <v>41536</v>
      </c>
      <c r="H7" s="39">
        <v>4207</v>
      </c>
      <c r="I7" s="40">
        <v>291045518</v>
      </c>
      <c r="J7" s="53">
        <f>Table4[[#This Row],[Closing Date]]-Table4[[#This Row],[Opening Date]]</f>
        <v>97</v>
      </c>
      <c r="L7" s="4"/>
    </row>
    <row r="8" spans="1:13" x14ac:dyDescent="0.3">
      <c r="A8" s="35">
        <v>6</v>
      </c>
      <c r="B8" s="36" t="s">
        <v>25</v>
      </c>
      <c r="C8" s="37" t="s">
        <v>24</v>
      </c>
      <c r="D8" s="38">
        <v>41551</v>
      </c>
      <c r="E8" s="39">
        <v>3575</v>
      </c>
      <c r="F8" s="40">
        <v>55785112</v>
      </c>
      <c r="G8" s="41">
        <v>41767</v>
      </c>
      <c r="H8" s="39">
        <v>3820</v>
      </c>
      <c r="I8" s="40">
        <v>274092705</v>
      </c>
      <c r="J8" s="53">
        <f>Table4[[#This Row],[Closing Date]]-Table4[[#This Row],[Opening Date]]</f>
        <v>216</v>
      </c>
      <c r="L8" s="4"/>
    </row>
    <row r="9" spans="1:13" x14ac:dyDescent="0.3">
      <c r="A9" s="35">
        <v>7</v>
      </c>
      <c r="B9" s="36" t="s">
        <v>26</v>
      </c>
      <c r="C9" s="37" t="s">
        <v>19</v>
      </c>
      <c r="D9" s="38">
        <v>41446</v>
      </c>
      <c r="E9" s="39">
        <v>4004</v>
      </c>
      <c r="F9" s="40">
        <v>82429469</v>
      </c>
      <c r="G9" s="41">
        <v>41627</v>
      </c>
      <c r="H9" s="39">
        <v>4004</v>
      </c>
      <c r="I9" s="40">
        <v>268492764</v>
      </c>
      <c r="J9" s="53">
        <f>Table4[[#This Row],[Closing Date]]-Table4[[#This Row],[Opening Date]]</f>
        <v>181</v>
      </c>
      <c r="L9" s="4"/>
    </row>
    <row r="10" spans="1:13" x14ac:dyDescent="0.3">
      <c r="A10" s="35">
        <v>8</v>
      </c>
      <c r="B10" s="36" t="s">
        <v>27</v>
      </c>
      <c r="C10" s="37" t="s">
        <v>24</v>
      </c>
      <c r="D10" s="38">
        <v>41621</v>
      </c>
      <c r="E10" s="39">
        <v>3903</v>
      </c>
      <c r="F10" s="40">
        <v>73645197</v>
      </c>
      <c r="G10" s="41">
        <v>41746</v>
      </c>
      <c r="H10" s="39">
        <v>3928</v>
      </c>
      <c r="I10" s="40">
        <v>258366855</v>
      </c>
      <c r="J10" s="53">
        <f>Table4[[#This Row],[Closing Date]]-Table4[[#This Row],[Opening Date]]</f>
        <v>125</v>
      </c>
      <c r="K10" s="4"/>
    </row>
    <row r="11" spans="1:13" x14ac:dyDescent="0.3">
      <c r="A11" s="35">
        <v>9</v>
      </c>
      <c r="B11" s="36" t="s">
        <v>28</v>
      </c>
      <c r="C11" s="37" t="s">
        <v>22</v>
      </c>
      <c r="D11" s="38">
        <v>41418</v>
      </c>
      <c r="E11" s="39">
        <v>3658</v>
      </c>
      <c r="F11" s="40">
        <v>97375245</v>
      </c>
      <c r="G11" s="41">
        <v>41522</v>
      </c>
      <c r="H11" s="39">
        <v>3771</v>
      </c>
      <c r="I11" s="40">
        <v>238679850</v>
      </c>
      <c r="J11" s="53">
        <f>Table4[[#This Row],[Closing Date]]-Table4[[#This Row],[Opening Date]]</f>
        <v>104</v>
      </c>
      <c r="K11" s="4"/>
    </row>
    <row r="12" spans="1:13" x14ac:dyDescent="0.3">
      <c r="A12" s="35">
        <v>10</v>
      </c>
      <c r="B12" s="36" t="s">
        <v>29</v>
      </c>
      <c r="C12" s="37" t="s">
        <v>19</v>
      </c>
      <c r="D12" s="38">
        <v>41341</v>
      </c>
      <c r="E12" s="39">
        <v>3912</v>
      </c>
      <c r="F12" s="40">
        <v>79110453</v>
      </c>
      <c r="G12" s="41">
        <v>41473</v>
      </c>
      <c r="H12" s="39">
        <v>3912</v>
      </c>
      <c r="I12" s="40">
        <v>234911825</v>
      </c>
      <c r="J12" s="53">
        <f>Table4[[#This Row],[Closing Date]]-Table4[[#This Row],[Opening Date]]</f>
        <v>132</v>
      </c>
    </row>
    <row r="13" spans="1:13" x14ac:dyDescent="0.3">
      <c r="A13" s="35">
        <v>11</v>
      </c>
      <c r="B13" s="36" t="s">
        <v>30</v>
      </c>
      <c r="C13" s="37" t="s">
        <v>31</v>
      </c>
      <c r="D13" s="38">
        <v>41410</v>
      </c>
      <c r="E13" s="39">
        <v>3868</v>
      </c>
      <c r="F13" s="40">
        <v>70165559</v>
      </c>
      <c r="G13" s="41">
        <v>41529</v>
      </c>
      <c r="H13" s="39">
        <v>3907</v>
      </c>
      <c r="I13" s="40">
        <v>228778661</v>
      </c>
      <c r="J13" s="53">
        <f>Table4[[#This Row],[Closing Date]]-Table4[[#This Row],[Opening Date]]</f>
        <v>119</v>
      </c>
    </row>
    <row r="14" spans="1:13" x14ac:dyDescent="0.3">
      <c r="A14" s="35">
        <v>12</v>
      </c>
      <c r="B14" s="36" t="s">
        <v>32</v>
      </c>
      <c r="C14" s="37" t="s">
        <v>19</v>
      </c>
      <c r="D14" s="38">
        <v>41586</v>
      </c>
      <c r="E14" s="39">
        <v>3841</v>
      </c>
      <c r="F14" s="40">
        <v>85737841</v>
      </c>
      <c r="G14" s="41">
        <v>41746</v>
      </c>
      <c r="H14" s="39">
        <v>3841</v>
      </c>
      <c r="I14" s="40">
        <v>206362140</v>
      </c>
      <c r="J14" s="53">
        <f>Table4[[#This Row],[Closing Date]]-Table4[[#This Row],[Opening Date]]</f>
        <v>160</v>
      </c>
    </row>
    <row r="15" spans="1:13" x14ac:dyDescent="0.3">
      <c r="A15" s="35">
        <v>13</v>
      </c>
      <c r="B15" s="36" t="s">
        <v>33</v>
      </c>
      <c r="C15" s="37" t="s">
        <v>31</v>
      </c>
      <c r="D15" s="38">
        <v>41446</v>
      </c>
      <c r="E15" s="39">
        <v>3607</v>
      </c>
      <c r="F15" s="40">
        <v>66411834</v>
      </c>
      <c r="G15" s="41">
        <v>41557</v>
      </c>
      <c r="H15" s="39">
        <v>3607</v>
      </c>
      <c r="I15" s="40">
        <v>202359711</v>
      </c>
      <c r="J15" s="53">
        <f>Table4[[#This Row],[Closing Date]]-Table4[[#This Row],[Opening Date]]</f>
        <v>111</v>
      </c>
    </row>
    <row r="16" spans="1:13" x14ac:dyDescent="0.3">
      <c r="A16" s="35">
        <v>14</v>
      </c>
      <c r="B16" s="36" t="s">
        <v>34</v>
      </c>
      <c r="C16" s="37" t="s">
        <v>35</v>
      </c>
      <c r="D16" s="38">
        <v>41355</v>
      </c>
      <c r="E16" s="39">
        <v>4046</v>
      </c>
      <c r="F16" s="40">
        <v>43639736</v>
      </c>
      <c r="G16" s="41">
        <v>41536</v>
      </c>
      <c r="H16" s="39">
        <v>4065</v>
      </c>
      <c r="I16" s="40">
        <v>187168425</v>
      </c>
      <c r="J16" s="53">
        <f>Table4[[#This Row],[Closing Date]]-Table4[[#This Row],[Opening Date]]</f>
        <v>181</v>
      </c>
    </row>
    <row r="17" spans="1:10" x14ac:dyDescent="0.3">
      <c r="A17" s="35">
        <v>15</v>
      </c>
      <c r="B17" s="36" t="s">
        <v>36</v>
      </c>
      <c r="C17" s="37" t="s">
        <v>35</v>
      </c>
      <c r="D17" s="38">
        <v>41453</v>
      </c>
      <c r="E17" s="39">
        <v>3181</v>
      </c>
      <c r="F17" s="40">
        <v>39115043</v>
      </c>
      <c r="G17" s="41">
        <v>41620</v>
      </c>
      <c r="H17" s="39">
        <v>3184</v>
      </c>
      <c r="I17" s="40">
        <v>159582188</v>
      </c>
      <c r="J17" s="53">
        <f>Table4[[#This Row],[Closing Date]]-Table4[[#This Row],[Opening Date]]</f>
        <v>167</v>
      </c>
    </row>
    <row r="18" spans="1:10" x14ac:dyDescent="0.3">
      <c r="A18" s="35">
        <v>16</v>
      </c>
      <c r="B18" s="36" t="s">
        <v>37</v>
      </c>
      <c r="C18" s="37" t="s">
        <v>24</v>
      </c>
      <c r="D18" s="38">
        <v>41493</v>
      </c>
      <c r="E18" s="39">
        <v>3260</v>
      </c>
      <c r="F18" s="40">
        <v>26419396</v>
      </c>
      <c r="G18" s="41">
        <v>41613</v>
      </c>
      <c r="H18" s="39">
        <v>3445</v>
      </c>
      <c r="I18" s="40">
        <v>150394119</v>
      </c>
      <c r="J18" s="53">
        <f>Table4[[#This Row],[Closing Date]]-Table4[[#This Row],[Opening Date]]</f>
        <v>120</v>
      </c>
    </row>
    <row r="19" spans="1:10" x14ac:dyDescent="0.3">
      <c r="A19" s="35">
        <v>17</v>
      </c>
      <c r="B19" s="36" t="s">
        <v>38</v>
      </c>
      <c r="C19" s="37" t="s">
        <v>39</v>
      </c>
      <c r="D19" s="38">
        <v>41621</v>
      </c>
      <c r="E19" s="39">
        <v>6</v>
      </c>
      <c r="F19" s="40">
        <v>740455</v>
      </c>
      <c r="G19" s="41">
        <v>41735</v>
      </c>
      <c r="H19" s="39">
        <v>2629</v>
      </c>
      <c r="I19" s="40">
        <v>150117807</v>
      </c>
      <c r="J19" s="53">
        <f>Table4[[#This Row],[Closing Date]]-Table4[[#This Row],[Opening Date]]</f>
        <v>114</v>
      </c>
    </row>
    <row r="20" spans="1:10" x14ac:dyDescent="0.3">
      <c r="A20" s="35">
        <v>18</v>
      </c>
      <c r="B20" s="36" t="s">
        <v>40</v>
      </c>
      <c r="C20" s="37" t="s">
        <v>24</v>
      </c>
      <c r="D20" s="38">
        <v>41404</v>
      </c>
      <c r="E20" s="39">
        <v>3535</v>
      </c>
      <c r="F20" s="40">
        <v>50085185</v>
      </c>
      <c r="G20" s="41">
        <v>41508</v>
      </c>
      <c r="H20" s="39">
        <v>3550</v>
      </c>
      <c r="I20" s="40">
        <v>144840419</v>
      </c>
      <c r="J20" s="53">
        <f>Table4[[#This Row],[Closing Date]]-Table4[[#This Row],[Opening Date]]</f>
        <v>104</v>
      </c>
    </row>
    <row r="21" spans="1:10" x14ac:dyDescent="0.3">
      <c r="A21" s="35">
        <v>19</v>
      </c>
      <c r="B21" s="36" t="s">
        <v>41</v>
      </c>
      <c r="C21" s="37" t="s">
        <v>24</v>
      </c>
      <c r="D21" s="38">
        <v>41474</v>
      </c>
      <c r="E21" s="39">
        <v>2903</v>
      </c>
      <c r="F21" s="40">
        <v>41855326</v>
      </c>
      <c r="G21" s="41">
        <v>41578</v>
      </c>
      <c r="H21" s="39">
        <v>3115</v>
      </c>
      <c r="I21" s="40">
        <v>137400141</v>
      </c>
      <c r="J21" s="53">
        <f>Table4[[#This Row],[Closing Date]]-Table4[[#This Row],[Opening Date]]</f>
        <v>104</v>
      </c>
    </row>
    <row r="22" spans="1:10" x14ac:dyDescent="0.3">
      <c r="A22" s="35">
        <v>20</v>
      </c>
      <c r="B22" s="36" t="s">
        <v>42</v>
      </c>
      <c r="C22" s="37" t="s">
        <v>22</v>
      </c>
      <c r="D22" s="38">
        <v>41313</v>
      </c>
      <c r="E22" s="39">
        <v>3141</v>
      </c>
      <c r="F22" s="40">
        <v>34551025</v>
      </c>
      <c r="G22" s="41">
        <v>41431</v>
      </c>
      <c r="H22" s="39">
        <v>3230</v>
      </c>
      <c r="I22" s="40">
        <v>134506920</v>
      </c>
      <c r="J22" s="53">
        <f>Table4[[#This Row],[Closing Date]]-Table4[[#This Row],[Opening Date]]</f>
        <v>118</v>
      </c>
    </row>
    <row r="23" spans="1:10" x14ac:dyDescent="0.3">
      <c r="A23" s="35">
        <v>21</v>
      </c>
      <c r="B23" s="36" t="s">
        <v>43</v>
      </c>
      <c r="C23" s="37" t="s">
        <v>39</v>
      </c>
      <c r="D23" s="38">
        <v>41467</v>
      </c>
      <c r="E23" s="39">
        <v>3491</v>
      </c>
      <c r="F23" s="40">
        <v>41508572</v>
      </c>
      <c r="G23" s="41">
        <v>41595</v>
      </c>
      <c r="H23" s="39">
        <v>3491</v>
      </c>
      <c r="I23" s="40">
        <v>133668525</v>
      </c>
      <c r="J23" s="53">
        <f>Table4[[#This Row],[Closing Date]]-Table4[[#This Row],[Opening Date]]</f>
        <v>128</v>
      </c>
    </row>
    <row r="24" spans="1:10" x14ac:dyDescent="0.3">
      <c r="A24" s="35">
        <v>22</v>
      </c>
      <c r="B24" s="36" t="s">
        <v>44</v>
      </c>
      <c r="C24" s="37" t="s">
        <v>35</v>
      </c>
      <c r="D24" s="38">
        <v>41481</v>
      </c>
      <c r="E24" s="39">
        <v>3924</v>
      </c>
      <c r="F24" s="40">
        <v>53113752</v>
      </c>
      <c r="G24" s="41">
        <v>41613</v>
      </c>
      <c r="H24" s="39">
        <v>3924</v>
      </c>
      <c r="I24" s="40">
        <v>132556852</v>
      </c>
      <c r="J24" s="53">
        <f>Table4[[#This Row],[Closing Date]]-Table4[[#This Row],[Opening Date]]</f>
        <v>132</v>
      </c>
    </row>
    <row r="25" spans="1:10" x14ac:dyDescent="0.3">
      <c r="A25" s="35">
        <v>23</v>
      </c>
      <c r="B25" s="36" t="s">
        <v>45</v>
      </c>
      <c r="C25" s="37" t="s">
        <v>31</v>
      </c>
      <c r="D25" s="38">
        <v>41626</v>
      </c>
      <c r="E25" s="39">
        <v>3507</v>
      </c>
      <c r="F25" s="40">
        <v>26232425</v>
      </c>
      <c r="G25" s="41">
        <v>41690</v>
      </c>
      <c r="H25" s="39">
        <v>3507</v>
      </c>
      <c r="I25" s="40">
        <v>125168368</v>
      </c>
      <c r="J25" s="53">
        <f>Table4[[#This Row],[Closing Date]]-Table4[[#This Row],[Opening Date]]</f>
        <v>64</v>
      </c>
    </row>
    <row r="26" spans="1:10" x14ac:dyDescent="0.3">
      <c r="A26" s="35">
        <v>24</v>
      </c>
      <c r="B26" s="36" t="s">
        <v>46</v>
      </c>
      <c r="C26" s="37" t="s">
        <v>22</v>
      </c>
      <c r="D26" s="38">
        <v>41633</v>
      </c>
      <c r="E26" s="39">
        <v>2</v>
      </c>
      <c r="F26" s="40">
        <v>90872</v>
      </c>
      <c r="G26" s="41">
        <v>41739</v>
      </c>
      <c r="H26" s="39">
        <v>3285</v>
      </c>
      <c r="I26" s="40">
        <v>125095601</v>
      </c>
      <c r="J26" s="53">
        <f>Table4[[#This Row],[Closing Date]]-Table4[[#This Row],[Opening Date]]</f>
        <v>106</v>
      </c>
    </row>
    <row r="27" spans="1:10" x14ac:dyDescent="0.3">
      <c r="A27" s="35">
        <v>25</v>
      </c>
      <c r="B27" s="36" t="s">
        <v>47</v>
      </c>
      <c r="C27" s="37" t="s">
        <v>31</v>
      </c>
      <c r="D27" s="38">
        <v>41361</v>
      </c>
      <c r="E27" s="39">
        <v>3719</v>
      </c>
      <c r="F27" s="40">
        <v>40501814</v>
      </c>
      <c r="G27" s="41">
        <v>41473</v>
      </c>
      <c r="H27" s="39">
        <v>3734</v>
      </c>
      <c r="I27" s="40">
        <v>122523060</v>
      </c>
      <c r="J27" s="53">
        <f>Table4[[#This Row],[Closing Date]]-Table4[[#This Row],[Opening Date]]</f>
        <v>112</v>
      </c>
    </row>
    <row r="28" spans="1:10" x14ac:dyDescent="0.3">
      <c r="A28" s="35">
        <v>26</v>
      </c>
      <c r="B28" s="36" t="s">
        <v>48</v>
      </c>
      <c r="C28" s="37" t="s">
        <v>39</v>
      </c>
      <c r="D28" s="38">
        <v>41544</v>
      </c>
      <c r="E28" s="39">
        <v>4001</v>
      </c>
      <c r="F28" s="40">
        <v>34017930</v>
      </c>
      <c r="G28" s="41">
        <v>41714</v>
      </c>
      <c r="H28" s="39">
        <v>4001</v>
      </c>
      <c r="I28" s="40">
        <v>119793567</v>
      </c>
      <c r="J28" s="53">
        <f>Table4[[#This Row],[Closing Date]]-Table4[[#This Row],[Opening Date]]</f>
        <v>170</v>
      </c>
    </row>
    <row r="29" spans="1:10" x14ac:dyDescent="0.3">
      <c r="A29" s="35">
        <v>27</v>
      </c>
      <c r="B29" s="36" t="s">
        <v>49</v>
      </c>
      <c r="C29" s="37" t="s">
        <v>50</v>
      </c>
      <c r="D29" s="38">
        <v>41425</v>
      </c>
      <c r="E29" s="39">
        <v>2925</v>
      </c>
      <c r="F29" s="40">
        <v>29350389</v>
      </c>
      <c r="G29" s="41">
        <v>41543</v>
      </c>
      <c r="H29" s="39">
        <v>3082</v>
      </c>
      <c r="I29" s="40">
        <v>117723989</v>
      </c>
      <c r="J29" s="53">
        <f>Table4[[#This Row],[Closing Date]]-Table4[[#This Row],[Opening Date]]</f>
        <v>118</v>
      </c>
    </row>
    <row r="30" spans="1:10" x14ac:dyDescent="0.3">
      <c r="A30" s="35">
        <v>28</v>
      </c>
      <c r="B30" s="36" t="s">
        <v>51</v>
      </c>
      <c r="C30" s="37" t="s">
        <v>31</v>
      </c>
      <c r="D30" s="38">
        <v>41633</v>
      </c>
      <c r="E30" s="39">
        <v>2537</v>
      </c>
      <c r="F30" s="40">
        <v>18361578</v>
      </c>
      <c r="G30" s="41">
        <v>41732</v>
      </c>
      <c r="H30" s="39">
        <v>2557</v>
      </c>
      <c r="I30" s="40">
        <v>116900694</v>
      </c>
      <c r="J30" s="53">
        <f>Table4[[#This Row],[Closing Date]]-Table4[[#This Row],[Opening Date]]</f>
        <v>99</v>
      </c>
    </row>
    <row r="31" spans="1:10" x14ac:dyDescent="0.3">
      <c r="A31" s="35">
        <v>29</v>
      </c>
      <c r="B31" s="36" t="s">
        <v>52</v>
      </c>
      <c r="C31" s="37" t="s">
        <v>53</v>
      </c>
      <c r="D31" s="38">
        <v>41502</v>
      </c>
      <c r="E31" s="39">
        <v>2933</v>
      </c>
      <c r="F31" s="40">
        <v>24637312</v>
      </c>
      <c r="G31" s="41">
        <v>41683</v>
      </c>
      <c r="H31" s="39">
        <v>3330</v>
      </c>
      <c r="I31" s="40">
        <v>116632095</v>
      </c>
      <c r="J31" s="53">
        <f>Table4[[#This Row],[Closing Date]]-Table4[[#This Row],[Opening Date]]</f>
        <v>181</v>
      </c>
    </row>
    <row r="32" spans="1:10" x14ac:dyDescent="0.3">
      <c r="A32" s="35">
        <v>30</v>
      </c>
      <c r="B32" s="36" t="s">
        <v>54</v>
      </c>
      <c r="C32" s="37" t="s">
        <v>24</v>
      </c>
      <c r="D32" s="38">
        <v>41417</v>
      </c>
      <c r="E32" s="39">
        <v>3555</v>
      </c>
      <c r="F32" s="40">
        <v>41671198</v>
      </c>
      <c r="G32" s="41">
        <v>41501</v>
      </c>
      <c r="H32" s="39">
        <v>3565</v>
      </c>
      <c r="I32" s="40">
        <v>112200072</v>
      </c>
      <c r="J32" s="53">
        <f>Table4[[#This Row],[Closing Date]]-Table4[[#This Row],[Opening Date]]</f>
        <v>84</v>
      </c>
    </row>
    <row r="33" spans="1:10" x14ac:dyDescent="0.3">
      <c r="A33" s="35">
        <v>31</v>
      </c>
      <c r="B33" s="36" t="s">
        <v>55</v>
      </c>
      <c r="C33" s="37" t="s">
        <v>35</v>
      </c>
      <c r="D33" s="38">
        <v>41418</v>
      </c>
      <c r="E33" s="39">
        <v>3882</v>
      </c>
      <c r="F33" s="40">
        <v>33531068</v>
      </c>
      <c r="G33" s="41">
        <v>41536</v>
      </c>
      <c r="H33" s="39">
        <v>3894</v>
      </c>
      <c r="I33" s="40">
        <v>107518682</v>
      </c>
      <c r="J33" s="53">
        <f>Table4[[#This Row],[Closing Date]]-Table4[[#This Row],[Opening Date]]</f>
        <v>118</v>
      </c>
    </row>
    <row r="34" spans="1:10" x14ac:dyDescent="0.3">
      <c r="A34" s="35">
        <v>32</v>
      </c>
      <c r="B34" s="36" t="s">
        <v>56</v>
      </c>
      <c r="C34" s="37" t="s">
        <v>39</v>
      </c>
      <c r="D34" s="38">
        <v>41558</v>
      </c>
      <c r="E34" s="39">
        <v>3020</v>
      </c>
      <c r="F34" s="40">
        <v>25718314</v>
      </c>
      <c r="G34" s="41">
        <v>41700</v>
      </c>
      <c r="H34" s="39">
        <v>3143</v>
      </c>
      <c r="I34" s="40">
        <v>107100855</v>
      </c>
      <c r="J34" s="53">
        <f>Table4[[#This Row],[Closing Date]]-Table4[[#This Row],[Opening Date]]</f>
        <v>142</v>
      </c>
    </row>
    <row r="35" spans="1:10" x14ac:dyDescent="0.3">
      <c r="A35" s="35">
        <v>33</v>
      </c>
      <c r="B35" s="36" t="s">
        <v>57</v>
      </c>
      <c r="C35" s="37" t="s">
        <v>31</v>
      </c>
      <c r="D35" s="38">
        <v>41572</v>
      </c>
      <c r="E35" s="39">
        <v>3336</v>
      </c>
      <c r="F35" s="40">
        <v>32055177</v>
      </c>
      <c r="G35" s="41">
        <v>41662</v>
      </c>
      <c r="H35" s="39">
        <v>3345</v>
      </c>
      <c r="I35" s="40">
        <v>102003019</v>
      </c>
      <c r="J35" s="53">
        <f>Table4[[#This Row],[Closing Date]]-Table4[[#This Row],[Opening Date]]</f>
        <v>90</v>
      </c>
    </row>
    <row r="36" spans="1:10" x14ac:dyDescent="0.3">
      <c r="A36" s="35">
        <v>34</v>
      </c>
      <c r="B36" s="36" t="s">
        <v>58</v>
      </c>
      <c r="C36" s="37" t="s">
        <v>24</v>
      </c>
      <c r="D36" s="38">
        <v>41467</v>
      </c>
      <c r="E36" s="39">
        <v>3275</v>
      </c>
      <c r="F36" s="40">
        <v>37285325</v>
      </c>
      <c r="G36" s="41">
        <v>41564</v>
      </c>
      <c r="H36" s="39">
        <v>3285</v>
      </c>
      <c r="I36" s="40">
        <v>101802906</v>
      </c>
      <c r="J36" s="53">
        <f>Table4[[#This Row],[Closing Date]]-Table4[[#This Row],[Opening Date]]</f>
        <v>97</v>
      </c>
    </row>
    <row r="37" spans="1:10" x14ac:dyDescent="0.3">
      <c r="A37" s="35">
        <v>35</v>
      </c>
      <c r="B37" s="36" t="s">
        <v>59</v>
      </c>
      <c r="C37" s="37" t="s">
        <v>39</v>
      </c>
      <c r="D37" s="38">
        <v>41437</v>
      </c>
      <c r="E37" s="39">
        <v>3055</v>
      </c>
      <c r="F37" s="40">
        <v>20719162</v>
      </c>
      <c r="G37" s="41">
        <v>41553</v>
      </c>
      <c r="H37" s="39">
        <v>3055</v>
      </c>
      <c r="I37" s="40">
        <v>101470202</v>
      </c>
      <c r="J37" s="53">
        <f>Table4[[#This Row],[Closing Date]]-Table4[[#This Row],[Opening Date]]</f>
        <v>116</v>
      </c>
    </row>
    <row r="38" spans="1:10" x14ac:dyDescent="0.3">
      <c r="A38" s="35">
        <v>36</v>
      </c>
      <c r="B38" s="36" t="s">
        <v>60</v>
      </c>
      <c r="C38" s="37" t="s">
        <v>61</v>
      </c>
      <c r="D38" s="38">
        <v>41355</v>
      </c>
      <c r="E38" s="39">
        <v>3098</v>
      </c>
      <c r="F38" s="40">
        <v>30373794</v>
      </c>
      <c r="G38" s="41">
        <v>41466</v>
      </c>
      <c r="H38" s="39">
        <v>3106</v>
      </c>
      <c r="I38" s="40">
        <v>98925640</v>
      </c>
      <c r="J38" s="53">
        <f>Table4[[#This Row],[Closing Date]]-Table4[[#This Row],[Opening Date]]</f>
        <v>111</v>
      </c>
    </row>
    <row r="39" spans="1:10" x14ac:dyDescent="0.3">
      <c r="A39" s="35">
        <v>37</v>
      </c>
      <c r="B39" s="36">
        <v>42</v>
      </c>
      <c r="C39" s="37" t="s">
        <v>24</v>
      </c>
      <c r="D39" s="38">
        <v>41376</v>
      </c>
      <c r="E39" s="39">
        <v>3003</v>
      </c>
      <c r="F39" s="40">
        <v>27487144</v>
      </c>
      <c r="G39" s="41">
        <v>41480</v>
      </c>
      <c r="H39" s="39">
        <v>3405</v>
      </c>
      <c r="I39" s="40">
        <v>95020213</v>
      </c>
      <c r="J39" s="53">
        <f>Table4[[#This Row],[Closing Date]]-Table4[[#This Row],[Opening Date]]</f>
        <v>104</v>
      </c>
    </row>
    <row r="40" spans="1:10" x14ac:dyDescent="0.3">
      <c r="A40" s="35">
        <v>38</v>
      </c>
      <c r="B40" s="36" t="s">
        <v>62</v>
      </c>
      <c r="C40" s="37" t="s">
        <v>63</v>
      </c>
      <c r="D40" s="38">
        <v>41495</v>
      </c>
      <c r="E40" s="39">
        <v>3284</v>
      </c>
      <c r="F40" s="40">
        <v>29807393</v>
      </c>
      <c r="G40" s="41">
        <v>41602</v>
      </c>
      <c r="H40" s="39">
        <v>3284</v>
      </c>
      <c r="I40" s="40">
        <v>93050117</v>
      </c>
      <c r="J40" s="53">
        <f>Table4[[#This Row],[Closing Date]]-Table4[[#This Row],[Opening Date]]</f>
        <v>107</v>
      </c>
    </row>
    <row r="41" spans="1:10" x14ac:dyDescent="0.3">
      <c r="A41" s="35">
        <v>39</v>
      </c>
      <c r="B41" s="36" t="s">
        <v>64</v>
      </c>
      <c r="C41" s="37" t="s">
        <v>19</v>
      </c>
      <c r="D41" s="38">
        <v>41495</v>
      </c>
      <c r="E41" s="39">
        <v>3702</v>
      </c>
      <c r="F41" s="40">
        <v>22232291</v>
      </c>
      <c r="G41" s="41">
        <v>41627</v>
      </c>
      <c r="H41" s="39">
        <v>3716</v>
      </c>
      <c r="I41" s="40">
        <v>90288712</v>
      </c>
      <c r="J41" s="53">
        <f>Table4[[#This Row],[Closing Date]]-Table4[[#This Row],[Opening Date]]</f>
        <v>132</v>
      </c>
    </row>
    <row r="42" spans="1:10" x14ac:dyDescent="0.3">
      <c r="A42" s="35">
        <v>40</v>
      </c>
      <c r="B42" s="36" t="s">
        <v>65</v>
      </c>
      <c r="C42" s="37" t="s">
        <v>19</v>
      </c>
      <c r="D42" s="38">
        <v>41458</v>
      </c>
      <c r="E42" s="39">
        <v>3904</v>
      </c>
      <c r="F42" s="40">
        <v>29210849</v>
      </c>
      <c r="G42" s="41">
        <v>41557</v>
      </c>
      <c r="H42" s="39">
        <v>3904</v>
      </c>
      <c r="I42" s="40">
        <v>89302115</v>
      </c>
      <c r="J42" s="53">
        <f>Table4[[#This Row],[Closing Date]]-Table4[[#This Row],[Opening Date]]</f>
        <v>99</v>
      </c>
    </row>
    <row r="43" spans="1:10" x14ac:dyDescent="0.3">
      <c r="A43" s="35">
        <v>41</v>
      </c>
      <c r="B43" s="36" t="s">
        <v>66</v>
      </c>
      <c r="C43" s="37" t="s">
        <v>22</v>
      </c>
      <c r="D43" s="38">
        <v>41383</v>
      </c>
      <c r="E43" s="39">
        <v>3783</v>
      </c>
      <c r="F43" s="40">
        <v>37054485</v>
      </c>
      <c r="G43" s="41">
        <v>41452</v>
      </c>
      <c r="H43" s="39">
        <v>3792</v>
      </c>
      <c r="I43" s="40">
        <v>89107235</v>
      </c>
      <c r="J43" s="53">
        <f>Table4[[#This Row],[Closing Date]]-Table4[[#This Row],[Opening Date]]</f>
        <v>69</v>
      </c>
    </row>
    <row r="44" spans="1:10" x14ac:dyDescent="0.3">
      <c r="A44" s="35">
        <v>42</v>
      </c>
      <c r="B44" s="36" t="s">
        <v>67</v>
      </c>
      <c r="C44" s="37" t="s">
        <v>61</v>
      </c>
      <c r="D44" s="38">
        <v>41530</v>
      </c>
      <c r="E44" s="39">
        <v>3049</v>
      </c>
      <c r="F44" s="40">
        <v>40272103</v>
      </c>
      <c r="G44" s="41">
        <v>41627</v>
      </c>
      <c r="H44" s="39">
        <v>3155</v>
      </c>
      <c r="I44" s="40">
        <v>83586447</v>
      </c>
      <c r="J44" s="53">
        <f>Table4[[#This Row],[Closing Date]]-Table4[[#This Row],[Opening Date]]</f>
        <v>97</v>
      </c>
    </row>
    <row r="45" spans="1:10" x14ac:dyDescent="0.3">
      <c r="A45" s="35">
        <v>43</v>
      </c>
      <c r="B45" s="36" t="s">
        <v>68</v>
      </c>
      <c r="C45" s="37" t="s">
        <v>19</v>
      </c>
      <c r="D45" s="38">
        <v>41621</v>
      </c>
      <c r="E45" s="39">
        <v>15</v>
      </c>
      <c r="F45" s="40">
        <v>413373</v>
      </c>
      <c r="G45" s="41">
        <v>41746</v>
      </c>
      <c r="H45" s="39">
        <v>2671</v>
      </c>
      <c r="I45" s="40">
        <v>83301580</v>
      </c>
      <c r="J45" s="53">
        <f>Table4[[#This Row],[Closing Date]]-Table4[[#This Row],[Opening Date]]</f>
        <v>125</v>
      </c>
    </row>
    <row r="46" spans="1:10" x14ac:dyDescent="0.3">
      <c r="A46" s="35">
        <v>44</v>
      </c>
      <c r="B46" s="36" t="s">
        <v>69</v>
      </c>
      <c r="C46" s="37" t="s">
        <v>35</v>
      </c>
      <c r="D46" s="38">
        <v>41472</v>
      </c>
      <c r="E46" s="39">
        <v>3806</v>
      </c>
      <c r="F46" s="40">
        <v>21312625</v>
      </c>
      <c r="G46" s="41">
        <v>41620</v>
      </c>
      <c r="H46" s="39">
        <v>3809</v>
      </c>
      <c r="I46" s="40">
        <v>83028128</v>
      </c>
      <c r="J46" s="53">
        <f>Table4[[#This Row],[Closing Date]]-Table4[[#This Row],[Opening Date]]</f>
        <v>148</v>
      </c>
    </row>
    <row r="47" spans="1:10" x14ac:dyDescent="0.3">
      <c r="A47" s="35">
        <v>45</v>
      </c>
      <c r="B47" s="36" t="s">
        <v>70</v>
      </c>
      <c r="C47" s="37" t="s">
        <v>22</v>
      </c>
      <c r="D47" s="38">
        <v>41488</v>
      </c>
      <c r="E47" s="39">
        <v>3025</v>
      </c>
      <c r="F47" s="40">
        <v>27059130</v>
      </c>
      <c r="G47" s="41">
        <v>41571</v>
      </c>
      <c r="H47" s="39">
        <v>3028</v>
      </c>
      <c r="I47" s="40">
        <v>75612460</v>
      </c>
      <c r="J47" s="53">
        <f>Table4[[#This Row],[Closing Date]]-Table4[[#This Row],[Opening Date]]</f>
        <v>83</v>
      </c>
    </row>
    <row r="48" spans="1:10" x14ac:dyDescent="0.3">
      <c r="A48" s="35">
        <v>46</v>
      </c>
      <c r="B48" s="36" t="s">
        <v>71</v>
      </c>
      <c r="C48" s="37" t="s">
        <v>39</v>
      </c>
      <c r="D48" s="38">
        <v>41453</v>
      </c>
      <c r="E48" s="39">
        <v>3222</v>
      </c>
      <c r="F48" s="40">
        <v>24852258</v>
      </c>
      <c r="G48" s="41">
        <v>41532</v>
      </c>
      <c r="H48" s="39">
        <v>3222</v>
      </c>
      <c r="I48" s="40">
        <v>73103784</v>
      </c>
      <c r="J48" s="53">
        <f>Table4[[#This Row],[Closing Date]]-Table4[[#This Row],[Opening Date]]</f>
        <v>79</v>
      </c>
    </row>
    <row r="49" spans="1:10" x14ac:dyDescent="0.3">
      <c r="A49" s="35">
        <v>47</v>
      </c>
      <c r="B49" s="36" t="s">
        <v>72</v>
      </c>
      <c r="C49" s="37" t="s">
        <v>22</v>
      </c>
      <c r="D49" s="38">
        <v>41292</v>
      </c>
      <c r="E49" s="39">
        <v>2647</v>
      </c>
      <c r="F49" s="40">
        <v>28402310</v>
      </c>
      <c r="G49" s="41">
        <v>41368</v>
      </c>
      <c r="H49" s="39">
        <v>2781</v>
      </c>
      <c r="I49" s="40">
        <v>71628180</v>
      </c>
      <c r="J49" s="53">
        <f>Table4[[#This Row],[Closing Date]]-Table4[[#This Row],[Opening Date]]</f>
        <v>76</v>
      </c>
    </row>
    <row r="50" spans="1:10" x14ac:dyDescent="0.3">
      <c r="A50" s="35">
        <v>48</v>
      </c>
      <c r="B50" s="36" t="s">
        <v>73</v>
      </c>
      <c r="C50" s="37" t="s">
        <v>74</v>
      </c>
      <c r="D50" s="38">
        <v>41319</v>
      </c>
      <c r="E50" s="39">
        <v>3223</v>
      </c>
      <c r="F50" s="40">
        <v>21401594</v>
      </c>
      <c r="G50" s="41">
        <v>41424</v>
      </c>
      <c r="H50" s="39">
        <v>3223</v>
      </c>
      <c r="I50" s="40">
        <v>71349120</v>
      </c>
      <c r="J50" s="53">
        <f>Table4[[#This Row],[Closing Date]]-Table4[[#This Row],[Opening Date]]</f>
        <v>105</v>
      </c>
    </row>
    <row r="51" spans="1:10" x14ac:dyDescent="0.3">
      <c r="A51" s="35">
        <v>49</v>
      </c>
      <c r="B51" s="36" t="s">
        <v>75</v>
      </c>
      <c r="C51" s="37" t="s">
        <v>39</v>
      </c>
      <c r="D51" s="38">
        <v>41486</v>
      </c>
      <c r="E51" s="39">
        <v>3866</v>
      </c>
      <c r="F51" s="40">
        <v>17548389</v>
      </c>
      <c r="G51" s="41">
        <v>41595</v>
      </c>
      <c r="H51" s="39">
        <v>3867</v>
      </c>
      <c r="I51" s="40">
        <v>71017784</v>
      </c>
      <c r="J51" s="53">
        <f>Table4[[#This Row],[Closing Date]]-Table4[[#This Row],[Opening Date]]</f>
        <v>109</v>
      </c>
    </row>
    <row r="52" spans="1:10" x14ac:dyDescent="0.3">
      <c r="A52" s="35">
        <v>50</v>
      </c>
      <c r="B52" s="36" t="s">
        <v>76</v>
      </c>
      <c r="C52" s="37" t="s">
        <v>22</v>
      </c>
      <c r="D52" s="38">
        <v>41593</v>
      </c>
      <c r="E52" s="39">
        <v>2024</v>
      </c>
      <c r="F52" s="40">
        <v>30107555</v>
      </c>
      <c r="G52" s="41">
        <v>41648</v>
      </c>
      <c r="H52" s="39">
        <v>2041</v>
      </c>
      <c r="I52" s="40">
        <v>70525195</v>
      </c>
      <c r="J52" s="53">
        <f>Table4[[#This Row],[Closing Date]]-Table4[[#This Row],[Opening Date]]</f>
        <v>55</v>
      </c>
    </row>
    <row r="53" spans="1:10" x14ac:dyDescent="0.3">
      <c r="A53" s="35">
        <v>51</v>
      </c>
      <c r="B53" s="36" t="s">
        <v>77</v>
      </c>
      <c r="C53" s="37" t="s">
        <v>35</v>
      </c>
      <c r="D53" s="38">
        <v>41493</v>
      </c>
      <c r="E53" s="39">
        <v>3031</v>
      </c>
      <c r="F53" s="40">
        <v>14401054</v>
      </c>
      <c r="G53" s="41">
        <v>41669</v>
      </c>
      <c r="H53" s="39">
        <v>3080</v>
      </c>
      <c r="I53" s="40">
        <v>68559554</v>
      </c>
      <c r="J53" s="53">
        <f>Table4[[#This Row],[Closing Date]]-Table4[[#This Row],[Opening Date]]</f>
        <v>176</v>
      </c>
    </row>
    <row r="54" spans="1:10" x14ac:dyDescent="0.3">
      <c r="A54" s="35">
        <v>52</v>
      </c>
      <c r="B54" s="36" t="s">
        <v>78</v>
      </c>
      <c r="C54" s="37" t="s">
        <v>35</v>
      </c>
      <c r="D54" s="38">
        <v>41319</v>
      </c>
      <c r="E54" s="39">
        <v>3553</v>
      </c>
      <c r="F54" s="40">
        <v>24834845</v>
      </c>
      <c r="G54" s="41">
        <v>41417</v>
      </c>
      <c r="H54" s="39">
        <v>3555</v>
      </c>
      <c r="I54" s="40">
        <v>67349198</v>
      </c>
      <c r="J54" s="53">
        <f>Table4[[#This Row],[Closing Date]]-Table4[[#This Row],[Opening Date]]</f>
        <v>98</v>
      </c>
    </row>
    <row r="55" spans="1:10" x14ac:dyDescent="0.3">
      <c r="A55" s="35">
        <v>53</v>
      </c>
      <c r="B55" s="36" t="s">
        <v>79</v>
      </c>
      <c r="C55" s="37" t="s">
        <v>50</v>
      </c>
      <c r="D55" s="38">
        <v>41306</v>
      </c>
      <c r="E55" s="39">
        <v>3009</v>
      </c>
      <c r="F55" s="40">
        <v>20353967</v>
      </c>
      <c r="G55" s="41">
        <v>41403</v>
      </c>
      <c r="H55" s="39">
        <v>3009</v>
      </c>
      <c r="I55" s="40">
        <v>66380662</v>
      </c>
      <c r="J55" s="53">
        <f>Table4[[#This Row],[Closing Date]]-Table4[[#This Row],[Opening Date]]</f>
        <v>97</v>
      </c>
    </row>
    <row r="56" spans="1:10" x14ac:dyDescent="0.3">
      <c r="A56" s="35">
        <v>54</v>
      </c>
      <c r="B56" s="36" t="s">
        <v>80</v>
      </c>
      <c r="C56" s="37" t="s">
        <v>81</v>
      </c>
      <c r="D56" s="38">
        <v>41334</v>
      </c>
      <c r="E56" s="39">
        <v>3525</v>
      </c>
      <c r="F56" s="40">
        <v>27202226</v>
      </c>
      <c r="G56" s="41">
        <v>41438</v>
      </c>
      <c r="H56" s="39">
        <v>3525</v>
      </c>
      <c r="I56" s="40">
        <v>65187603</v>
      </c>
      <c r="J56" s="53">
        <f>Table4[[#This Row],[Closing Date]]-Table4[[#This Row],[Opening Date]]</f>
        <v>104</v>
      </c>
    </row>
    <row r="57" spans="1:10" x14ac:dyDescent="0.3">
      <c r="A57" s="35">
        <v>55</v>
      </c>
      <c r="B57" s="36" t="s">
        <v>82</v>
      </c>
      <c r="C57" s="37" t="s">
        <v>22</v>
      </c>
      <c r="D57" s="38">
        <v>41432</v>
      </c>
      <c r="E57" s="39">
        <v>2536</v>
      </c>
      <c r="F57" s="40">
        <v>34058360</v>
      </c>
      <c r="G57" s="41">
        <v>41494</v>
      </c>
      <c r="H57" s="39">
        <v>2591</v>
      </c>
      <c r="I57" s="40">
        <v>64473115</v>
      </c>
      <c r="J57" s="53">
        <f>Table4[[#This Row],[Closing Date]]-Table4[[#This Row],[Opening Date]]</f>
        <v>62</v>
      </c>
    </row>
    <row r="58" spans="1:10" x14ac:dyDescent="0.3">
      <c r="A58" s="35">
        <v>56</v>
      </c>
      <c r="B58" s="36" t="s">
        <v>83</v>
      </c>
      <c r="C58" s="37" t="s">
        <v>84</v>
      </c>
      <c r="D58" s="38">
        <v>41579</v>
      </c>
      <c r="E58" s="39">
        <v>3065</v>
      </c>
      <c r="F58" s="40">
        <v>16334566</v>
      </c>
      <c r="G58" s="41">
        <v>41690</v>
      </c>
      <c r="H58" s="39">
        <v>3237</v>
      </c>
      <c r="I58" s="40">
        <v>63914167</v>
      </c>
      <c r="J58" s="53">
        <f>Table4[[#This Row],[Closing Date]]-Table4[[#This Row],[Opening Date]]</f>
        <v>111</v>
      </c>
    </row>
    <row r="59" spans="1:10" x14ac:dyDescent="0.3">
      <c r="A59" s="35">
        <v>57</v>
      </c>
      <c r="B59" s="36" t="s">
        <v>85</v>
      </c>
      <c r="C59" s="37" t="s">
        <v>50</v>
      </c>
      <c r="D59" s="38">
        <v>41579</v>
      </c>
      <c r="E59" s="39">
        <v>3407</v>
      </c>
      <c r="F59" s="40">
        <v>27017351</v>
      </c>
      <c r="G59" s="41">
        <v>41648</v>
      </c>
      <c r="H59" s="39">
        <v>3407</v>
      </c>
      <c r="I59" s="40">
        <v>61737191</v>
      </c>
      <c r="J59" s="53">
        <f>Table4[[#This Row],[Closing Date]]-Table4[[#This Row],[Opening Date]]</f>
        <v>69</v>
      </c>
    </row>
    <row r="60" spans="1:10" x14ac:dyDescent="0.3">
      <c r="A60" s="35">
        <v>58</v>
      </c>
      <c r="B60" s="36" t="s">
        <v>86</v>
      </c>
      <c r="C60" s="37" t="s">
        <v>24</v>
      </c>
      <c r="D60" s="38">
        <v>41537</v>
      </c>
      <c r="E60" s="39">
        <v>3260</v>
      </c>
      <c r="F60" s="40">
        <v>20817053</v>
      </c>
      <c r="G60" s="41">
        <v>41613</v>
      </c>
      <c r="H60" s="39">
        <v>3290</v>
      </c>
      <c r="I60" s="40">
        <v>61002302</v>
      </c>
      <c r="J60" s="53">
        <f>Table4[[#This Row],[Closing Date]]-Table4[[#This Row],[Opening Date]]</f>
        <v>76</v>
      </c>
    </row>
    <row r="61" spans="1:10" x14ac:dyDescent="0.3">
      <c r="A61" s="35">
        <v>59</v>
      </c>
      <c r="B61" s="36" t="s">
        <v>87</v>
      </c>
      <c r="C61" s="37" t="s">
        <v>39</v>
      </c>
      <c r="D61" s="38">
        <v>41425</v>
      </c>
      <c r="E61" s="39">
        <v>3401</v>
      </c>
      <c r="F61" s="40">
        <v>27520040</v>
      </c>
      <c r="G61" s="41">
        <v>41504</v>
      </c>
      <c r="H61" s="39">
        <v>3401</v>
      </c>
      <c r="I61" s="40">
        <v>60522097</v>
      </c>
      <c r="J61" s="53">
        <f>Table4[[#This Row],[Closing Date]]-Table4[[#This Row],[Opening Date]]</f>
        <v>79</v>
      </c>
    </row>
    <row r="62" spans="1:10" x14ac:dyDescent="0.3">
      <c r="A62" s="35">
        <v>60</v>
      </c>
      <c r="B62" s="36" t="s">
        <v>88</v>
      </c>
      <c r="C62" s="37" t="s">
        <v>35</v>
      </c>
      <c r="D62" s="38">
        <v>41633</v>
      </c>
      <c r="E62" s="39">
        <v>2909</v>
      </c>
      <c r="F62" s="40">
        <v>12765508</v>
      </c>
      <c r="G62" s="41">
        <v>41739</v>
      </c>
      <c r="H62" s="39">
        <v>2922</v>
      </c>
      <c r="I62" s="40">
        <v>58236838</v>
      </c>
      <c r="J62" s="53">
        <f>Table4[[#This Row],[Closing Date]]-Table4[[#This Row],[Opening Date]]</f>
        <v>106</v>
      </c>
    </row>
    <row r="63" spans="1:10" x14ac:dyDescent="0.3">
      <c r="A63" s="35">
        <v>61</v>
      </c>
      <c r="B63" s="36" t="s">
        <v>89</v>
      </c>
      <c r="C63" s="37" t="s">
        <v>53</v>
      </c>
      <c r="D63" s="38">
        <v>41320</v>
      </c>
      <c r="E63" s="39">
        <v>3288</v>
      </c>
      <c r="F63" s="40">
        <v>15891055</v>
      </c>
      <c r="G63" s="41">
        <v>41480</v>
      </c>
      <c r="H63" s="39">
        <v>3353</v>
      </c>
      <c r="I63" s="40">
        <v>57012977</v>
      </c>
      <c r="J63" s="53">
        <f>Table4[[#This Row],[Closing Date]]-Table4[[#This Row],[Opening Date]]</f>
        <v>160</v>
      </c>
    </row>
    <row r="64" spans="1:10" x14ac:dyDescent="0.3">
      <c r="A64" s="35">
        <v>62</v>
      </c>
      <c r="B64" s="36" t="s">
        <v>90</v>
      </c>
      <c r="C64" s="37" t="s">
        <v>91</v>
      </c>
      <c r="D64" s="38">
        <v>41565</v>
      </c>
      <c r="E64" s="39">
        <v>19</v>
      </c>
      <c r="F64" s="40">
        <v>923715</v>
      </c>
      <c r="G64" s="41">
        <v>41767</v>
      </c>
      <c r="H64" s="39">
        <v>1474</v>
      </c>
      <c r="I64" s="40">
        <v>56671993</v>
      </c>
      <c r="J64" s="53">
        <f>Table4[[#This Row],[Closing Date]]-Table4[[#This Row],[Opening Date]]</f>
        <v>202</v>
      </c>
    </row>
    <row r="65" spans="1:10" x14ac:dyDescent="0.3">
      <c r="A65" s="35">
        <v>63</v>
      </c>
      <c r="B65" s="36" t="s">
        <v>92</v>
      </c>
      <c r="C65" s="37" t="s">
        <v>74</v>
      </c>
      <c r="D65" s="38">
        <v>41579</v>
      </c>
      <c r="E65" s="39">
        <v>3736</v>
      </c>
      <c r="F65" s="40">
        <v>15805237</v>
      </c>
      <c r="G65" s="41">
        <v>41718</v>
      </c>
      <c r="H65" s="39">
        <v>3736</v>
      </c>
      <c r="I65" s="40">
        <v>55750480</v>
      </c>
      <c r="J65" s="53">
        <f>Table4[[#This Row],[Closing Date]]-Table4[[#This Row],[Opening Date]]</f>
        <v>139</v>
      </c>
    </row>
    <row r="66" spans="1:10" x14ac:dyDescent="0.3">
      <c r="A66" s="35">
        <v>64</v>
      </c>
      <c r="B66" s="36" t="s">
        <v>93</v>
      </c>
      <c r="C66" s="37" t="s">
        <v>31</v>
      </c>
      <c r="D66" s="38">
        <v>41299</v>
      </c>
      <c r="E66" s="39">
        <v>3372</v>
      </c>
      <c r="F66" s="40">
        <v>19690956</v>
      </c>
      <c r="G66" s="41">
        <v>41389</v>
      </c>
      <c r="H66" s="39">
        <v>3375</v>
      </c>
      <c r="I66" s="40">
        <v>55703475</v>
      </c>
      <c r="J66" s="53">
        <f>Table4[[#This Row],[Closing Date]]-Table4[[#This Row],[Opening Date]]</f>
        <v>90</v>
      </c>
    </row>
    <row r="67" spans="1:10" x14ac:dyDescent="0.3">
      <c r="A67" s="35">
        <v>65</v>
      </c>
      <c r="B67" s="36" t="s">
        <v>94</v>
      </c>
      <c r="C67" s="37" t="s">
        <v>63</v>
      </c>
      <c r="D67" s="38">
        <v>41369</v>
      </c>
      <c r="E67" s="39">
        <v>3025</v>
      </c>
      <c r="F67" s="40">
        <v>25775847</v>
      </c>
      <c r="G67" s="41">
        <v>41434</v>
      </c>
      <c r="H67" s="39">
        <v>3025</v>
      </c>
      <c r="I67" s="40">
        <v>54239856</v>
      </c>
      <c r="J67" s="53">
        <f>Table4[[#This Row],[Closing Date]]-Table4[[#This Row],[Opening Date]]</f>
        <v>65</v>
      </c>
    </row>
    <row r="68" spans="1:10" x14ac:dyDescent="0.3">
      <c r="A68" s="35">
        <v>66</v>
      </c>
      <c r="B68" s="36" t="s">
        <v>95</v>
      </c>
      <c r="C68" s="37" t="s">
        <v>50</v>
      </c>
      <c r="D68" s="38">
        <v>41474</v>
      </c>
      <c r="E68" s="39">
        <v>3016</v>
      </c>
      <c r="F68" s="40">
        <v>18048422</v>
      </c>
      <c r="G68" s="41">
        <v>41564</v>
      </c>
      <c r="H68" s="39">
        <v>3016</v>
      </c>
      <c r="I68" s="40">
        <v>53262560</v>
      </c>
      <c r="J68" s="53">
        <f>Table4[[#This Row],[Closing Date]]-Table4[[#This Row],[Opening Date]]</f>
        <v>90</v>
      </c>
    </row>
    <row r="69" spans="1:10" x14ac:dyDescent="0.3">
      <c r="A69" s="35">
        <v>67</v>
      </c>
      <c r="B69" s="36" t="s">
        <v>96</v>
      </c>
      <c r="C69" s="37" t="s">
        <v>17</v>
      </c>
      <c r="D69" s="38">
        <v>41621</v>
      </c>
      <c r="E69" s="39">
        <v>2194</v>
      </c>
      <c r="F69" s="40">
        <v>16007634</v>
      </c>
      <c r="G69" s="41">
        <v>41683</v>
      </c>
      <c r="H69" s="39">
        <v>2194</v>
      </c>
      <c r="I69" s="40">
        <v>52543354</v>
      </c>
      <c r="J69" s="53">
        <f>Table4[[#This Row],[Closing Date]]-Table4[[#This Row],[Opening Date]]</f>
        <v>62</v>
      </c>
    </row>
    <row r="70" spans="1:10" ht="31.2" x14ac:dyDescent="0.3">
      <c r="A70" s="35">
        <v>68</v>
      </c>
      <c r="B70" s="36" t="s">
        <v>97</v>
      </c>
      <c r="C70" s="37" t="s">
        <v>17</v>
      </c>
      <c r="D70" s="38">
        <v>41362</v>
      </c>
      <c r="E70" s="39">
        <v>2047</v>
      </c>
      <c r="F70" s="40">
        <v>21641679</v>
      </c>
      <c r="G70" s="41">
        <v>41424</v>
      </c>
      <c r="H70" s="39">
        <v>2047</v>
      </c>
      <c r="I70" s="40">
        <v>51975354</v>
      </c>
      <c r="J70" s="53">
        <f>Table4[[#This Row],[Closing Date]]-Table4[[#This Row],[Opening Date]]</f>
        <v>62</v>
      </c>
    </row>
    <row r="71" spans="1:10" x14ac:dyDescent="0.3">
      <c r="A71" s="35">
        <v>69</v>
      </c>
      <c r="B71" s="36" t="s">
        <v>98</v>
      </c>
      <c r="C71" s="37" t="s">
        <v>63</v>
      </c>
      <c r="D71" s="38">
        <v>41348</v>
      </c>
      <c r="E71" s="39">
        <v>2507</v>
      </c>
      <c r="F71" s="40">
        <v>17118745</v>
      </c>
      <c r="G71" s="41">
        <v>41434</v>
      </c>
      <c r="H71" s="39">
        <v>2507</v>
      </c>
      <c r="I71" s="40">
        <v>51872378</v>
      </c>
      <c r="J71" s="53">
        <f>Table4[[#This Row],[Closing Date]]-Table4[[#This Row],[Opening Date]]</f>
        <v>86</v>
      </c>
    </row>
    <row r="72" spans="1:10" x14ac:dyDescent="0.3">
      <c r="A72" s="35">
        <v>70</v>
      </c>
      <c r="B72" s="36" t="s">
        <v>99</v>
      </c>
      <c r="C72" s="37" t="s">
        <v>31</v>
      </c>
      <c r="D72" s="38">
        <v>41390</v>
      </c>
      <c r="E72" s="39">
        <v>3277</v>
      </c>
      <c r="F72" s="40">
        <v>20244505</v>
      </c>
      <c r="G72" s="41">
        <v>41515</v>
      </c>
      <c r="H72" s="39">
        <v>3303</v>
      </c>
      <c r="I72" s="40">
        <v>49875291</v>
      </c>
      <c r="J72" s="53">
        <f>Table4[[#This Row],[Closing Date]]-Table4[[#This Row],[Opening Date]]</f>
        <v>125</v>
      </c>
    </row>
    <row r="73" spans="1:10" x14ac:dyDescent="0.3">
      <c r="A73" s="35">
        <v>71</v>
      </c>
      <c r="B73" s="36" t="s">
        <v>100</v>
      </c>
      <c r="C73" s="37" t="s">
        <v>24</v>
      </c>
      <c r="D73" s="38">
        <v>41285</v>
      </c>
      <c r="E73" s="39">
        <v>3103</v>
      </c>
      <c r="F73" s="40">
        <v>17070347</v>
      </c>
      <c r="G73" s="41">
        <v>41368</v>
      </c>
      <c r="H73" s="39">
        <v>3103</v>
      </c>
      <c r="I73" s="40">
        <v>46000903</v>
      </c>
      <c r="J73" s="53">
        <f>Table4[[#This Row],[Closing Date]]-Table4[[#This Row],[Opening Date]]</f>
        <v>83</v>
      </c>
    </row>
    <row r="74" spans="1:10" x14ac:dyDescent="0.3">
      <c r="A74" s="35">
        <v>72</v>
      </c>
      <c r="B74" s="36" t="s">
        <v>101</v>
      </c>
      <c r="C74" s="37" t="s">
        <v>22</v>
      </c>
      <c r="D74" s="38">
        <v>41369</v>
      </c>
      <c r="E74" s="39">
        <v>2771</v>
      </c>
      <c r="F74" s="40">
        <v>18620145</v>
      </c>
      <c r="G74" s="41">
        <v>41417</v>
      </c>
      <c r="H74" s="39">
        <v>2778</v>
      </c>
      <c r="I74" s="40">
        <v>45385935</v>
      </c>
      <c r="J74" s="53">
        <f>Table4[[#This Row],[Closing Date]]-Table4[[#This Row],[Opening Date]]</f>
        <v>48</v>
      </c>
    </row>
    <row r="75" spans="1:10" x14ac:dyDescent="0.3">
      <c r="A75" s="35">
        <v>73</v>
      </c>
      <c r="B75" s="36" t="s">
        <v>102</v>
      </c>
      <c r="C75" s="37" t="s">
        <v>35</v>
      </c>
      <c r="D75" s="38">
        <v>41432</v>
      </c>
      <c r="E75" s="39">
        <v>3366</v>
      </c>
      <c r="F75" s="40">
        <v>17325307</v>
      </c>
      <c r="G75" s="41">
        <v>41529</v>
      </c>
      <c r="H75" s="39">
        <v>3399</v>
      </c>
      <c r="I75" s="40">
        <v>44672764</v>
      </c>
      <c r="J75" s="53">
        <f>Table4[[#This Row],[Closing Date]]-Table4[[#This Row],[Opening Date]]</f>
        <v>97</v>
      </c>
    </row>
    <row r="76" spans="1:10" x14ac:dyDescent="0.3">
      <c r="A76" s="35">
        <v>74</v>
      </c>
      <c r="B76" s="36" t="s">
        <v>103</v>
      </c>
      <c r="C76" s="37" t="s">
        <v>17</v>
      </c>
      <c r="D76" s="38">
        <v>41516</v>
      </c>
      <c r="E76" s="39">
        <v>348</v>
      </c>
      <c r="F76" s="40">
        <v>7846426</v>
      </c>
      <c r="G76" s="41">
        <v>41620</v>
      </c>
      <c r="H76" s="39">
        <v>978</v>
      </c>
      <c r="I76" s="40">
        <v>44467206</v>
      </c>
      <c r="J76" s="53">
        <f>Table4[[#This Row],[Closing Date]]-Table4[[#This Row],[Opening Date]]</f>
        <v>104</v>
      </c>
    </row>
    <row r="77" spans="1:10" x14ac:dyDescent="0.3">
      <c r="A77" s="35">
        <v>75</v>
      </c>
      <c r="B77" s="36" t="s">
        <v>104</v>
      </c>
      <c r="C77" s="37" t="s">
        <v>50</v>
      </c>
      <c r="D77" s="38">
        <v>41327</v>
      </c>
      <c r="E77" s="39">
        <v>2511</v>
      </c>
      <c r="F77" s="40">
        <v>13167607</v>
      </c>
      <c r="G77" s="41">
        <v>41424</v>
      </c>
      <c r="H77" s="39">
        <v>2511</v>
      </c>
      <c r="I77" s="40">
        <v>42930462</v>
      </c>
      <c r="J77" s="53">
        <f>Table4[[#This Row],[Closing Date]]-Table4[[#This Row],[Opening Date]]</f>
        <v>97</v>
      </c>
    </row>
    <row r="78" spans="1:10" x14ac:dyDescent="0.3">
      <c r="A78" s="35">
        <v>76</v>
      </c>
      <c r="B78" s="36" t="s">
        <v>105</v>
      </c>
      <c r="C78" s="37" t="s">
        <v>22</v>
      </c>
      <c r="D78" s="38">
        <v>41523</v>
      </c>
      <c r="E78" s="39">
        <v>3107</v>
      </c>
      <c r="F78" s="40">
        <v>19030375</v>
      </c>
      <c r="G78" s="41">
        <v>41578</v>
      </c>
      <c r="H78" s="39">
        <v>3117</v>
      </c>
      <c r="I78" s="40">
        <v>42025135</v>
      </c>
      <c r="J78" s="53">
        <f>Table4[[#This Row],[Closing Date]]-Table4[[#This Row],[Opening Date]]</f>
        <v>55</v>
      </c>
    </row>
    <row r="79" spans="1:10" x14ac:dyDescent="0.3">
      <c r="A79" s="35">
        <v>77</v>
      </c>
      <c r="B79" s="36" t="s">
        <v>106</v>
      </c>
      <c r="C79" s="37" t="s">
        <v>107</v>
      </c>
      <c r="D79" s="38">
        <v>41285</v>
      </c>
      <c r="E79" s="39">
        <v>2160</v>
      </c>
      <c r="F79" s="40">
        <v>18101682</v>
      </c>
      <c r="G79" s="41">
        <v>41336</v>
      </c>
      <c r="H79" s="39">
        <v>2160</v>
      </c>
      <c r="I79" s="40">
        <v>40041683</v>
      </c>
      <c r="J79" s="53">
        <f>Table4[[#This Row],[Closing Date]]-Table4[[#This Row],[Opening Date]]</f>
        <v>51</v>
      </c>
    </row>
    <row r="80" spans="1:10" x14ac:dyDescent="0.3">
      <c r="A80" s="35">
        <v>78</v>
      </c>
      <c r="B80" s="36" t="s">
        <v>108</v>
      </c>
      <c r="C80" s="37" t="s">
        <v>22</v>
      </c>
      <c r="D80" s="38">
        <v>41633</v>
      </c>
      <c r="E80" s="39">
        <v>2689</v>
      </c>
      <c r="F80" s="40">
        <v>9910310</v>
      </c>
      <c r="G80" s="41">
        <v>41676</v>
      </c>
      <c r="H80" s="39">
        <v>2690</v>
      </c>
      <c r="I80" s="40">
        <v>38362475</v>
      </c>
      <c r="J80" s="53">
        <f>Table4[[#This Row],[Closing Date]]-Table4[[#This Row],[Opening Date]]</f>
        <v>43</v>
      </c>
    </row>
    <row r="81" spans="1:10" x14ac:dyDescent="0.3">
      <c r="A81" s="35">
        <v>79</v>
      </c>
      <c r="B81" s="36" t="s">
        <v>109</v>
      </c>
      <c r="C81" s="37" t="s">
        <v>53</v>
      </c>
      <c r="D81" s="38">
        <v>41635</v>
      </c>
      <c r="E81" s="39">
        <v>5</v>
      </c>
      <c r="F81" s="40">
        <v>179302</v>
      </c>
      <c r="G81" s="41">
        <v>41767</v>
      </c>
      <c r="H81" s="39">
        <v>2411</v>
      </c>
      <c r="I81" s="40">
        <v>37738810</v>
      </c>
      <c r="J81" s="53">
        <f>Table4[[#This Row],[Closing Date]]-Table4[[#This Row],[Opening Date]]</f>
        <v>132</v>
      </c>
    </row>
    <row r="82" spans="1:10" x14ac:dyDescent="0.3">
      <c r="A82" s="35">
        <v>80</v>
      </c>
      <c r="B82" s="36" t="s">
        <v>110</v>
      </c>
      <c r="C82" s="37" t="s">
        <v>53</v>
      </c>
      <c r="D82" s="38">
        <v>41600</v>
      </c>
      <c r="E82" s="39">
        <v>4</v>
      </c>
      <c r="F82" s="40">
        <v>128435</v>
      </c>
      <c r="G82" s="41">
        <v>41781</v>
      </c>
      <c r="H82" s="39">
        <v>1225</v>
      </c>
      <c r="I82" s="40">
        <v>37709979</v>
      </c>
      <c r="J82" s="53">
        <f>Table4[[#This Row],[Closing Date]]-Table4[[#This Row],[Opening Date]]</f>
        <v>181</v>
      </c>
    </row>
    <row r="83" spans="1:10" x14ac:dyDescent="0.3">
      <c r="A83" s="35">
        <v>81</v>
      </c>
      <c r="B83" s="36" t="s">
        <v>111</v>
      </c>
      <c r="C83" s="37" t="s">
        <v>74</v>
      </c>
      <c r="D83" s="38">
        <v>41530</v>
      </c>
      <c r="E83" s="39">
        <v>3091</v>
      </c>
      <c r="F83" s="40">
        <v>14034764</v>
      </c>
      <c r="G83" s="41">
        <v>41648</v>
      </c>
      <c r="H83" s="39">
        <v>3091</v>
      </c>
      <c r="I83" s="40">
        <v>36918811</v>
      </c>
      <c r="J83" s="53">
        <f>Table4[[#This Row],[Closing Date]]-Table4[[#This Row],[Opening Date]]</f>
        <v>118</v>
      </c>
    </row>
    <row r="84" spans="1:10" x14ac:dyDescent="0.3">
      <c r="A84" s="35">
        <v>82</v>
      </c>
      <c r="B84" s="36" t="s">
        <v>112</v>
      </c>
      <c r="C84" s="37" t="s">
        <v>35</v>
      </c>
      <c r="D84" s="38">
        <v>41628</v>
      </c>
      <c r="E84" s="39">
        <v>3231</v>
      </c>
      <c r="F84" s="40">
        <v>7091938</v>
      </c>
      <c r="G84" s="41">
        <v>41739</v>
      </c>
      <c r="H84" s="39">
        <v>3243</v>
      </c>
      <c r="I84" s="40">
        <v>36076121</v>
      </c>
      <c r="J84" s="53">
        <f>Table4[[#This Row],[Closing Date]]-Table4[[#This Row],[Opening Date]]</f>
        <v>111</v>
      </c>
    </row>
    <row r="85" spans="1:10" x14ac:dyDescent="0.3">
      <c r="A85" s="35">
        <v>83</v>
      </c>
      <c r="B85" s="36" t="s">
        <v>113</v>
      </c>
      <c r="C85" s="37" t="s">
        <v>114</v>
      </c>
      <c r="D85" s="38">
        <v>41565</v>
      </c>
      <c r="E85" s="39">
        <v>3157</v>
      </c>
      <c r="F85" s="40">
        <v>16101552</v>
      </c>
      <c r="G85" s="41">
        <v>41602</v>
      </c>
      <c r="H85" s="39">
        <v>3157</v>
      </c>
      <c r="I85" s="40">
        <v>35266619</v>
      </c>
      <c r="J85" s="53">
        <f>Table4[[#This Row],[Closing Date]]-Table4[[#This Row],[Opening Date]]</f>
        <v>37</v>
      </c>
    </row>
    <row r="86" spans="1:10" x14ac:dyDescent="0.3">
      <c r="A86" s="35">
        <v>84</v>
      </c>
      <c r="B86" s="36" t="s">
        <v>115</v>
      </c>
      <c r="C86" s="37" t="s">
        <v>17</v>
      </c>
      <c r="D86" s="38">
        <v>41278</v>
      </c>
      <c r="E86" s="39">
        <v>2654</v>
      </c>
      <c r="F86" s="40">
        <v>21744470</v>
      </c>
      <c r="G86" s="41">
        <v>41333</v>
      </c>
      <c r="H86" s="39">
        <v>2659</v>
      </c>
      <c r="I86" s="40">
        <v>34341945</v>
      </c>
      <c r="J86" s="53">
        <f>Table4[[#This Row],[Closing Date]]-Table4[[#This Row],[Opening Date]]</f>
        <v>55</v>
      </c>
    </row>
    <row r="87" spans="1:10" x14ac:dyDescent="0.3">
      <c r="A87" s="35">
        <v>85</v>
      </c>
      <c r="B87" s="36" t="s">
        <v>116</v>
      </c>
      <c r="C87" s="37" t="s">
        <v>22</v>
      </c>
      <c r="D87" s="38">
        <v>41474</v>
      </c>
      <c r="E87" s="39">
        <v>2852</v>
      </c>
      <c r="F87" s="40">
        <v>12691415</v>
      </c>
      <c r="G87" s="41">
        <v>41543</v>
      </c>
      <c r="H87" s="39">
        <v>2852</v>
      </c>
      <c r="I87" s="40">
        <v>33618855</v>
      </c>
      <c r="J87" s="53">
        <f>Table4[[#This Row],[Closing Date]]-Table4[[#This Row],[Opening Date]]</f>
        <v>69</v>
      </c>
    </row>
    <row r="88" spans="1:10" x14ac:dyDescent="0.3">
      <c r="A88" s="35">
        <v>86</v>
      </c>
      <c r="B88" s="36" t="s">
        <v>117</v>
      </c>
      <c r="C88" s="37" t="s">
        <v>118</v>
      </c>
      <c r="D88" s="38">
        <v>41481</v>
      </c>
      <c r="E88" s="39">
        <v>6</v>
      </c>
      <c r="F88" s="40">
        <v>612064</v>
      </c>
      <c r="G88" s="41">
        <v>41732</v>
      </c>
      <c r="H88" s="39">
        <v>1283</v>
      </c>
      <c r="I88" s="40">
        <v>33405481</v>
      </c>
      <c r="J88" s="53">
        <f>Table4[[#This Row],[Closing Date]]-Table4[[#This Row],[Opening Date]]</f>
        <v>251</v>
      </c>
    </row>
    <row r="89" spans="1:10" x14ac:dyDescent="0.3">
      <c r="A89" s="35">
        <v>87</v>
      </c>
      <c r="B89" s="36" t="s">
        <v>119</v>
      </c>
      <c r="C89" s="37" t="s">
        <v>50</v>
      </c>
      <c r="D89" s="38">
        <v>41458</v>
      </c>
      <c r="E89" s="39">
        <v>876</v>
      </c>
      <c r="F89" s="40">
        <v>10030463</v>
      </c>
      <c r="G89" s="41">
        <v>41508</v>
      </c>
      <c r="H89" s="39">
        <v>892</v>
      </c>
      <c r="I89" s="40">
        <v>32244051</v>
      </c>
      <c r="J89" s="53">
        <f>Table4[[#This Row],[Closing Date]]-Table4[[#This Row],[Opening Date]]</f>
        <v>50</v>
      </c>
    </row>
    <row r="90" spans="1:10" x14ac:dyDescent="0.3">
      <c r="A90" s="35">
        <v>88</v>
      </c>
      <c r="B90" s="36" t="s">
        <v>120</v>
      </c>
      <c r="C90" s="37" t="s">
        <v>107</v>
      </c>
      <c r="D90" s="38">
        <v>41313</v>
      </c>
      <c r="E90" s="39">
        <v>2605</v>
      </c>
      <c r="F90" s="40">
        <v>9303145</v>
      </c>
      <c r="G90" s="41">
        <v>41410</v>
      </c>
      <c r="H90" s="39">
        <v>2605</v>
      </c>
      <c r="I90" s="40">
        <v>32172757</v>
      </c>
      <c r="J90" s="53">
        <f>Table4[[#This Row],[Closing Date]]-Table4[[#This Row],[Opening Date]]</f>
        <v>97</v>
      </c>
    </row>
    <row r="91" spans="1:10" x14ac:dyDescent="0.3">
      <c r="A91" s="35">
        <v>89</v>
      </c>
      <c r="B91" s="36" t="s">
        <v>121</v>
      </c>
      <c r="C91" s="37" t="s">
        <v>122</v>
      </c>
      <c r="D91" s="38">
        <v>41376</v>
      </c>
      <c r="E91" s="39">
        <v>3402</v>
      </c>
      <c r="F91" s="40">
        <v>14157367</v>
      </c>
      <c r="G91" s="41">
        <v>41480</v>
      </c>
      <c r="H91" s="39">
        <v>3402</v>
      </c>
      <c r="I91" s="40">
        <v>32015787</v>
      </c>
      <c r="J91" s="53">
        <f>Table4[[#This Row],[Closing Date]]-Table4[[#This Row],[Opening Date]]</f>
        <v>104</v>
      </c>
    </row>
    <row r="92" spans="1:10" x14ac:dyDescent="0.3">
      <c r="A92" s="35">
        <v>90</v>
      </c>
      <c r="B92" s="36" t="s">
        <v>123</v>
      </c>
      <c r="C92" s="37" t="s">
        <v>114</v>
      </c>
      <c r="D92" s="38">
        <v>41507</v>
      </c>
      <c r="E92" s="39">
        <v>3118</v>
      </c>
      <c r="F92" s="40">
        <v>9336957</v>
      </c>
      <c r="G92" s="41">
        <v>41553</v>
      </c>
      <c r="H92" s="39">
        <v>3118</v>
      </c>
      <c r="I92" s="40">
        <v>31165421</v>
      </c>
      <c r="J92" s="53">
        <f>Table4[[#This Row],[Closing Date]]-Table4[[#This Row],[Opening Date]]</f>
        <v>46</v>
      </c>
    </row>
    <row r="93" spans="1:10" x14ac:dyDescent="0.3">
      <c r="A93" s="35">
        <v>91</v>
      </c>
      <c r="B93" s="36" t="s">
        <v>124</v>
      </c>
      <c r="C93" s="37" t="s">
        <v>19</v>
      </c>
      <c r="D93" s="38">
        <v>41600</v>
      </c>
      <c r="E93" s="39">
        <v>3036</v>
      </c>
      <c r="F93" s="40">
        <v>7944977</v>
      </c>
      <c r="G93" s="41">
        <v>41718</v>
      </c>
      <c r="H93" s="39">
        <v>3036</v>
      </c>
      <c r="I93" s="40">
        <v>30664106</v>
      </c>
      <c r="J93" s="53">
        <f>Table4[[#This Row],[Closing Date]]-Table4[[#This Row],[Opening Date]]</f>
        <v>118</v>
      </c>
    </row>
    <row r="94" spans="1:10" x14ac:dyDescent="0.3">
      <c r="A94" s="35">
        <v>92</v>
      </c>
      <c r="B94" s="36" t="s">
        <v>125</v>
      </c>
      <c r="C94" s="37" t="s">
        <v>24</v>
      </c>
      <c r="D94" s="38">
        <v>41633</v>
      </c>
      <c r="E94" s="39">
        <v>2838</v>
      </c>
      <c r="F94" s="40">
        <v>7021993</v>
      </c>
      <c r="G94" s="41">
        <v>41711</v>
      </c>
      <c r="H94" s="39">
        <v>2856</v>
      </c>
      <c r="I94" s="40">
        <v>29807260</v>
      </c>
      <c r="J94" s="53">
        <f>Table4[[#This Row],[Closing Date]]-Table4[[#This Row],[Opening Date]]</f>
        <v>78</v>
      </c>
    </row>
    <row r="95" spans="1:10" x14ac:dyDescent="0.3">
      <c r="A95" s="35">
        <v>93</v>
      </c>
      <c r="B95" s="36" t="s">
        <v>126</v>
      </c>
      <c r="C95" s="37" t="s">
        <v>63</v>
      </c>
      <c r="D95" s="38">
        <v>41516</v>
      </c>
      <c r="E95" s="39">
        <v>2735</v>
      </c>
      <c r="F95" s="40">
        <v>15815497</v>
      </c>
      <c r="G95" s="41">
        <v>41553</v>
      </c>
      <c r="H95" s="39">
        <v>2735</v>
      </c>
      <c r="I95" s="40">
        <v>28873374</v>
      </c>
      <c r="J95" s="53">
        <f>Table4[[#This Row],[Closing Date]]-Table4[[#This Row],[Opening Date]]</f>
        <v>37</v>
      </c>
    </row>
    <row r="96" spans="1:10" x14ac:dyDescent="0.3">
      <c r="A96" s="35">
        <v>94</v>
      </c>
      <c r="B96" s="36" t="s">
        <v>178</v>
      </c>
      <c r="C96" s="37" t="s">
        <v>22</v>
      </c>
      <c r="D96" s="38">
        <v>41502</v>
      </c>
      <c r="E96" s="39">
        <v>2940</v>
      </c>
      <c r="F96" s="40">
        <v>13332955</v>
      </c>
      <c r="G96" s="41">
        <v>41543</v>
      </c>
      <c r="H96" s="39">
        <v>2945</v>
      </c>
      <c r="I96" s="40">
        <v>28795985</v>
      </c>
      <c r="J96" s="53">
        <f>Table4[[#This Row],[Closing Date]]-Table4[[#This Row],[Opening Date]]</f>
        <v>41</v>
      </c>
    </row>
    <row r="97" spans="1:10" x14ac:dyDescent="0.3">
      <c r="A97" s="35">
        <v>95</v>
      </c>
      <c r="B97" s="36" t="s">
        <v>127</v>
      </c>
      <c r="C97" s="37" t="s">
        <v>128</v>
      </c>
      <c r="D97" s="38">
        <v>41579</v>
      </c>
      <c r="E97" s="39">
        <v>9</v>
      </c>
      <c r="F97" s="40">
        <v>260865</v>
      </c>
      <c r="G97" s="41">
        <v>41760</v>
      </c>
      <c r="H97" s="39">
        <v>1110</v>
      </c>
      <c r="I97" s="40">
        <v>27298285</v>
      </c>
      <c r="J97" s="53">
        <f>Table4[[#This Row],[Closing Date]]-Table4[[#This Row],[Opening Date]]</f>
        <v>181</v>
      </c>
    </row>
    <row r="98" spans="1:10" x14ac:dyDescent="0.3">
      <c r="A98" s="35">
        <v>96</v>
      </c>
      <c r="B98" s="36" t="s">
        <v>129</v>
      </c>
      <c r="C98" s="37" t="s">
        <v>22</v>
      </c>
      <c r="D98" s="38">
        <v>41537</v>
      </c>
      <c r="E98" s="39">
        <v>5</v>
      </c>
      <c r="F98" s="40">
        <v>187289</v>
      </c>
      <c r="G98" s="41">
        <v>41599</v>
      </c>
      <c r="H98" s="39">
        <v>2308</v>
      </c>
      <c r="I98" s="40">
        <v>26947624</v>
      </c>
      <c r="J98" s="53">
        <f>Table4[[#This Row],[Closing Date]]-Table4[[#This Row],[Opening Date]]</f>
        <v>62</v>
      </c>
    </row>
    <row r="99" spans="1:10" x14ac:dyDescent="0.3">
      <c r="A99" s="35">
        <v>97</v>
      </c>
      <c r="B99" s="36" t="s">
        <v>130</v>
      </c>
      <c r="C99" s="37" t="s">
        <v>107</v>
      </c>
      <c r="D99" s="38">
        <v>41362</v>
      </c>
      <c r="E99" s="39">
        <v>3202</v>
      </c>
      <c r="F99" s="40">
        <v>10600112</v>
      </c>
      <c r="G99" s="41">
        <v>41424</v>
      </c>
      <c r="H99" s="39">
        <v>3202</v>
      </c>
      <c r="I99" s="40">
        <v>26627201</v>
      </c>
      <c r="J99" s="53">
        <f>Table4[[#This Row],[Closing Date]]-Table4[[#This Row],[Opening Date]]</f>
        <v>62</v>
      </c>
    </row>
    <row r="100" spans="1:10" x14ac:dyDescent="0.3">
      <c r="A100" s="35">
        <v>98</v>
      </c>
      <c r="B100" s="36" t="s">
        <v>131</v>
      </c>
      <c r="C100" s="37" t="s">
        <v>128</v>
      </c>
      <c r="D100" s="38">
        <v>41509</v>
      </c>
      <c r="E100" s="39">
        <v>1551</v>
      </c>
      <c r="F100" s="40">
        <v>8811790</v>
      </c>
      <c r="G100" s="41">
        <v>41613</v>
      </c>
      <c r="H100" s="39">
        <v>1553</v>
      </c>
      <c r="I100" s="40">
        <v>26004851</v>
      </c>
      <c r="J100" s="53">
        <f>Table4[[#This Row],[Closing Date]]-Table4[[#This Row],[Opening Date]]</f>
        <v>104</v>
      </c>
    </row>
    <row r="101" spans="1:10" x14ac:dyDescent="0.3">
      <c r="A101" s="35">
        <v>99</v>
      </c>
      <c r="B101" s="36" t="s">
        <v>132</v>
      </c>
      <c r="C101" s="37" t="s">
        <v>74</v>
      </c>
      <c r="D101" s="38">
        <v>41334</v>
      </c>
      <c r="E101" s="39">
        <v>2771</v>
      </c>
      <c r="F101" s="40">
        <v>8754168</v>
      </c>
      <c r="G101" s="41">
        <v>41410</v>
      </c>
      <c r="H101" s="39">
        <v>2771</v>
      </c>
      <c r="I101" s="40">
        <v>25682380</v>
      </c>
      <c r="J101" s="53">
        <f>Table4[[#This Row],[Closing Date]]-Table4[[#This Row],[Opening Date]]</f>
        <v>76</v>
      </c>
    </row>
    <row r="102" spans="1:10" x14ac:dyDescent="0.3">
      <c r="A102" s="42">
        <v>100</v>
      </c>
      <c r="B102" s="43" t="s">
        <v>133</v>
      </c>
      <c r="C102" s="44" t="s">
        <v>24</v>
      </c>
      <c r="D102" s="45">
        <v>41626</v>
      </c>
      <c r="E102" s="46">
        <v>6</v>
      </c>
      <c r="F102" s="47">
        <v>260382</v>
      </c>
      <c r="G102" s="52">
        <v>41746</v>
      </c>
      <c r="H102" s="46">
        <v>1729</v>
      </c>
      <c r="I102" s="47">
        <v>25568251</v>
      </c>
      <c r="J102" s="54">
        <f>Table4[[#This Row],[Closing Date]]-Table4[[#This Row],[Opening Date]]</f>
        <v>120</v>
      </c>
    </row>
  </sheetData>
  <mergeCells count="1">
    <mergeCell ref="A1:J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zoomScaleNormal="100" workbookViewId="0">
      <selection sqref="A1:I1"/>
    </sheetView>
  </sheetViews>
  <sheetFormatPr defaultRowHeight="15.6" x14ac:dyDescent="0.3"/>
  <cols>
    <col min="1" max="1" width="4.8984375" bestFit="1"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 min="11" max="11" width="16" bestFit="1" customWidth="1"/>
    <col min="12" max="12" width="8.3984375" customWidth="1"/>
    <col min="13" max="13" width="12.3984375" bestFit="1" customWidth="1"/>
    <col min="14" max="14" width="20" customWidth="1"/>
    <col min="15" max="16" width="21" customWidth="1"/>
    <col min="17" max="17" width="17.3984375" customWidth="1"/>
    <col min="18" max="19" width="18.3984375" customWidth="1"/>
    <col min="20" max="20" width="8.8984375" customWidth="1"/>
    <col min="21" max="21" width="10.8984375" customWidth="1"/>
    <col min="22" max="22" width="9.8984375" customWidth="1"/>
    <col min="23" max="23" width="8.8984375" customWidth="1"/>
    <col min="24" max="24" width="9.8984375" customWidth="1"/>
    <col min="25" max="25" width="8.8984375" customWidth="1"/>
    <col min="26" max="26" width="9.8984375" customWidth="1"/>
    <col min="27" max="27" width="10.8984375" customWidth="1"/>
    <col min="28" max="28" width="8.8984375" customWidth="1"/>
    <col min="29" max="29" width="10.8984375" customWidth="1"/>
    <col min="30" max="30" width="8.8984375" customWidth="1"/>
    <col min="31" max="31" width="9.8984375" customWidth="1"/>
    <col min="32" max="32" width="11.8984375" customWidth="1"/>
    <col min="33" max="50" width="20" bestFit="1" customWidth="1"/>
    <col min="51" max="51" width="25.09765625" bestFit="1" customWidth="1"/>
    <col min="52" max="52" width="22.5" bestFit="1" customWidth="1"/>
  </cols>
  <sheetData>
    <row r="1" spans="1:12" x14ac:dyDescent="0.3">
      <c r="A1" s="69" t="s">
        <v>6</v>
      </c>
      <c r="B1" s="70"/>
      <c r="C1" s="70"/>
      <c r="D1" s="70"/>
      <c r="E1" s="70"/>
      <c r="F1" s="70"/>
      <c r="G1" s="70"/>
      <c r="H1" s="70"/>
      <c r="I1" s="71"/>
      <c r="K1" s="1" t="s">
        <v>247</v>
      </c>
    </row>
    <row r="2" spans="1:12" ht="31.2" x14ac:dyDescent="0.3">
      <c r="A2" s="2" t="s">
        <v>7</v>
      </c>
      <c r="B2" s="2" t="s">
        <v>8</v>
      </c>
      <c r="C2" s="2" t="s">
        <v>9</v>
      </c>
      <c r="D2" s="2" t="s">
        <v>10</v>
      </c>
      <c r="E2" s="3" t="s">
        <v>11</v>
      </c>
      <c r="F2" s="3" t="s">
        <v>12</v>
      </c>
      <c r="G2" s="2" t="s">
        <v>13</v>
      </c>
      <c r="H2" s="3" t="s">
        <v>14</v>
      </c>
      <c r="I2" s="3" t="s">
        <v>15</v>
      </c>
      <c r="K2" s="4">
        <v>1</v>
      </c>
      <c r="L2" t="s">
        <v>248</v>
      </c>
    </row>
    <row r="3" spans="1:12" x14ac:dyDescent="0.3">
      <c r="A3" s="13">
        <v>1</v>
      </c>
      <c r="B3" s="6" t="s">
        <v>16</v>
      </c>
      <c r="C3" s="7" t="s">
        <v>17</v>
      </c>
      <c r="D3" s="8">
        <v>41600</v>
      </c>
      <c r="E3" s="9">
        <v>4163</v>
      </c>
      <c r="F3" s="10">
        <v>158074286</v>
      </c>
      <c r="G3" s="11">
        <v>41732</v>
      </c>
      <c r="H3" s="9">
        <v>4163</v>
      </c>
      <c r="I3" s="10">
        <v>424668047</v>
      </c>
      <c r="K3" s="4">
        <v>2</v>
      </c>
      <c r="L3" t="s">
        <v>249</v>
      </c>
    </row>
    <row r="4" spans="1:12" x14ac:dyDescent="0.3">
      <c r="A4" s="13">
        <v>2</v>
      </c>
      <c r="B4" s="6" t="s">
        <v>18</v>
      </c>
      <c r="C4" s="7" t="s">
        <v>19</v>
      </c>
      <c r="D4" s="8">
        <v>41397</v>
      </c>
      <c r="E4" s="9">
        <v>4253</v>
      </c>
      <c r="F4" s="10">
        <v>174144585</v>
      </c>
      <c r="G4" s="11">
        <v>41529</v>
      </c>
      <c r="H4" s="9">
        <v>4253</v>
      </c>
      <c r="I4" s="10">
        <v>409013994</v>
      </c>
      <c r="K4" s="4">
        <v>3</v>
      </c>
      <c r="L4" t="s">
        <v>250</v>
      </c>
    </row>
    <row r="5" spans="1:12" x14ac:dyDescent="0.3">
      <c r="A5" s="13">
        <v>3</v>
      </c>
      <c r="B5" s="6" t="s">
        <v>20</v>
      </c>
      <c r="C5" s="7" t="s">
        <v>19</v>
      </c>
      <c r="D5" s="8">
        <v>41600</v>
      </c>
      <c r="E5" s="9">
        <v>1</v>
      </c>
      <c r="F5" s="10">
        <v>243390</v>
      </c>
      <c r="G5" s="11">
        <v>41837</v>
      </c>
      <c r="H5" s="9">
        <v>3742</v>
      </c>
      <c r="I5" s="10">
        <v>400738009</v>
      </c>
      <c r="K5" s="4">
        <v>4</v>
      </c>
      <c r="L5" t="s">
        <v>251</v>
      </c>
    </row>
    <row r="6" spans="1:12" x14ac:dyDescent="0.3">
      <c r="A6" s="13">
        <v>4</v>
      </c>
      <c r="B6" s="6" t="s">
        <v>21</v>
      </c>
      <c r="C6" s="7" t="s">
        <v>22</v>
      </c>
      <c r="D6" s="8">
        <v>41458</v>
      </c>
      <c r="E6" s="9">
        <v>3997</v>
      </c>
      <c r="F6" s="10">
        <v>83517315</v>
      </c>
      <c r="G6" s="11">
        <v>41655</v>
      </c>
      <c r="H6" s="9">
        <v>4003</v>
      </c>
      <c r="I6" s="10">
        <v>368061265</v>
      </c>
      <c r="K6" s="4">
        <v>5</v>
      </c>
      <c r="L6" t="s">
        <v>252</v>
      </c>
    </row>
    <row r="7" spans="1:12" x14ac:dyDescent="0.3">
      <c r="A7" s="13">
        <v>5</v>
      </c>
      <c r="B7" s="6" t="s">
        <v>23</v>
      </c>
      <c r="C7" s="7" t="s">
        <v>24</v>
      </c>
      <c r="D7" s="8">
        <v>41439</v>
      </c>
      <c r="E7" s="9">
        <v>4207</v>
      </c>
      <c r="F7" s="10">
        <v>116619362</v>
      </c>
      <c r="G7" s="11">
        <v>41536</v>
      </c>
      <c r="H7" s="9">
        <v>4207</v>
      </c>
      <c r="I7" s="10">
        <v>291045518</v>
      </c>
      <c r="K7" s="4">
        <v>6</v>
      </c>
      <c r="L7" t="s">
        <v>253</v>
      </c>
    </row>
    <row r="8" spans="1:12" x14ac:dyDescent="0.3">
      <c r="A8" s="13">
        <v>6</v>
      </c>
      <c r="B8" s="6" t="s">
        <v>25</v>
      </c>
      <c r="C8" s="7" t="s">
        <v>24</v>
      </c>
      <c r="D8" s="8">
        <v>41551</v>
      </c>
      <c r="E8" s="9">
        <v>3575</v>
      </c>
      <c r="F8" s="10">
        <v>55785112</v>
      </c>
      <c r="G8" s="11">
        <v>41767</v>
      </c>
      <c r="H8" s="9">
        <v>3820</v>
      </c>
      <c r="I8" s="10">
        <v>274092705</v>
      </c>
      <c r="K8" s="4">
        <v>7</v>
      </c>
      <c r="L8" t="s">
        <v>254</v>
      </c>
    </row>
    <row r="9" spans="1:12" x14ac:dyDescent="0.3">
      <c r="A9" s="13">
        <v>7</v>
      </c>
      <c r="B9" s="6" t="s">
        <v>26</v>
      </c>
      <c r="C9" s="7" t="s">
        <v>19</v>
      </c>
      <c r="D9" s="8">
        <v>41446</v>
      </c>
      <c r="E9" s="9">
        <v>4004</v>
      </c>
      <c r="F9" s="10">
        <v>82429469</v>
      </c>
      <c r="G9" s="11">
        <v>41627</v>
      </c>
      <c r="H9" s="9">
        <v>4004</v>
      </c>
      <c r="I9" s="10">
        <v>268492764</v>
      </c>
      <c r="K9" s="4"/>
      <c r="L9" s="57" t="s">
        <v>255</v>
      </c>
    </row>
    <row r="10" spans="1:12" x14ac:dyDescent="0.3">
      <c r="A10" s="13">
        <v>8</v>
      </c>
      <c r="B10" s="6" t="s">
        <v>27</v>
      </c>
      <c r="C10" s="7" t="s">
        <v>24</v>
      </c>
      <c r="D10" s="8">
        <v>41621</v>
      </c>
      <c r="E10" s="9">
        <v>3903</v>
      </c>
      <c r="F10" s="10">
        <v>73645197</v>
      </c>
      <c r="G10" s="11">
        <v>41746</v>
      </c>
      <c r="H10" s="9">
        <v>3928</v>
      </c>
      <c r="I10" s="10">
        <v>258366855</v>
      </c>
      <c r="K10" s="4"/>
      <c r="L10" s="57" t="s">
        <v>256</v>
      </c>
    </row>
    <row r="11" spans="1:12" x14ac:dyDescent="0.3">
      <c r="A11" s="13">
        <v>9</v>
      </c>
      <c r="B11" s="6" t="s">
        <v>28</v>
      </c>
      <c r="C11" s="7" t="s">
        <v>22</v>
      </c>
      <c r="D11" s="8">
        <v>41418</v>
      </c>
      <c r="E11" s="9">
        <v>3658</v>
      </c>
      <c r="F11" s="10">
        <v>97375245</v>
      </c>
      <c r="G11" s="11">
        <v>41522</v>
      </c>
      <c r="H11" s="9">
        <v>3771</v>
      </c>
      <c r="I11" s="10">
        <v>238679850</v>
      </c>
      <c r="L11" s="57" t="s">
        <v>257</v>
      </c>
    </row>
    <row r="12" spans="1:12" x14ac:dyDescent="0.3">
      <c r="A12" s="13">
        <v>10</v>
      </c>
      <c r="B12" s="6" t="s">
        <v>29</v>
      </c>
      <c r="C12" s="7" t="s">
        <v>19</v>
      </c>
      <c r="D12" s="8">
        <v>41341</v>
      </c>
      <c r="E12" s="9">
        <v>3912</v>
      </c>
      <c r="F12" s="10">
        <v>79110453</v>
      </c>
      <c r="G12" s="11">
        <v>41473</v>
      </c>
      <c r="H12" s="9">
        <v>3912</v>
      </c>
      <c r="I12" s="10">
        <v>234911825</v>
      </c>
      <c r="K12" s="4">
        <v>8</v>
      </c>
      <c r="L12" t="s">
        <v>258</v>
      </c>
    </row>
    <row r="13" spans="1:12" x14ac:dyDescent="0.3">
      <c r="A13" s="13">
        <v>11</v>
      </c>
      <c r="B13" s="6" t="s">
        <v>30</v>
      </c>
      <c r="C13" s="7" t="s">
        <v>31</v>
      </c>
      <c r="D13" s="8">
        <v>41410</v>
      </c>
      <c r="E13" s="9">
        <v>3868</v>
      </c>
      <c r="F13" s="10">
        <v>70165559</v>
      </c>
      <c r="G13" s="11">
        <v>41529</v>
      </c>
      <c r="H13" s="9">
        <v>3907</v>
      </c>
      <c r="I13" s="10">
        <v>228778661</v>
      </c>
      <c r="K13" s="4">
        <v>9</v>
      </c>
      <c r="L13" t="s">
        <v>259</v>
      </c>
    </row>
    <row r="14" spans="1:12" x14ac:dyDescent="0.3">
      <c r="A14" s="13">
        <v>12</v>
      </c>
      <c r="B14" s="6" t="s">
        <v>32</v>
      </c>
      <c r="C14" s="7" t="s">
        <v>19</v>
      </c>
      <c r="D14" s="8">
        <v>41586</v>
      </c>
      <c r="E14" s="9">
        <v>3841</v>
      </c>
      <c r="F14" s="10">
        <v>85737841</v>
      </c>
      <c r="G14" s="11">
        <v>41746</v>
      </c>
      <c r="H14" s="9">
        <v>3841</v>
      </c>
      <c r="I14" s="10">
        <v>206362140</v>
      </c>
      <c r="L14" s="57" t="s">
        <v>260</v>
      </c>
    </row>
    <row r="15" spans="1:12" x14ac:dyDescent="0.3">
      <c r="A15" s="13">
        <v>13</v>
      </c>
      <c r="B15" s="6" t="s">
        <v>33</v>
      </c>
      <c r="C15" s="7" t="s">
        <v>31</v>
      </c>
      <c r="D15" s="8">
        <v>41446</v>
      </c>
      <c r="E15" s="9">
        <v>3607</v>
      </c>
      <c r="F15" s="10">
        <v>66411834</v>
      </c>
      <c r="G15" s="11">
        <v>41557</v>
      </c>
      <c r="H15" s="9">
        <v>3607</v>
      </c>
      <c r="I15" s="10">
        <v>202359711</v>
      </c>
      <c r="L15" s="57" t="s">
        <v>261</v>
      </c>
    </row>
    <row r="16" spans="1:12" x14ac:dyDescent="0.3">
      <c r="A16" s="13">
        <v>14</v>
      </c>
      <c r="B16" s="6" t="s">
        <v>34</v>
      </c>
      <c r="C16" s="7" t="s">
        <v>35</v>
      </c>
      <c r="D16" s="8">
        <v>41355</v>
      </c>
      <c r="E16" s="9">
        <v>4046</v>
      </c>
      <c r="F16" s="10">
        <v>43639736</v>
      </c>
      <c r="G16" s="11">
        <v>41536</v>
      </c>
      <c r="H16" s="9">
        <v>4065</v>
      </c>
      <c r="I16" s="10">
        <v>187168425</v>
      </c>
      <c r="L16" s="57" t="s">
        <v>262</v>
      </c>
    </row>
    <row r="17" spans="1:19" x14ac:dyDescent="0.3">
      <c r="A17" s="13">
        <v>15</v>
      </c>
      <c r="B17" s="6" t="s">
        <v>36</v>
      </c>
      <c r="C17" s="7" t="s">
        <v>35</v>
      </c>
      <c r="D17" s="8">
        <v>41453</v>
      </c>
      <c r="E17" s="9">
        <v>3181</v>
      </c>
      <c r="F17" s="10">
        <v>39115043</v>
      </c>
      <c r="G17" s="11">
        <v>41620</v>
      </c>
      <c r="H17" s="9">
        <v>3184</v>
      </c>
      <c r="I17" s="10">
        <v>159582188</v>
      </c>
      <c r="K17" s="4">
        <v>10</v>
      </c>
      <c r="L17" t="s">
        <v>263</v>
      </c>
    </row>
    <row r="18" spans="1:19" x14ac:dyDescent="0.3">
      <c r="A18" s="13">
        <v>16</v>
      </c>
      <c r="B18" s="6" t="s">
        <v>37</v>
      </c>
      <c r="C18" s="7" t="s">
        <v>24</v>
      </c>
      <c r="D18" s="8">
        <v>41493</v>
      </c>
      <c r="E18" s="9">
        <v>3260</v>
      </c>
      <c r="F18" s="10">
        <v>26419396</v>
      </c>
      <c r="G18" s="11">
        <v>41613</v>
      </c>
      <c r="H18" s="9">
        <v>3445</v>
      </c>
      <c r="I18" s="10">
        <v>150394119</v>
      </c>
      <c r="K18" s="4">
        <v>11</v>
      </c>
      <c r="L18" t="s">
        <v>281</v>
      </c>
    </row>
    <row r="19" spans="1:19" x14ac:dyDescent="0.3">
      <c r="A19" s="13">
        <v>17</v>
      </c>
      <c r="B19" s="6" t="s">
        <v>38</v>
      </c>
      <c r="C19" s="7" t="s">
        <v>39</v>
      </c>
      <c r="D19" s="8">
        <v>41621</v>
      </c>
      <c r="E19" s="9">
        <v>6</v>
      </c>
      <c r="F19" s="10">
        <v>740455</v>
      </c>
      <c r="G19" s="11">
        <v>41735</v>
      </c>
      <c r="H19" s="9">
        <v>2629</v>
      </c>
      <c r="I19" s="10">
        <v>150117807</v>
      </c>
    </row>
    <row r="20" spans="1:19" x14ac:dyDescent="0.3">
      <c r="A20" s="13">
        <v>18</v>
      </c>
      <c r="B20" s="6" t="s">
        <v>40</v>
      </c>
      <c r="C20" s="7" t="s">
        <v>24</v>
      </c>
      <c r="D20" s="8">
        <v>41404</v>
      </c>
      <c r="E20" s="9">
        <v>3535</v>
      </c>
      <c r="F20" s="10">
        <v>50085185</v>
      </c>
      <c r="G20" s="11">
        <v>41508</v>
      </c>
      <c r="H20" s="9">
        <v>3550</v>
      </c>
      <c r="I20" s="10">
        <v>144840419</v>
      </c>
      <c r="K20" s="67" t="s">
        <v>10</v>
      </c>
      <c r="L20" s="67" t="s">
        <v>9</v>
      </c>
      <c r="M20" s="67" t="s">
        <v>264</v>
      </c>
      <c r="N20" t="s">
        <v>265</v>
      </c>
      <c r="O20" t="s">
        <v>266</v>
      </c>
      <c r="P20" t="s">
        <v>267</v>
      </c>
      <c r="Q20" t="s">
        <v>268</v>
      </c>
      <c r="R20" t="s">
        <v>269</v>
      </c>
      <c r="S20" t="s">
        <v>270</v>
      </c>
    </row>
    <row r="21" spans="1:19" x14ac:dyDescent="0.3">
      <c r="A21" s="13">
        <v>19</v>
      </c>
      <c r="B21" s="6" t="s">
        <v>41</v>
      </c>
      <c r="C21" s="7" t="s">
        <v>24</v>
      </c>
      <c r="D21" s="8">
        <v>41474</v>
      </c>
      <c r="E21" s="9">
        <v>2903</v>
      </c>
      <c r="F21" s="10">
        <v>41855326</v>
      </c>
      <c r="G21" s="11">
        <v>41578</v>
      </c>
      <c r="H21" s="9">
        <v>3115</v>
      </c>
      <c r="I21" s="10">
        <v>137400141</v>
      </c>
      <c r="K21" s="58" t="s">
        <v>271</v>
      </c>
      <c r="L21" t="s">
        <v>19</v>
      </c>
      <c r="M21" s="59">
        <v>10</v>
      </c>
      <c r="N21" s="60">
        <v>79110453</v>
      </c>
      <c r="O21" s="61">
        <v>0.15113112430730294</v>
      </c>
      <c r="P21" s="61">
        <v>2.6982446948478872E-2</v>
      </c>
      <c r="Q21" s="60">
        <v>234911825</v>
      </c>
      <c r="R21" s="61">
        <v>0.148275572340967</v>
      </c>
      <c r="S21" s="61">
        <v>2.3351801384114603E-2</v>
      </c>
    </row>
    <row r="22" spans="1:19" x14ac:dyDescent="0.3">
      <c r="A22" s="13">
        <v>20</v>
      </c>
      <c r="B22" s="6" t="s">
        <v>42</v>
      </c>
      <c r="C22" s="7" t="s">
        <v>22</v>
      </c>
      <c r="D22" s="8">
        <v>41313</v>
      </c>
      <c r="E22" s="9">
        <v>3141</v>
      </c>
      <c r="F22" s="10">
        <v>34551025</v>
      </c>
      <c r="G22" s="11">
        <v>41431</v>
      </c>
      <c r="H22" s="9">
        <v>3230</v>
      </c>
      <c r="I22" s="10">
        <v>134506920</v>
      </c>
      <c r="L22" t="s">
        <v>61</v>
      </c>
      <c r="M22" s="59">
        <v>36</v>
      </c>
      <c r="N22" s="60">
        <v>30373794</v>
      </c>
      <c r="O22" s="61">
        <v>5.8025525864431743E-2</v>
      </c>
      <c r="P22" s="61">
        <v>1.0359683886894516E-2</v>
      </c>
      <c r="Q22" s="60">
        <v>98925640</v>
      </c>
      <c r="R22" s="61">
        <v>6.2441539033620208E-2</v>
      </c>
      <c r="S22" s="61">
        <v>9.8338680782732966E-3</v>
      </c>
    </row>
    <row r="23" spans="1:19" x14ac:dyDescent="0.3">
      <c r="A23" s="13">
        <v>21</v>
      </c>
      <c r="B23" s="6" t="s">
        <v>43</v>
      </c>
      <c r="C23" s="7" t="s">
        <v>39</v>
      </c>
      <c r="D23" s="8">
        <v>41467</v>
      </c>
      <c r="E23" s="9">
        <v>3491</v>
      </c>
      <c r="F23" s="10">
        <v>41508572</v>
      </c>
      <c r="G23" s="11">
        <v>41595</v>
      </c>
      <c r="H23" s="9">
        <v>3491</v>
      </c>
      <c r="I23" s="10">
        <v>133668525</v>
      </c>
      <c r="L23" t="s">
        <v>35</v>
      </c>
      <c r="M23" s="59">
        <v>14</v>
      </c>
      <c r="N23" s="60">
        <v>68474581</v>
      </c>
      <c r="O23" s="61">
        <v>0.13081255410080236</v>
      </c>
      <c r="P23" s="61">
        <v>2.3354837181273874E-2</v>
      </c>
      <c r="Q23" s="60">
        <v>254517623</v>
      </c>
      <c r="R23" s="61">
        <v>0.16065068764072421</v>
      </c>
      <c r="S23" s="61">
        <v>2.5300748402312053E-2</v>
      </c>
    </row>
    <row r="24" spans="1:19" x14ac:dyDescent="0.3">
      <c r="A24" s="13">
        <v>22</v>
      </c>
      <c r="B24" s="6" t="s">
        <v>44</v>
      </c>
      <c r="C24" s="7" t="s">
        <v>35</v>
      </c>
      <c r="D24" s="8">
        <v>41481</v>
      </c>
      <c r="E24" s="9">
        <v>3924</v>
      </c>
      <c r="F24" s="10">
        <v>53113752</v>
      </c>
      <c r="G24" s="11">
        <v>41613</v>
      </c>
      <c r="H24" s="9">
        <v>3924</v>
      </c>
      <c r="I24" s="10">
        <v>132556852</v>
      </c>
      <c r="L24" t="s">
        <v>50</v>
      </c>
      <c r="M24" s="59">
        <v>53</v>
      </c>
      <c r="N24" s="60">
        <v>33521574</v>
      </c>
      <c r="O24" s="61">
        <v>6.4038985684615579E-2</v>
      </c>
      <c r="P24" s="61">
        <v>1.1433306949771968E-2</v>
      </c>
      <c r="Q24" s="60">
        <v>109311124</v>
      </c>
      <c r="R24" s="61">
        <v>6.8996822421921136E-2</v>
      </c>
      <c r="S24" s="61">
        <v>1.0866254420024717E-2</v>
      </c>
    </row>
    <row r="25" spans="1:19" x14ac:dyDescent="0.3">
      <c r="A25" s="13">
        <v>23</v>
      </c>
      <c r="B25" s="6" t="s">
        <v>45</v>
      </c>
      <c r="C25" s="7" t="s">
        <v>31</v>
      </c>
      <c r="D25" s="8">
        <v>41626</v>
      </c>
      <c r="E25" s="9">
        <v>3507</v>
      </c>
      <c r="F25" s="10">
        <v>26232425</v>
      </c>
      <c r="G25" s="11">
        <v>41690</v>
      </c>
      <c r="H25" s="9">
        <v>3507</v>
      </c>
      <c r="I25" s="10">
        <v>125168368</v>
      </c>
      <c r="L25" t="s">
        <v>17</v>
      </c>
      <c r="M25" s="59">
        <v>68</v>
      </c>
      <c r="N25" s="60">
        <v>43386149</v>
      </c>
      <c r="O25" s="61">
        <v>8.2884084581517525E-2</v>
      </c>
      <c r="P25" s="61">
        <v>1.4797848063027773E-2</v>
      </c>
      <c r="Q25" s="60">
        <v>86317299</v>
      </c>
      <c r="R25" s="61">
        <v>5.448319560818779E-2</v>
      </c>
      <c r="S25" s="61">
        <v>8.5805149326187991E-3</v>
      </c>
    </row>
    <row r="26" spans="1:19" x14ac:dyDescent="0.3">
      <c r="A26" s="13">
        <v>24</v>
      </c>
      <c r="B26" s="6" t="s">
        <v>46</v>
      </c>
      <c r="C26" s="7" t="s">
        <v>22</v>
      </c>
      <c r="D26" s="8">
        <v>41633</v>
      </c>
      <c r="E26" s="9">
        <v>2</v>
      </c>
      <c r="F26" s="10">
        <v>90872</v>
      </c>
      <c r="G26" s="11">
        <v>41739</v>
      </c>
      <c r="H26" s="9">
        <v>3285</v>
      </c>
      <c r="I26" s="10">
        <v>125095601</v>
      </c>
      <c r="L26" t="s">
        <v>107</v>
      </c>
      <c r="M26" s="59">
        <v>77</v>
      </c>
      <c r="N26" s="60">
        <v>38004939</v>
      </c>
      <c r="O26" s="61">
        <v>7.2603922016480749E-2</v>
      </c>
      <c r="P26" s="61">
        <v>1.2962462120494692E-2</v>
      </c>
      <c r="Q26" s="60">
        <v>98841641</v>
      </c>
      <c r="R26" s="61">
        <v>6.2388519140726059E-2</v>
      </c>
      <c r="S26" s="61">
        <v>9.8255180177156207E-3</v>
      </c>
    </row>
    <row r="27" spans="1:19" x14ac:dyDescent="0.3">
      <c r="A27" s="13">
        <v>25</v>
      </c>
      <c r="B27" s="6" t="s">
        <v>47</v>
      </c>
      <c r="C27" s="7" t="s">
        <v>31</v>
      </c>
      <c r="D27" s="8">
        <v>41361</v>
      </c>
      <c r="E27" s="9">
        <v>3719</v>
      </c>
      <c r="F27" s="10">
        <v>40501814</v>
      </c>
      <c r="G27" s="11">
        <v>41473</v>
      </c>
      <c r="H27" s="9">
        <v>3734</v>
      </c>
      <c r="I27" s="10">
        <v>122523060</v>
      </c>
      <c r="L27" t="s">
        <v>31</v>
      </c>
      <c r="M27" s="59">
        <v>25</v>
      </c>
      <c r="N27" s="60">
        <v>60192770</v>
      </c>
      <c r="O27" s="61">
        <v>0.11499113783700486</v>
      </c>
      <c r="P27" s="61">
        <v>2.0530134282090263E-2</v>
      </c>
      <c r="Q27" s="60">
        <v>178226535</v>
      </c>
      <c r="R27" s="61">
        <v>0.11249600348331715</v>
      </c>
      <c r="S27" s="61">
        <v>1.7716905680243852E-2</v>
      </c>
    </row>
    <row r="28" spans="1:19" x14ac:dyDescent="0.3">
      <c r="A28" s="13">
        <v>26</v>
      </c>
      <c r="B28" s="6" t="s">
        <v>48</v>
      </c>
      <c r="C28" s="7" t="s">
        <v>39</v>
      </c>
      <c r="D28" s="8">
        <v>41544</v>
      </c>
      <c r="E28" s="9">
        <v>4001</v>
      </c>
      <c r="F28" s="10">
        <v>34017930</v>
      </c>
      <c r="G28" s="11">
        <v>41714</v>
      </c>
      <c r="H28" s="9">
        <v>4001</v>
      </c>
      <c r="I28" s="10">
        <v>119793567</v>
      </c>
      <c r="L28" t="s">
        <v>74</v>
      </c>
      <c r="M28" s="59">
        <v>48</v>
      </c>
      <c r="N28" s="60">
        <v>30155762</v>
      </c>
      <c r="O28" s="61">
        <v>5.7609001624645509E-2</v>
      </c>
      <c r="P28" s="61">
        <v>1.0285319038129577E-2</v>
      </c>
      <c r="Q28" s="60">
        <v>97031500</v>
      </c>
      <c r="R28" s="61">
        <v>6.1245964087174157E-2</v>
      </c>
      <c r="S28" s="61">
        <v>9.6455779354773473E-3</v>
      </c>
    </row>
    <row r="29" spans="1:19" x14ac:dyDescent="0.3">
      <c r="A29" s="13">
        <v>27</v>
      </c>
      <c r="B29" s="6" t="s">
        <v>49</v>
      </c>
      <c r="C29" s="7" t="s">
        <v>50</v>
      </c>
      <c r="D29" s="8">
        <v>41425</v>
      </c>
      <c r="E29" s="9">
        <v>2925</v>
      </c>
      <c r="F29" s="10">
        <v>29350389</v>
      </c>
      <c r="G29" s="11">
        <v>41543</v>
      </c>
      <c r="H29" s="9">
        <v>3082</v>
      </c>
      <c r="I29" s="10">
        <v>117723989</v>
      </c>
      <c r="L29" t="s">
        <v>63</v>
      </c>
      <c r="M29" s="59">
        <v>69</v>
      </c>
      <c r="N29" s="60">
        <v>17118745</v>
      </c>
      <c r="O29" s="61">
        <v>3.2703329085728032E-2</v>
      </c>
      <c r="P29" s="61">
        <v>5.8387433173595652E-3</v>
      </c>
      <c r="Q29" s="60">
        <v>51872378</v>
      </c>
      <c r="R29" s="61">
        <v>3.2741674611897399E-2</v>
      </c>
      <c r="S29" s="61">
        <v>5.1564601670338042E-3</v>
      </c>
    </row>
    <row r="30" spans="1:19" x14ac:dyDescent="0.3">
      <c r="A30" s="13">
        <v>28</v>
      </c>
      <c r="B30" s="6" t="s">
        <v>51</v>
      </c>
      <c r="C30" s="7" t="s">
        <v>31</v>
      </c>
      <c r="D30" s="8">
        <v>41633</v>
      </c>
      <c r="E30" s="9">
        <v>2537</v>
      </c>
      <c r="F30" s="10">
        <v>18361578</v>
      </c>
      <c r="G30" s="11">
        <v>41732</v>
      </c>
      <c r="H30" s="9">
        <v>2557</v>
      </c>
      <c r="I30" s="10">
        <v>116900694</v>
      </c>
      <c r="L30" t="s">
        <v>22</v>
      </c>
      <c r="M30" s="59">
        <v>20</v>
      </c>
      <c r="N30" s="60">
        <v>62953335</v>
      </c>
      <c r="O30" s="61">
        <v>0.12026486939019657</v>
      </c>
      <c r="P30" s="61">
        <v>2.1471688726991844E-2</v>
      </c>
      <c r="Q30" s="60">
        <v>206135100</v>
      </c>
      <c r="R30" s="61">
        <v>0.13011179804193537</v>
      </c>
      <c r="S30" s="61">
        <v>2.0491203086496827E-2</v>
      </c>
    </row>
    <row r="31" spans="1:19" x14ac:dyDescent="0.3">
      <c r="A31" s="13">
        <v>29</v>
      </c>
      <c r="B31" s="6" t="s">
        <v>52</v>
      </c>
      <c r="C31" s="7" t="s">
        <v>53</v>
      </c>
      <c r="D31" s="8">
        <v>41502</v>
      </c>
      <c r="E31" s="9">
        <v>2933</v>
      </c>
      <c r="F31" s="10">
        <v>24637312</v>
      </c>
      <c r="G31" s="11">
        <v>41683</v>
      </c>
      <c r="H31" s="9">
        <v>3330</v>
      </c>
      <c r="I31" s="10">
        <v>116632095</v>
      </c>
      <c r="L31" t="s">
        <v>24</v>
      </c>
      <c r="M31" s="59">
        <v>71</v>
      </c>
      <c r="N31" s="60">
        <v>17070347</v>
      </c>
      <c r="O31" s="61">
        <v>3.2610870455081271E-2</v>
      </c>
      <c r="P31" s="61">
        <v>5.8222360617708191E-3</v>
      </c>
      <c r="Q31" s="60">
        <v>46000903</v>
      </c>
      <c r="R31" s="61">
        <v>2.9035618877535457E-2</v>
      </c>
      <c r="S31" s="61">
        <v>4.5727964113595459E-3</v>
      </c>
    </row>
    <row r="32" spans="1:19" x14ac:dyDescent="0.3">
      <c r="A32" s="13">
        <v>30</v>
      </c>
      <c r="B32" s="6" t="s">
        <v>54</v>
      </c>
      <c r="C32" s="7" t="s">
        <v>24</v>
      </c>
      <c r="D32" s="8">
        <v>41417</v>
      </c>
      <c r="E32" s="9">
        <v>3555</v>
      </c>
      <c r="F32" s="10">
        <v>41671198</v>
      </c>
      <c r="G32" s="11">
        <v>41501</v>
      </c>
      <c r="H32" s="9">
        <v>3565</v>
      </c>
      <c r="I32" s="10">
        <v>112200072</v>
      </c>
      <c r="L32" t="s">
        <v>81</v>
      </c>
      <c r="M32" s="59">
        <v>54</v>
      </c>
      <c r="N32" s="60">
        <v>27202226</v>
      </c>
      <c r="O32" s="61">
        <v>5.1966621895609015E-2</v>
      </c>
      <c r="P32" s="61">
        <v>9.277947377264199E-3</v>
      </c>
      <c r="Q32" s="60">
        <v>65187603</v>
      </c>
      <c r="R32" s="61">
        <v>4.1146200896275603E-2</v>
      </c>
      <c r="S32" s="61">
        <v>6.4800822945482337E-3</v>
      </c>
    </row>
    <row r="33" spans="1:19" x14ac:dyDescent="0.3">
      <c r="A33" s="13">
        <v>31</v>
      </c>
      <c r="B33" s="6" t="s">
        <v>55</v>
      </c>
      <c r="C33" s="7" t="s">
        <v>35</v>
      </c>
      <c r="D33" s="8">
        <v>41418</v>
      </c>
      <c r="E33" s="9">
        <v>3882</v>
      </c>
      <c r="F33" s="10">
        <v>33531068</v>
      </c>
      <c r="G33" s="11">
        <v>41536</v>
      </c>
      <c r="H33" s="9">
        <v>3894</v>
      </c>
      <c r="I33" s="10">
        <v>107518682</v>
      </c>
      <c r="L33" t="s">
        <v>53</v>
      </c>
      <c r="M33" s="59">
        <v>61</v>
      </c>
      <c r="N33" s="60">
        <v>15891055</v>
      </c>
      <c r="O33" s="61">
        <v>3.0357973156583843E-2</v>
      </c>
      <c r="P33" s="61">
        <v>5.42001129095873E-3</v>
      </c>
      <c r="Q33" s="60">
        <v>57012977</v>
      </c>
      <c r="R33" s="61">
        <v>3.5986403815718465E-2</v>
      </c>
      <c r="S33" s="61">
        <v>5.6674699761116495E-3</v>
      </c>
    </row>
    <row r="34" spans="1:19" x14ac:dyDescent="0.3">
      <c r="A34" s="13">
        <v>32</v>
      </c>
      <c r="B34" s="6" t="s">
        <v>56</v>
      </c>
      <c r="C34" s="7" t="s">
        <v>39</v>
      </c>
      <c r="D34" s="8">
        <v>41558</v>
      </c>
      <c r="E34" s="9">
        <v>3020</v>
      </c>
      <c r="F34" s="10">
        <v>25718314</v>
      </c>
      <c r="G34" s="11">
        <v>41700</v>
      </c>
      <c r="H34" s="9">
        <v>3143</v>
      </c>
      <c r="I34" s="10">
        <v>107100855</v>
      </c>
      <c r="K34" s="62" t="s">
        <v>272</v>
      </c>
      <c r="L34" s="63"/>
      <c r="M34" s="64">
        <v>10</v>
      </c>
      <c r="N34" s="65">
        <v>523455730</v>
      </c>
      <c r="O34" s="66">
        <v>1</v>
      </c>
      <c r="P34" s="66">
        <v>0.1785366652445067</v>
      </c>
      <c r="Q34" s="65">
        <v>1584292148</v>
      </c>
      <c r="R34" s="66">
        <v>1</v>
      </c>
      <c r="S34" s="66">
        <v>0.15748920078633036</v>
      </c>
    </row>
    <row r="35" spans="1:19" x14ac:dyDescent="0.3">
      <c r="A35" s="13">
        <v>33</v>
      </c>
      <c r="B35" s="6" t="s">
        <v>57</v>
      </c>
      <c r="C35" s="7" t="s">
        <v>31</v>
      </c>
      <c r="D35" s="8">
        <v>41572</v>
      </c>
      <c r="E35" s="9">
        <v>3336</v>
      </c>
      <c r="F35" s="10">
        <v>32055177</v>
      </c>
      <c r="G35" s="11">
        <v>41662</v>
      </c>
      <c r="H35" s="9">
        <v>3345</v>
      </c>
      <c r="I35" s="10">
        <v>102003019</v>
      </c>
      <c r="K35" s="58" t="s">
        <v>273</v>
      </c>
      <c r="L35" t="s">
        <v>19</v>
      </c>
      <c r="M35" s="59">
        <v>2</v>
      </c>
      <c r="N35" s="60">
        <v>256574054</v>
      </c>
      <c r="O35" s="61">
        <v>0.24007747662547899</v>
      </c>
      <c r="P35" s="61">
        <v>8.7510506360153867E-2</v>
      </c>
      <c r="Q35" s="60">
        <v>677506758</v>
      </c>
      <c r="R35" s="61">
        <v>0.2265816342022608</v>
      </c>
      <c r="S35" s="61">
        <v>6.7348688169322241E-2</v>
      </c>
    </row>
    <row r="36" spans="1:19" x14ac:dyDescent="0.3">
      <c r="A36" s="13">
        <v>34</v>
      </c>
      <c r="B36" s="6" t="s">
        <v>58</v>
      </c>
      <c r="C36" s="7" t="s">
        <v>24</v>
      </c>
      <c r="D36" s="8">
        <v>41467</v>
      </c>
      <c r="E36" s="9">
        <v>3275</v>
      </c>
      <c r="F36" s="10">
        <v>37285325</v>
      </c>
      <c r="G36" s="11">
        <v>41564</v>
      </c>
      <c r="H36" s="9">
        <v>3285</v>
      </c>
      <c r="I36" s="10">
        <v>101802906</v>
      </c>
      <c r="L36" t="s">
        <v>35</v>
      </c>
      <c r="M36" s="59">
        <v>15</v>
      </c>
      <c r="N36" s="60">
        <v>89971418</v>
      </c>
      <c r="O36" s="61">
        <v>8.4186653580553397E-2</v>
      </c>
      <c r="P36" s="61">
        <v>3.0686829881563401E-2</v>
      </c>
      <c r="Q36" s="60">
        <v>311773634</v>
      </c>
      <c r="R36" s="61">
        <v>0.10426785955823269</v>
      </c>
      <c r="S36" s="61">
        <v>3.0992377578147202E-2</v>
      </c>
    </row>
    <row r="37" spans="1:19" x14ac:dyDescent="0.3">
      <c r="A37" s="13">
        <v>35</v>
      </c>
      <c r="B37" s="6" t="s">
        <v>59</v>
      </c>
      <c r="C37" s="7" t="s">
        <v>39</v>
      </c>
      <c r="D37" s="8">
        <v>41437</v>
      </c>
      <c r="E37" s="9">
        <v>3055</v>
      </c>
      <c r="F37" s="10">
        <v>20719162</v>
      </c>
      <c r="G37" s="11">
        <v>41553</v>
      </c>
      <c r="H37" s="9">
        <v>3055</v>
      </c>
      <c r="I37" s="10">
        <v>101470202</v>
      </c>
      <c r="L37" t="s">
        <v>50</v>
      </c>
      <c r="M37" s="59">
        <v>27</v>
      </c>
      <c r="N37" s="60">
        <v>29350389</v>
      </c>
      <c r="O37" s="61">
        <v>2.7463288743515023E-2</v>
      </c>
      <c r="P37" s="61">
        <v>1.0010627977439566E-2</v>
      </c>
      <c r="Q37" s="60">
        <v>117723989</v>
      </c>
      <c r="R37" s="61">
        <v>3.9370963458978475E-2</v>
      </c>
      <c r="S37" s="61">
        <v>1.1702549283220171E-2</v>
      </c>
    </row>
    <row r="38" spans="1:19" x14ac:dyDescent="0.3">
      <c r="A38" s="13">
        <v>36</v>
      </c>
      <c r="B38" s="6" t="s">
        <v>60</v>
      </c>
      <c r="C38" s="7" t="s">
        <v>61</v>
      </c>
      <c r="D38" s="8">
        <v>41355</v>
      </c>
      <c r="E38" s="9">
        <v>3098</v>
      </c>
      <c r="F38" s="10">
        <v>30373794</v>
      </c>
      <c r="G38" s="11">
        <v>41466</v>
      </c>
      <c r="H38" s="9">
        <v>3106</v>
      </c>
      <c r="I38" s="10">
        <v>98925640</v>
      </c>
      <c r="L38" t="s">
        <v>31</v>
      </c>
      <c r="M38" s="59">
        <v>11</v>
      </c>
      <c r="N38" s="60">
        <v>156821898</v>
      </c>
      <c r="O38" s="61">
        <v>0.14673894325830097</v>
      </c>
      <c r="P38" s="61">
        <v>5.3487729910290931E-2</v>
      </c>
      <c r="Q38" s="60">
        <v>481013663</v>
      </c>
      <c r="R38" s="61">
        <v>0.16086756412274125</v>
      </c>
      <c r="S38" s="61">
        <v>4.7815964655765777E-2</v>
      </c>
    </row>
    <row r="39" spans="1:19" x14ac:dyDescent="0.3">
      <c r="A39" s="13">
        <v>37</v>
      </c>
      <c r="B39" s="6">
        <v>42</v>
      </c>
      <c r="C39" s="7" t="s">
        <v>24</v>
      </c>
      <c r="D39" s="8">
        <v>41376</v>
      </c>
      <c r="E39" s="9">
        <v>3003</v>
      </c>
      <c r="F39" s="10">
        <v>27487144</v>
      </c>
      <c r="G39" s="11">
        <v>41480</v>
      </c>
      <c r="H39" s="9">
        <v>3405</v>
      </c>
      <c r="I39" s="10">
        <v>95020213</v>
      </c>
      <c r="L39" t="s">
        <v>39</v>
      </c>
      <c r="M39" s="59">
        <v>35</v>
      </c>
      <c r="N39" s="60">
        <v>73091460</v>
      </c>
      <c r="O39" s="61">
        <v>6.8392002254725776E-2</v>
      </c>
      <c r="P39" s="61">
        <v>2.4929530385028455E-2</v>
      </c>
      <c r="Q39" s="60">
        <v>235096083</v>
      </c>
      <c r="R39" s="61">
        <v>7.8624241089400831E-2</v>
      </c>
      <c r="S39" s="61">
        <v>2.3370117857623052E-2</v>
      </c>
    </row>
    <row r="40" spans="1:19" x14ac:dyDescent="0.3">
      <c r="A40" s="13">
        <v>38</v>
      </c>
      <c r="B40" s="6" t="s">
        <v>62</v>
      </c>
      <c r="C40" s="7" t="s">
        <v>63</v>
      </c>
      <c r="D40" s="8">
        <v>41495</v>
      </c>
      <c r="E40" s="9">
        <v>3284</v>
      </c>
      <c r="F40" s="10">
        <v>29807393</v>
      </c>
      <c r="G40" s="11">
        <v>41602</v>
      </c>
      <c r="H40" s="9">
        <v>3284</v>
      </c>
      <c r="I40" s="10">
        <v>93050117</v>
      </c>
      <c r="L40" t="s">
        <v>63</v>
      </c>
      <c r="M40" s="59">
        <v>65</v>
      </c>
      <c r="N40" s="60">
        <v>25775847</v>
      </c>
      <c r="O40" s="61">
        <v>2.4118573991290727E-2</v>
      </c>
      <c r="P40" s="61">
        <v>8.7914478789498061E-3</v>
      </c>
      <c r="Q40" s="60">
        <v>54239856</v>
      </c>
      <c r="R40" s="61">
        <v>1.8139679148964742E-2</v>
      </c>
      <c r="S40" s="61">
        <v>5.3918032624154901E-3</v>
      </c>
    </row>
    <row r="41" spans="1:19" x14ac:dyDescent="0.3">
      <c r="A41" s="13">
        <v>39</v>
      </c>
      <c r="B41" s="6" t="s">
        <v>64</v>
      </c>
      <c r="C41" s="7" t="s">
        <v>19</v>
      </c>
      <c r="D41" s="8">
        <v>41495</v>
      </c>
      <c r="E41" s="9">
        <v>3702</v>
      </c>
      <c r="F41" s="10">
        <v>22232291</v>
      </c>
      <c r="G41" s="11">
        <v>41627</v>
      </c>
      <c r="H41" s="9">
        <v>3716</v>
      </c>
      <c r="I41" s="10">
        <v>90288712</v>
      </c>
      <c r="L41" t="s">
        <v>22</v>
      </c>
      <c r="M41" s="59">
        <v>9</v>
      </c>
      <c r="N41" s="60">
        <v>187108235</v>
      </c>
      <c r="O41" s="61">
        <v>0.17507800268318296</v>
      </c>
      <c r="P41" s="61">
        <v>6.3817584567629995E-2</v>
      </c>
      <c r="Q41" s="60">
        <v>437646135</v>
      </c>
      <c r="R41" s="61">
        <v>0.14636396655781145</v>
      </c>
      <c r="S41" s="61">
        <v>4.3504943274121709E-2</v>
      </c>
    </row>
    <row r="42" spans="1:19" x14ac:dyDescent="0.3">
      <c r="A42" s="13">
        <v>40</v>
      </c>
      <c r="B42" s="6" t="s">
        <v>65</v>
      </c>
      <c r="C42" s="7" t="s">
        <v>19</v>
      </c>
      <c r="D42" s="8">
        <v>41458</v>
      </c>
      <c r="E42" s="9">
        <v>3904</v>
      </c>
      <c r="F42" s="10">
        <v>29210849</v>
      </c>
      <c r="G42" s="11">
        <v>41557</v>
      </c>
      <c r="H42" s="9">
        <v>3904</v>
      </c>
      <c r="I42" s="10">
        <v>89302115</v>
      </c>
      <c r="L42" t="s">
        <v>122</v>
      </c>
      <c r="M42" s="59">
        <v>89</v>
      </c>
      <c r="N42" s="60">
        <v>14157367</v>
      </c>
      <c r="O42" s="61">
        <v>1.3247110890724856E-2</v>
      </c>
      <c r="P42" s="61">
        <v>4.8286969612934142E-3</v>
      </c>
      <c r="Q42" s="60">
        <v>32015787</v>
      </c>
      <c r="R42" s="61">
        <v>1.0707183733703062E-2</v>
      </c>
      <c r="S42" s="61">
        <v>3.1825826527894811E-3</v>
      </c>
    </row>
    <row r="43" spans="1:19" x14ac:dyDescent="0.3">
      <c r="A43" s="13">
        <v>41</v>
      </c>
      <c r="B43" s="6" t="s">
        <v>66</v>
      </c>
      <c r="C43" s="7" t="s">
        <v>22</v>
      </c>
      <c r="D43" s="8">
        <v>41383</v>
      </c>
      <c r="E43" s="9">
        <v>3783</v>
      </c>
      <c r="F43" s="10">
        <v>37054485</v>
      </c>
      <c r="G43" s="11">
        <v>41452</v>
      </c>
      <c r="H43" s="9">
        <v>3792</v>
      </c>
      <c r="I43" s="10">
        <v>89107235</v>
      </c>
      <c r="L43" t="s">
        <v>24</v>
      </c>
      <c r="M43" s="59">
        <v>5</v>
      </c>
      <c r="N43" s="60">
        <v>235862889</v>
      </c>
      <c r="O43" s="61">
        <v>0.22069794797222733</v>
      </c>
      <c r="P43" s="61">
        <v>8.0446485239535417E-2</v>
      </c>
      <c r="Q43" s="60">
        <v>643106222</v>
      </c>
      <c r="R43" s="61">
        <v>0.2150769081279067</v>
      </c>
      <c r="S43" s="61">
        <v>6.3929045568618406E-2</v>
      </c>
    </row>
    <row r="44" spans="1:19" x14ac:dyDescent="0.3">
      <c r="A44" s="13">
        <v>42</v>
      </c>
      <c r="B44" s="6" t="s">
        <v>67</v>
      </c>
      <c r="C44" s="7" t="s">
        <v>61</v>
      </c>
      <c r="D44" s="8">
        <v>41530</v>
      </c>
      <c r="E44" s="9">
        <v>3049</v>
      </c>
      <c r="F44" s="10">
        <v>40272103</v>
      </c>
      <c r="G44" s="11">
        <v>41627</v>
      </c>
      <c r="H44" s="9">
        <v>3155</v>
      </c>
      <c r="I44" s="10">
        <v>83586447</v>
      </c>
      <c r="K44" s="62" t="s">
        <v>274</v>
      </c>
      <c r="L44" s="63"/>
      <c r="M44" s="64">
        <v>2</v>
      </c>
      <c r="N44" s="65">
        <v>1068713557</v>
      </c>
      <c r="O44" s="66">
        <v>1</v>
      </c>
      <c r="P44" s="66">
        <v>0.36450943916188483</v>
      </c>
      <c r="Q44" s="65">
        <v>2990122127</v>
      </c>
      <c r="R44" s="66">
        <v>1</v>
      </c>
      <c r="S44" s="66">
        <v>0.29723807230202354</v>
      </c>
    </row>
    <row r="45" spans="1:19" x14ac:dyDescent="0.3">
      <c r="A45" s="13">
        <v>43</v>
      </c>
      <c r="B45" s="6" t="s">
        <v>68</v>
      </c>
      <c r="C45" s="7" t="s">
        <v>19</v>
      </c>
      <c r="D45" s="8">
        <v>41621</v>
      </c>
      <c r="E45" s="9">
        <v>15</v>
      </c>
      <c r="F45" s="10">
        <v>413373</v>
      </c>
      <c r="G45" s="11">
        <v>41746</v>
      </c>
      <c r="H45" s="9">
        <v>2671</v>
      </c>
      <c r="I45" s="10">
        <v>83301580</v>
      </c>
      <c r="K45" s="58" t="s">
        <v>275</v>
      </c>
      <c r="L45" t="s">
        <v>19</v>
      </c>
      <c r="M45" s="59">
        <v>39</v>
      </c>
      <c r="N45" s="60">
        <v>51443140</v>
      </c>
      <c r="O45" s="61">
        <v>7.4040827673422599E-2</v>
      </c>
      <c r="P45" s="61">
        <v>1.7545870909286429E-2</v>
      </c>
      <c r="Q45" s="60">
        <v>179590827</v>
      </c>
      <c r="R45" s="61">
        <v>7.5033149874415228E-2</v>
      </c>
      <c r="S45" s="61">
        <v>1.7852525399744718E-2</v>
      </c>
    </row>
    <row r="46" spans="1:19" x14ac:dyDescent="0.3">
      <c r="A46" s="13">
        <v>44</v>
      </c>
      <c r="B46" s="6" t="s">
        <v>69</v>
      </c>
      <c r="C46" s="7" t="s">
        <v>35</v>
      </c>
      <c r="D46" s="8">
        <v>41472</v>
      </c>
      <c r="E46" s="9">
        <v>3806</v>
      </c>
      <c r="F46" s="10">
        <v>21312625</v>
      </c>
      <c r="G46" s="11">
        <v>41620</v>
      </c>
      <c r="H46" s="9">
        <v>3809</v>
      </c>
      <c r="I46" s="10">
        <v>83028128</v>
      </c>
      <c r="L46" t="s">
        <v>61</v>
      </c>
      <c r="M46" s="59">
        <v>42</v>
      </c>
      <c r="N46" s="60">
        <v>40272103</v>
      </c>
      <c r="O46" s="61">
        <v>5.7962632884954637E-2</v>
      </c>
      <c r="P46" s="61">
        <v>1.3735730759893093E-2</v>
      </c>
      <c r="Q46" s="60">
        <v>83586447</v>
      </c>
      <c r="R46" s="61">
        <v>3.492246519484464E-2</v>
      </c>
      <c r="S46" s="61">
        <v>8.3090500392980302E-3</v>
      </c>
    </row>
    <row r="47" spans="1:19" x14ac:dyDescent="0.3">
      <c r="A47" s="13">
        <v>45</v>
      </c>
      <c r="B47" s="6" t="s">
        <v>70</v>
      </c>
      <c r="C47" s="7" t="s">
        <v>22</v>
      </c>
      <c r="D47" s="8">
        <v>41488</v>
      </c>
      <c r="E47" s="9">
        <v>3025</v>
      </c>
      <c r="F47" s="10">
        <v>27059130</v>
      </c>
      <c r="G47" s="11">
        <v>41571</v>
      </c>
      <c r="H47" s="9">
        <v>3028</v>
      </c>
      <c r="I47" s="10">
        <v>75612460</v>
      </c>
      <c r="L47" t="s">
        <v>128</v>
      </c>
      <c r="M47" s="59">
        <v>98</v>
      </c>
      <c r="N47" s="60">
        <v>8811790</v>
      </c>
      <c r="O47" s="61">
        <v>1.2682589454772561E-2</v>
      </c>
      <c r="P47" s="61">
        <v>3.0054644763080379E-3</v>
      </c>
      <c r="Q47" s="60">
        <v>26004851</v>
      </c>
      <c r="R47" s="61">
        <v>1.0864841568689011E-2</v>
      </c>
      <c r="S47" s="61">
        <v>2.5850555440344223E-3</v>
      </c>
    </row>
    <row r="48" spans="1:19" x14ac:dyDescent="0.3">
      <c r="A48" s="13">
        <v>46</v>
      </c>
      <c r="B48" s="6" t="s">
        <v>71</v>
      </c>
      <c r="C48" s="7" t="s">
        <v>39</v>
      </c>
      <c r="D48" s="8">
        <v>41453</v>
      </c>
      <c r="E48" s="9">
        <v>3222</v>
      </c>
      <c r="F48" s="10">
        <v>24852258</v>
      </c>
      <c r="G48" s="11">
        <v>41532</v>
      </c>
      <c r="H48" s="9">
        <v>3222</v>
      </c>
      <c r="I48" s="10">
        <v>73103784</v>
      </c>
      <c r="L48" t="s">
        <v>35</v>
      </c>
      <c r="M48" s="59">
        <v>22</v>
      </c>
      <c r="N48" s="60">
        <v>88827431</v>
      </c>
      <c r="O48" s="61">
        <v>0.12784710481016198</v>
      </c>
      <c r="P48" s="61">
        <v>3.0296646696324283E-2</v>
      </c>
      <c r="Q48" s="60">
        <v>284144534</v>
      </c>
      <c r="R48" s="61">
        <v>0.11871574824708543</v>
      </c>
      <c r="S48" s="61">
        <v>2.8245860855875597E-2</v>
      </c>
    </row>
    <row r="49" spans="1:19" x14ac:dyDescent="0.3">
      <c r="A49" s="13">
        <v>47</v>
      </c>
      <c r="B49" s="6" t="s">
        <v>72</v>
      </c>
      <c r="C49" s="7" t="s">
        <v>22</v>
      </c>
      <c r="D49" s="8">
        <v>41292</v>
      </c>
      <c r="E49" s="9">
        <v>2647</v>
      </c>
      <c r="F49" s="10">
        <v>28402310</v>
      </c>
      <c r="G49" s="11">
        <v>41368</v>
      </c>
      <c r="H49" s="9">
        <v>2781</v>
      </c>
      <c r="I49" s="10">
        <v>71628180</v>
      </c>
      <c r="L49" t="s">
        <v>50</v>
      </c>
      <c r="M49" s="59">
        <v>66</v>
      </c>
      <c r="N49" s="60">
        <v>28078885</v>
      </c>
      <c r="O49" s="61">
        <v>4.0413238491018445E-2</v>
      </c>
      <c r="P49" s="61">
        <v>9.5769521745114917E-3</v>
      </c>
      <c r="Q49" s="60">
        <v>85506611</v>
      </c>
      <c r="R49" s="61">
        <v>3.5724710808399597E-2</v>
      </c>
      <c r="S49" s="61">
        <v>8.4999271411762643E-3</v>
      </c>
    </row>
    <row r="50" spans="1:19" x14ac:dyDescent="0.3">
      <c r="A50" s="13">
        <v>48</v>
      </c>
      <c r="B50" s="6" t="s">
        <v>73</v>
      </c>
      <c r="C50" s="7" t="s">
        <v>74</v>
      </c>
      <c r="D50" s="8">
        <v>41319</v>
      </c>
      <c r="E50" s="9">
        <v>3223</v>
      </c>
      <c r="F50" s="10">
        <v>21401594</v>
      </c>
      <c r="G50" s="11">
        <v>41424</v>
      </c>
      <c r="H50" s="9">
        <v>3223</v>
      </c>
      <c r="I50" s="10">
        <v>71349120</v>
      </c>
      <c r="L50" t="s">
        <v>17</v>
      </c>
      <c r="M50" s="59">
        <v>74</v>
      </c>
      <c r="N50" s="60">
        <v>7846426</v>
      </c>
      <c r="O50" s="61">
        <v>1.1293165139574735E-2</v>
      </c>
      <c r="P50" s="61">
        <v>2.6762047902843546E-3</v>
      </c>
      <c r="Q50" s="60">
        <v>44467206</v>
      </c>
      <c r="R50" s="61">
        <v>1.8578424009899439E-2</v>
      </c>
      <c r="S50" s="61">
        <v>4.4203367055639245E-3</v>
      </c>
    </row>
    <row r="51" spans="1:19" x14ac:dyDescent="0.3">
      <c r="A51" s="13">
        <v>49</v>
      </c>
      <c r="B51" s="6" t="s">
        <v>75</v>
      </c>
      <c r="C51" s="7" t="s">
        <v>39</v>
      </c>
      <c r="D51" s="8">
        <v>41486</v>
      </c>
      <c r="E51" s="9">
        <v>3866</v>
      </c>
      <c r="F51" s="10">
        <v>17548389</v>
      </c>
      <c r="G51" s="11">
        <v>41595</v>
      </c>
      <c r="H51" s="9">
        <v>3867</v>
      </c>
      <c r="I51" s="10">
        <v>71017784</v>
      </c>
      <c r="L51" t="s">
        <v>74</v>
      </c>
      <c r="M51" s="59">
        <v>81</v>
      </c>
      <c r="N51" s="60">
        <v>14034764</v>
      </c>
      <c r="O51" s="61">
        <v>2.0199885597208009E-2</v>
      </c>
      <c r="P51" s="61">
        <v>4.786880376786885E-3</v>
      </c>
      <c r="Q51" s="60">
        <v>36918811</v>
      </c>
      <c r="R51" s="61">
        <v>1.5424700276858848E-2</v>
      </c>
      <c r="S51" s="61">
        <v>3.6699759231348418E-3</v>
      </c>
    </row>
    <row r="52" spans="1:19" x14ac:dyDescent="0.3">
      <c r="A52" s="13">
        <v>50</v>
      </c>
      <c r="B52" s="6" t="s">
        <v>76</v>
      </c>
      <c r="C52" s="7" t="s">
        <v>22</v>
      </c>
      <c r="D52" s="8">
        <v>41593</v>
      </c>
      <c r="E52" s="9">
        <v>2024</v>
      </c>
      <c r="F52" s="10">
        <v>30107555</v>
      </c>
      <c r="G52" s="11">
        <v>41648</v>
      </c>
      <c r="H52" s="9">
        <v>2041</v>
      </c>
      <c r="I52" s="10">
        <v>70525195</v>
      </c>
      <c r="L52" t="s">
        <v>114</v>
      </c>
      <c r="M52" s="59">
        <v>90</v>
      </c>
      <c r="N52" s="60">
        <v>9336957</v>
      </c>
      <c r="O52" s="61">
        <v>1.3438449212687189E-2</v>
      </c>
      <c r="P52" s="61">
        <v>3.1845848097055954E-3</v>
      </c>
      <c r="Q52" s="60">
        <v>31165421</v>
      </c>
      <c r="R52" s="61">
        <v>1.3020930655841614E-2</v>
      </c>
      <c r="S52" s="61">
        <v>3.0980506036437897E-3</v>
      </c>
    </row>
    <row r="53" spans="1:19" x14ac:dyDescent="0.3">
      <c r="A53" s="13">
        <v>51</v>
      </c>
      <c r="B53" s="6" t="s">
        <v>77</v>
      </c>
      <c r="C53" s="7" t="s">
        <v>35</v>
      </c>
      <c r="D53" s="8">
        <v>41493</v>
      </c>
      <c r="E53" s="9">
        <v>3031</v>
      </c>
      <c r="F53" s="10">
        <v>14401054</v>
      </c>
      <c r="G53" s="11">
        <v>41669</v>
      </c>
      <c r="H53" s="9">
        <v>3080</v>
      </c>
      <c r="I53" s="10">
        <v>68559554</v>
      </c>
      <c r="L53" t="s">
        <v>39</v>
      </c>
      <c r="M53" s="59">
        <v>21</v>
      </c>
      <c r="N53" s="60">
        <v>93074891</v>
      </c>
      <c r="O53" s="61">
        <v>0.13396036799568595</v>
      </c>
      <c r="P53" s="61">
        <v>3.1745341018878423E-2</v>
      </c>
      <c r="Q53" s="60">
        <v>324479876</v>
      </c>
      <c r="R53" s="61">
        <v>0.13556787712292048</v>
      </c>
      <c r="S53" s="61">
        <v>3.2255462735833476E-2</v>
      </c>
    </row>
    <row r="54" spans="1:19" x14ac:dyDescent="0.3">
      <c r="A54" s="13">
        <v>52</v>
      </c>
      <c r="B54" s="6" t="s">
        <v>78</v>
      </c>
      <c r="C54" s="7" t="s">
        <v>35</v>
      </c>
      <c r="D54" s="8">
        <v>41319</v>
      </c>
      <c r="E54" s="9">
        <v>3553</v>
      </c>
      <c r="F54" s="10">
        <v>24834845</v>
      </c>
      <c r="G54" s="11">
        <v>41417</v>
      </c>
      <c r="H54" s="9">
        <v>3555</v>
      </c>
      <c r="I54" s="10">
        <v>67349198</v>
      </c>
      <c r="L54" t="s">
        <v>118</v>
      </c>
      <c r="M54" s="59">
        <v>86</v>
      </c>
      <c r="N54" s="60">
        <v>612064</v>
      </c>
      <c r="O54" s="61">
        <v>8.8092844155908303E-4</v>
      </c>
      <c r="P54" s="61">
        <v>2.0875856202054325E-4</v>
      </c>
      <c r="Q54" s="60">
        <v>33405481</v>
      </c>
      <c r="R54" s="61">
        <v>1.3956829000514209E-2</v>
      </c>
      <c r="S54" s="61">
        <v>3.3207275004262303E-3</v>
      </c>
    </row>
    <row r="55" spans="1:19" x14ac:dyDescent="0.3">
      <c r="A55" s="13">
        <v>53</v>
      </c>
      <c r="B55" s="6" t="s">
        <v>79</v>
      </c>
      <c r="C55" s="7" t="s">
        <v>50</v>
      </c>
      <c r="D55" s="8">
        <v>41306</v>
      </c>
      <c r="E55" s="9">
        <v>3009</v>
      </c>
      <c r="F55" s="10">
        <v>20353967</v>
      </c>
      <c r="G55" s="11">
        <v>41403</v>
      </c>
      <c r="H55" s="9">
        <v>3009</v>
      </c>
      <c r="I55" s="10">
        <v>66380662</v>
      </c>
      <c r="L55" t="s">
        <v>63</v>
      </c>
      <c r="M55" s="59">
        <v>38</v>
      </c>
      <c r="N55" s="60">
        <v>45622890</v>
      </c>
      <c r="O55" s="61">
        <v>6.566388708880358E-2</v>
      </c>
      <c r="P55" s="61">
        <v>1.5560740235696631E-2</v>
      </c>
      <c r="Q55" s="60">
        <v>121923491</v>
      </c>
      <c r="R55" s="61">
        <v>5.0939704027393985E-2</v>
      </c>
      <c r="S55" s="61">
        <v>1.2120007776917506E-2</v>
      </c>
    </row>
    <row r="56" spans="1:19" x14ac:dyDescent="0.3">
      <c r="A56" s="13">
        <v>54</v>
      </c>
      <c r="B56" s="6" t="s">
        <v>80</v>
      </c>
      <c r="C56" s="7" t="s">
        <v>81</v>
      </c>
      <c r="D56" s="8">
        <v>41334</v>
      </c>
      <c r="E56" s="9">
        <v>3525</v>
      </c>
      <c r="F56" s="10">
        <v>27202226</v>
      </c>
      <c r="G56" s="11">
        <v>41438</v>
      </c>
      <c r="H56" s="9">
        <v>3525</v>
      </c>
      <c r="I56" s="10">
        <v>65187603</v>
      </c>
      <c r="L56" t="s">
        <v>22</v>
      </c>
      <c r="M56" s="59">
        <v>4</v>
      </c>
      <c r="N56" s="60">
        <v>155818479</v>
      </c>
      <c r="O56" s="61">
        <v>0.224265648480513</v>
      </c>
      <c r="P56" s="61">
        <v>5.3145490687686613E-2</v>
      </c>
      <c r="Q56" s="60">
        <v>575061324</v>
      </c>
      <c r="R56" s="61">
        <v>0.24026094891066821</v>
      </c>
      <c r="S56" s="61">
        <v>5.7164929103649745E-2</v>
      </c>
    </row>
    <row r="57" spans="1:19" x14ac:dyDescent="0.3">
      <c r="A57" s="13">
        <v>55</v>
      </c>
      <c r="B57" s="6" t="s">
        <v>82</v>
      </c>
      <c r="C57" s="7" t="s">
        <v>22</v>
      </c>
      <c r="D57" s="8">
        <v>41432</v>
      </c>
      <c r="E57" s="9">
        <v>2536</v>
      </c>
      <c r="F57" s="10">
        <v>34058360</v>
      </c>
      <c r="G57" s="11">
        <v>41494</v>
      </c>
      <c r="H57" s="9">
        <v>2591</v>
      </c>
      <c r="I57" s="10">
        <v>64473115</v>
      </c>
      <c r="L57" t="s">
        <v>24</v>
      </c>
      <c r="M57" s="59">
        <v>16</v>
      </c>
      <c r="N57" s="60">
        <v>126377100</v>
      </c>
      <c r="O57" s="61">
        <v>0.18189140637540582</v>
      </c>
      <c r="P57" s="61">
        <v>4.3103828469451558E-2</v>
      </c>
      <c r="Q57" s="60">
        <v>450599468</v>
      </c>
      <c r="R57" s="61">
        <v>0.18826071453958931</v>
      </c>
      <c r="S57" s="61">
        <v>4.479259092437643E-2</v>
      </c>
    </row>
    <row r="58" spans="1:19" x14ac:dyDescent="0.3">
      <c r="A58" s="13">
        <v>56</v>
      </c>
      <c r="B58" s="6" t="s">
        <v>83</v>
      </c>
      <c r="C58" s="7" t="s">
        <v>84</v>
      </c>
      <c r="D58" s="8">
        <v>41579</v>
      </c>
      <c r="E58" s="9">
        <v>3065</v>
      </c>
      <c r="F58" s="10">
        <v>16334566</v>
      </c>
      <c r="G58" s="11">
        <v>41690</v>
      </c>
      <c r="H58" s="9">
        <v>3237</v>
      </c>
      <c r="I58" s="10">
        <v>63914167</v>
      </c>
      <c r="L58" t="s">
        <v>53</v>
      </c>
      <c r="M58" s="59">
        <v>29</v>
      </c>
      <c r="N58" s="60">
        <v>24637312</v>
      </c>
      <c r="O58" s="61">
        <v>3.5459868354232392E-2</v>
      </c>
      <c r="P58" s="61">
        <v>8.4031242242175244E-3</v>
      </c>
      <c r="Q58" s="60">
        <v>116632095</v>
      </c>
      <c r="R58" s="61">
        <v>4.872895576288E-2</v>
      </c>
      <c r="S58" s="61">
        <v>1.159400774079034E-2</v>
      </c>
    </row>
    <row r="59" spans="1:19" x14ac:dyDescent="0.3">
      <c r="A59" s="13">
        <v>57</v>
      </c>
      <c r="B59" s="6" t="s">
        <v>85</v>
      </c>
      <c r="C59" s="7" t="s">
        <v>50</v>
      </c>
      <c r="D59" s="8">
        <v>41579</v>
      </c>
      <c r="E59" s="9">
        <v>3407</v>
      </c>
      <c r="F59" s="10">
        <v>27017351</v>
      </c>
      <c r="G59" s="11">
        <v>41648</v>
      </c>
      <c r="H59" s="9">
        <v>3407</v>
      </c>
      <c r="I59" s="10">
        <v>61737191</v>
      </c>
      <c r="K59" s="62" t="s">
        <v>276</v>
      </c>
      <c r="L59" s="63"/>
      <c r="M59" s="64">
        <v>4</v>
      </c>
      <c r="N59" s="65">
        <v>694794232</v>
      </c>
      <c r="O59" s="66">
        <v>1</v>
      </c>
      <c r="P59" s="66">
        <v>0.23697561819105145</v>
      </c>
      <c r="Q59" s="65">
        <v>2393486443</v>
      </c>
      <c r="R59" s="66">
        <v>1</v>
      </c>
      <c r="S59" s="66">
        <v>0.23792850799446533</v>
      </c>
    </row>
    <row r="60" spans="1:19" x14ac:dyDescent="0.3">
      <c r="A60" s="13">
        <v>58</v>
      </c>
      <c r="B60" s="6" t="s">
        <v>86</v>
      </c>
      <c r="C60" s="7" t="s">
        <v>24</v>
      </c>
      <c r="D60" s="8">
        <v>41537</v>
      </c>
      <c r="E60" s="9">
        <v>3260</v>
      </c>
      <c r="F60" s="10">
        <v>20817053</v>
      </c>
      <c r="G60" s="11">
        <v>41613</v>
      </c>
      <c r="H60" s="9">
        <v>3290</v>
      </c>
      <c r="I60" s="10">
        <v>61002302</v>
      </c>
      <c r="K60" s="58" t="s">
        <v>277</v>
      </c>
      <c r="L60" t="s">
        <v>19</v>
      </c>
      <c r="M60" s="59">
        <v>3</v>
      </c>
      <c r="N60" s="60">
        <v>94339581</v>
      </c>
      <c r="O60" s="61">
        <v>0.1462721370931693</v>
      </c>
      <c r="P60" s="61">
        <v>3.217669274974605E-2</v>
      </c>
      <c r="Q60" s="60">
        <v>721065835</v>
      </c>
      <c r="R60" s="61">
        <v>0.23321977895342619</v>
      </c>
      <c r="S60" s="61">
        <v>7.1678750798478325E-2</v>
      </c>
    </row>
    <row r="61" spans="1:19" x14ac:dyDescent="0.3">
      <c r="A61" s="13">
        <v>59</v>
      </c>
      <c r="B61" s="6" t="s">
        <v>87</v>
      </c>
      <c r="C61" s="7" t="s">
        <v>39</v>
      </c>
      <c r="D61" s="8">
        <v>41425</v>
      </c>
      <c r="E61" s="9">
        <v>3401</v>
      </c>
      <c r="F61" s="10">
        <v>27520040</v>
      </c>
      <c r="G61" s="11">
        <v>41504</v>
      </c>
      <c r="H61" s="9">
        <v>3401</v>
      </c>
      <c r="I61" s="10">
        <v>60522097</v>
      </c>
      <c r="L61" t="s">
        <v>84</v>
      </c>
      <c r="M61" s="59">
        <v>56</v>
      </c>
      <c r="N61" s="60">
        <v>16334566</v>
      </c>
      <c r="O61" s="61">
        <v>2.532650507859922E-2</v>
      </c>
      <c r="P61" s="61">
        <v>5.5712809598173676E-3</v>
      </c>
      <c r="Q61" s="60">
        <v>63914167</v>
      </c>
      <c r="R61" s="61">
        <v>2.0672242638887981E-2</v>
      </c>
      <c r="S61" s="61">
        <v>6.3534942671154672E-3</v>
      </c>
    </row>
    <row r="62" spans="1:19" x14ac:dyDescent="0.3">
      <c r="A62" s="13">
        <v>60</v>
      </c>
      <c r="B62" s="6" t="s">
        <v>88</v>
      </c>
      <c r="C62" s="7" t="s">
        <v>35</v>
      </c>
      <c r="D62" s="8">
        <v>41633</v>
      </c>
      <c r="E62" s="9">
        <v>2909</v>
      </c>
      <c r="F62" s="10">
        <v>12765508</v>
      </c>
      <c r="G62" s="11">
        <v>41739</v>
      </c>
      <c r="H62" s="9">
        <v>2922</v>
      </c>
      <c r="I62" s="10">
        <v>58236838</v>
      </c>
      <c r="L62" t="s">
        <v>128</v>
      </c>
      <c r="M62" s="59">
        <v>95</v>
      </c>
      <c r="N62" s="60">
        <v>260865</v>
      </c>
      <c r="O62" s="61">
        <v>4.0446735758567352E-4</v>
      </c>
      <c r="P62" s="61">
        <v>8.8974032587260505E-5</v>
      </c>
      <c r="Q62" s="60">
        <v>27298285</v>
      </c>
      <c r="R62" s="61">
        <v>8.8292908698241537E-3</v>
      </c>
      <c r="S62" s="61">
        <v>2.7136315059787001E-3</v>
      </c>
    </row>
    <row r="63" spans="1:19" x14ac:dyDescent="0.3">
      <c r="A63" s="13">
        <v>61</v>
      </c>
      <c r="B63" s="6" t="s">
        <v>89</v>
      </c>
      <c r="C63" s="7" t="s">
        <v>53</v>
      </c>
      <c r="D63" s="8">
        <v>41320</v>
      </c>
      <c r="E63" s="9">
        <v>3288</v>
      </c>
      <c r="F63" s="10">
        <v>15891055</v>
      </c>
      <c r="G63" s="11">
        <v>41480</v>
      </c>
      <c r="H63" s="9">
        <v>3353</v>
      </c>
      <c r="I63" s="10">
        <v>57012977</v>
      </c>
      <c r="L63" t="s">
        <v>35</v>
      </c>
      <c r="M63" s="59">
        <v>60</v>
      </c>
      <c r="N63" s="60">
        <v>19857446</v>
      </c>
      <c r="O63" s="61">
        <v>3.078867886462424E-2</v>
      </c>
      <c r="P63" s="61">
        <v>6.7728405401405551E-3</v>
      </c>
      <c r="Q63" s="60">
        <v>94312959</v>
      </c>
      <c r="R63" s="61">
        <v>3.0504353947685716E-2</v>
      </c>
      <c r="S63" s="61">
        <v>9.3753368376246864E-3</v>
      </c>
    </row>
    <row r="64" spans="1:19" x14ac:dyDescent="0.3">
      <c r="A64" s="13">
        <v>62</v>
      </c>
      <c r="B64" s="6" t="s">
        <v>90</v>
      </c>
      <c r="C64" s="7" t="s">
        <v>91</v>
      </c>
      <c r="D64" s="8">
        <v>41565</v>
      </c>
      <c r="E64" s="9">
        <v>19</v>
      </c>
      <c r="F64" s="10">
        <v>923715</v>
      </c>
      <c r="G64" s="11">
        <v>41767</v>
      </c>
      <c r="H64" s="9">
        <v>1474</v>
      </c>
      <c r="I64" s="10">
        <v>56671993</v>
      </c>
      <c r="L64" t="s">
        <v>91</v>
      </c>
      <c r="M64" s="59">
        <v>62</v>
      </c>
      <c r="N64" s="60">
        <v>923715</v>
      </c>
      <c r="O64" s="61">
        <v>1.4322065635951563E-3</v>
      </c>
      <c r="P64" s="61">
        <v>3.1505433274429815E-4</v>
      </c>
      <c r="Q64" s="60">
        <v>56671993</v>
      </c>
      <c r="R64" s="61">
        <v>1.8329851504211285E-2</v>
      </c>
      <c r="S64" s="61">
        <v>5.6335738934297289E-3</v>
      </c>
    </row>
    <row r="65" spans="1:19" x14ac:dyDescent="0.3">
      <c r="A65" s="13">
        <v>63</v>
      </c>
      <c r="B65" s="6" t="s">
        <v>92</v>
      </c>
      <c r="C65" s="7" t="s">
        <v>74</v>
      </c>
      <c r="D65" s="8">
        <v>41579</v>
      </c>
      <c r="E65" s="9">
        <v>3736</v>
      </c>
      <c r="F65" s="10">
        <v>15805237</v>
      </c>
      <c r="G65" s="11">
        <v>41718</v>
      </c>
      <c r="H65" s="9">
        <v>3736</v>
      </c>
      <c r="I65" s="10">
        <v>55750480</v>
      </c>
      <c r="L65" t="s">
        <v>50</v>
      </c>
      <c r="M65" s="59">
        <v>57</v>
      </c>
      <c r="N65" s="60">
        <v>27017351</v>
      </c>
      <c r="O65" s="61">
        <v>4.1890006585531422E-2</v>
      </c>
      <c r="P65" s="61">
        <v>9.2148914890669703E-3</v>
      </c>
      <c r="Q65" s="60">
        <v>61737191</v>
      </c>
      <c r="R65" s="61">
        <v>1.9968126819134971E-2</v>
      </c>
      <c r="S65" s="61">
        <v>6.1370883404662478E-3</v>
      </c>
    </row>
    <row r="66" spans="1:19" x14ac:dyDescent="0.3">
      <c r="A66" s="13">
        <v>64</v>
      </c>
      <c r="B66" s="6" t="s">
        <v>93</v>
      </c>
      <c r="C66" s="7" t="s">
        <v>31</v>
      </c>
      <c r="D66" s="8">
        <v>41299</v>
      </c>
      <c r="E66" s="9">
        <v>3372</v>
      </c>
      <c r="F66" s="10">
        <v>19690956</v>
      </c>
      <c r="G66" s="11">
        <v>41389</v>
      </c>
      <c r="H66" s="9">
        <v>3375</v>
      </c>
      <c r="I66" s="10">
        <v>55703475</v>
      </c>
      <c r="L66" t="s">
        <v>17</v>
      </c>
      <c r="M66" s="59">
        <v>1</v>
      </c>
      <c r="N66" s="60">
        <v>174081920</v>
      </c>
      <c r="O66" s="61">
        <v>0.26991146449635106</v>
      </c>
      <c r="P66" s="61">
        <v>5.9374659011108721E-2</v>
      </c>
      <c r="Q66" s="60">
        <v>477211401</v>
      </c>
      <c r="R66" s="61">
        <v>0.15434809424201165</v>
      </c>
      <c r="S66" s="61">
        <v>4.7437994466166478E-2</v>
      </c>
    </row>
    <row r="67" spans="1:19" x14ac:dyDescent="0.3">
      <c r="A67" s="13">
        <v>65</v>
      </c>
      <c r="B67" s="6" t="s">
        <v>94</v>
      </c>
      <c r="C67" s="7" t="s">
        <v>63</v>
      </c>
      <c r="D67" s="8">
        <v>41369</v>
      </c>
      <c r="E67" s="9">
        <v>3025</v>
      </c>
      <c r="F67" s="10">
        <v>25775847</v>
      </c>
      <c r="G67" s="11">
        <v>41434</v>
      </c>
      <c r="H67" s="9">
        <v>3025</v>
      </c>
      <c r="I67" s="10">
        <v>54239856</v>
      </c>
      <c r="L67" t="s">
        <v>31</v>
      </c>
      <c r="M67" s="59">
        <v>23</v>
      </c>
      <c r="N67" s="60">
        <v>76649180</v>
      </c>
      <c r="O67" s="61">
        <v>0.1188434297269034</v>
      </c>
      <c r="P67" s="61">
        <v>2.6142972951936044E-2</v>
      </c>
      <c r="Q67" s="60">
        <v>344072081</v>
      </c>
      <c r="R67" s="61">
        <v>0.11128583657671889</v>
      </c>
      <c r="S67" s="61">
        <v>3.4203058519216699E-2</v>
      </c>
    </row>
    <row r="68" spans="1:19" x14ac:dyDescent="0.3">
      <c r="A68" s="13">
        <v>66</v>
      </c>
      <c r="B68" s="6" t="s">
        <v>95</v>
      </c>
      <c r="C68" s="7" t="s">
        <v>50</v>
      </c>
      <c r="D68" s="8">
        <v>41474</v>
      </c>
      <c r="E68" s="9">
        <v>3016</v>
      </c>
      <c r="F68" s="10">
        <v>18048422</v>
      </c>
      <c r="G68" s="11">
        <v>41564</v>
      </c>
      <c r="H68" s="9">
        <v>3016</v>
      </c>
      <c r="I68" s="10">
        <v>53262560</v>
      </c>
      <c r="L68" t="s">
        <v>74</v>
      </c>
      <c r="M68" s="59">
        <v>63</v>
      </c>
      <c r="N68" s="60">
        <v>15805237</v>
      </c>
      <c r="O68" s="61">
        <v>2.4505788225347665E-2</v>
      </c>
      <c r="P68" s="61">
        <v>5.3907410802038428E-3</v>
      </c>
      <c r="Q68" s="60">
        <v>55750480</v>
      </c>
      <c r="R68" s="61">
        <v>1.8031799581999897E-2</v>
      </c>
      <c r="S68" s="61">
        <v>5.5419693582009055E-3</v>
      </c>
    </row>
    <row r="69" spans="1:19" x14ac:dyDescent="0.3">
      <c r="A69" s="13">
        <v>67</v>
      </c>
      <c r="B69" s="6" t="s">
        <v>96</v>
      </c>
      <c r="C69" s="7" t="s">
        <v>17</v>
      </c>
      <c r="D69" s="8">
        <v>41621</v>
      </c>
      <c r="E69" s="9">
        <v>2194</v>
      </c>
      <c r="F69" s="10">
        <v>16007634</v>
      </c>
      <c r="G69" s="11">
        <v>41683</v>
      </c>
      <c r="H69" s="9">
        <v>2194</v>
      </c>
      <c r="I69" s="10">
        <v>52543354</v>
      </c>
      <c r="L69" t="s">
        <v>114</v>
      </c>
      <c r="M69" s="59">
        <v>83</v>
      </c>
      <c r="N69" s="60">
        <v>16101552</v>
      </c>
      <c r="O69" s="61">
        <v>2.4965220288150257E-2</v>
      </c>
      <c r="P69" s="61">
        <v>5.4918061539626613E-3</v>
      </c>
      <c r="Q69" s="60">
        <v>35266619</v>
      </c>
      <c r="R69" s="61">
        <v>1.1406549427785189E-2</v>
      </c>
      <c r="S69" s="61">
        <v>3.5057370244228545E-3</v>
      </c>
    </row>
    <row r="70" spans="1:19" ht="31.2" x14ac:dyDescent="0.3">
      <c r="A70" s="13">
        <v>68</v>
      </c>
      <c r="B70" s="6" t="s">
        <v>97</v>
      </c>
      <c r="C70" s="7" t="s">
        <v>17</v>
      </c>
      <c r="D70" s="8">
        <v>41362</v>
      </c>
      <c r="E70" s="9">
        <v>2047</v>
      </c>
      <c r="F70" s="10">
        <v>21641679</v>
      </c>
      <c r="G70" s="11">
        <v>41424</v>
      </c>
      <c r="H70" s="9">
        <v>2047</v>
      </c>
      <c r="I70" s="10">
        <v>51975354</v>
      </c>
      <c r="L70" t="s">
        <v>39</v>
      </c>
      <c r="M70" s="59">
        <v>17</v>
      </c>
      <c r="N70" s="60">
        <v>26458769</v>
      </c>
      <c r="O70" s="61">
        <v>4.1023933384699882E-2</v>
      </c>
      <c r="P70" s="61">
        <v>9.0243741982435292E-3</v>
      </c>
      <c r="Q70" s="60">
        <v>257218662</v>
      </c>
      <c r="R70" s="61">
        <v>8.3194178093788124E-2</v>
      </c>
      <c r="S70" s="61">
        <v>2.5569249684692145E-2</v>
      </c>
    </row>
    <row r="71" spans="1:19" x14ac:dyDescent="0.3">
      <c r="A71" s="13">
        <v>69</v>
      </c>
      <c r="B71" s="6" t="s">
        <v>98</v>
      </c>
      <c r="C71" s="7" t="s">
        <v>63</v>
      </c>
      <c r="D71" s="8">
        <v>41348</v>
      </c>
      <c r="E71" s="9">
        <v>2507</v>
      </c>
      <c r="F71" s="10">
        <v>17118745</v>
      </c>
      <c r="G71" s="11">
        <v>41434</v>
      </c>
      <c r="H71" s="9">
        <v>2507</v>
      </c>
      <c r="I71" s="10">
        <v>51872378</v>
      </c>
      <c r="L71" t="s">
        <v>22</v>
      </c>
      <c r="M71" s="59">
        <v>24</v>
      </c>
      <c r="N71" s="60">
        <v>40108737</v>
      </c>
      <c r="O71" s="61">
        <v>6.2188008627024456E-2</v>
      </c>
      <c r="P71" s="61">
        <v>1.3680011012868193E-2</v>
      </c>
      <c r="Q71" s="60">
        <v>233983271</v>
      </c>
      <c r="R71" s="61">
        <v>7.5678979772241764E-2</v>
      </c>
      <c r="S71" s="61">
        <v>2.3259496926548769E-2</v>
      </c>
    </row>
    <row r="72" spans="1:19" x14ac:dyDescent="0.3">
      <c r="A72" s="13">
        <v>70</v>
      </c>
      <c r="B72" s="6" t="s">
        <v>99</v>
      </c>
      <c r="C72" s="7" t="s">
        <v>31</v>
      </c>
      <c r="D72" s="8">
        <v>41390</v>
      </c>
      <c r="E72" s="9">
        <v>3277</v>
      </c>
      <c r="F72" s="10">
        <v>20244505</v>
      </c>
      <c r="G72" s="11">
        <v>41515</v>
      </c>
      <c r="H72" s="9">
        <v>3303</v>
      </c>
      <c r="I72" s="10">
        <v>49875291</v>
      </c>
      <c r="L72" t="s">
        <v>24</v>
      </c>
      <c r="M72" s="59">
        <v>6</v>
      </c>
      <c r="N72" s="60">
        <v>136712684</v>
      </c>
      <c r="O72" s="61">
        <v>0.21197101200208993</v>
      </c>
      <c r="P72" s="61">
        <v>4.662901807949648E-2</v>
      </c>
      <c r="Q72" s="60">
        <v>587835071</v>
      </c>
      <c r="R72" s="61">
        <v>0.19012794486330306</v>
      </c>
      <c r="S72" s="61">
        <v>5.8434724708340699E-2</v>
      </c>
    </row>
    <row r="73" spans="1:19" x14ac:dyDescent="0.3">
      <c r="A73" s="13">
        <v>71</v>
      </c>
      <c r="B73" s="6" t="s">
        <v>100</v>
      </c>
      <c r="C73" s="7" t="s">
        <v>24</v>
      </c>
      <c r="D73" s="8">
        <v>41285</v>
      </c>
      <c r="E73" s="9">
        <v>3103</v>
      </c>
      <c r="F73" s="10">
        <v>17070347</v>
      </c>
      <c r="G73" s="11">
        <v>41368</v>
      </c>
      <c r="H73" s="9">
        <v>3103</v>
      </c>
      <c r="I73" s="10">
        <v>46000903</v>
      </c>
      <c r="L73" t="s">
        <v>53</v>
      </c>
      <c r="M73" s="59">
        <v>79</v>
      </c>
      <c r="N73" s="60">
        <v>307737</v>
      </c>
      <c r="O73" s="61">
        <v>4.7714170632833999E-4</v>
      </c>
      <c r="P73" s="61">
        <v>1.0496081063502496E-4</v>
      </c>
      <c r="Q73" s="60">
        <v>75448789</v>
      </c>
      <c r="R73" s="61">
        <v>2.4402972708981133E-2</v>
      </c>
      <c r="S73" s="61">
        <v>7.500112586499086E-3</v>
      </c>
    </row>
    <row r="74" spans="1:19" x14ac:dyDescent="0.3">
      <c r="A74" s="13">
        <v>72</v>
      </c>
      <c r="B74" s="6" t="s">
        <v>101</v>
      </c>
      <c r="C74" s="7" t="s">
        <v>22</v>
      </c>
      <c r="D74" s="8">
        <v>41369</v>
      </c>
      <c r="E74" s="9">
        <v>2771</v>
      </c>
      <c r="F74" s="10">
        <v>18620145</v>
      </c>
      <c r="G74" s="11">
        <v>41417</v>
      </c>
      <c r="H74" s="9">
        <v>2778</v>
      </c>
      <c r="I74" s="10">
        <v>45385935</v>
      </c>
      <c r="K74" s="62" t="s">
        <v>278</v>
      </c>
      <c r="L74" s="63"/>
      <c r="M74" s="64">
        <v>1</v>
      </c>
      <c r="N74" s="65">
        <v>644959340</v>
      </c>
      <c r="O74" s="66">
        <v>1</v>
      </c>
      <c r="P74" s="66">
        <v>0.21997827740255699</v>
      </c>
      <c r="Q74" s="65">
        <v>3091786804</v>
      </c>
      <c r="R74" s="66">
        <v>1</v>
      </c>
      <c r="S74" s="66">
        <v>0.30734421891718078</v>
      </c>
    </row>
    <row r="75" spans="1:19" x14ac:dyDescent="0.3">
      <c r="A75" s="13">
        <v>73</v>
      </c>
      <c r="B75" s="6" t="s">
        <v>102</v>
      </c>
      <c r="C75" s="7" t="s">
        <v>35</v>
      </c>
      <c r="D75" s="8">
        <v>41432</v>
      </c>
      <c r="E75" s="9">
        <v>3366</v>
      </c>
      <c r="F75" s="10">
        <v>17325307</v>
      </c>
      <c r="G75" s="11">
        <v>41529</v>
      </c>
      <c r="H75" s="9">
        <v>3399</v>
      </c>
      <c r="I75" s="10">
        <v>44672764</v>
      </c>
      <c r="K75" s="58" t="s">
        <v>279</v>
      </c>
      <c r="M75" s="59">
        <v>1</v>
      </c>
      <c r="N75" s="60">
        <v>2931922859</v>
      </c>
      <c r="O75" s="61"/>
      <c r="P75" s="61">
        <v>1</v>
      </c>
      <c r="Q75" s="60">
        <v>10059687522</v>
      </c>
      <c r="R75" s="61"/>
      <c r="S75" s="61">
        <v>1</v>
      </c>
    </row>
    <row r="76" spans="1:19" x14ac:dyDescent="0.3">
      <c r="A76" s="13">
        <v>74</v>
      </c>
      <c r="B76" s="6" t="s">
        <v>103</v>
      </c>
      <c r="C76" s="7" t="s">
        <v>17</v>
      </c>
      <c r="D76" s="8">
        <v>41516</v>
      </c>
      <c r="E76" s="9">
        <v>348</v>
      </c>
      <c r="F76" s="10">
        <v>7846426</v>
      </c>
      <c r="G76" s="11">
        <v>41620</v>
      </c>
      <c r="H76" s="9">
        <v>978</v>
      </c>
      <c r="I76" s="10">
        <v>44467206</v>
      </c>
    </row>
    <row r="77" spans="1:19" x14ac:dyDescent="0.3">
      <c r="A77" s="13">
        <v>75</v>
      </c>
      <c r="B77" s="6" t="s">
        <v>104</v>
      </c>
      <c r="C77" s="7" t="s">
        <v>50</v>
      </c>
      <c r="D77" s="8">
        <v>41327</v>
      </c>
      <c r="E77" s="9">
        <v>2511</v>
      </c>
      <c r="F77" s="10">
        <v>13167607</v>
      </c>
      <c r="G77" s="11">
        <v>41424</v>
      </c>
      <c r="H77" s="9">
        <v>2511</v>
      </c>
      <c r="I77" s="10">
        <v>42930462</v>
      </c>
    </row>
    <row r="78" spans="1:19" x14ac:dyDescent="0.3">
      <c r="A78" s="13">
        <v>76</v>
      </c>
      <c r="B78" s="6" t="s">
        <v>105</v>
      </c>
      <c r="C78" s="7" t="s">
        <v>22</v>
      </c>
      <c r="D78" s="8">
        <v>41523</v>
      </c>
      <c r="E78" s="9">
        <v>3107</v>
      </c>
      <c r="F78" s="10">
        <v>19030375</v>
      </c>
      <c r="G78" s="11">
        <v>41578</v>
      </c>
      <c r="H78" s="9">
        <v>3117</v>
      </c>
      <c r="I78" s="10">
        <v>42025135</v>
      </c>
    </row>
    <row r="79" spans="1:19" x14ac:dyDescent="0.3">
      <c r="A79" s="13">
        <v>77</v>
      </c>
      <c r="B79" s="6" t="s">
        <v>106</v>
      </c>
      <c r="C79" s="7" t="s">
        <v>107</v>
      </c>
      <c r="D79" s="8">
        <v>41285</v>
      </c>
      <c r="E79" s="9">
        <v>2160</v>
      </c>
      <c r="F79" s="10">
        <v>18101682</v>
      </c>
      <c r="G79" s="11">
        <v>41336</v>
      </c>
      <c r="H79" s="9">
        <v>2160</v>
      </c>
      <c r="I79" s="10">
        <v>40041683</v>
      </c>
    </row>
    <row r="80" spans="1:19" x14ac:dyDescent="0.3">
      <c r="A80" s="13">
        <v>78</v>
      </c>
      <c r="B80" s="6" t="s">
        <v>108</v>
      </c>
      <c r="C80" s="7" t="s">
        <v>22</v>
      </c>
      <c r="D80" s="8">
        <v>41633</v>
      </c>
      <c r="E80" s="9">
        <v>2689</v>
      </c>
      <c r="F80" s="10">
        <v>9910310</v>
      </c>
      <c r="G80" s="11">
        <v>41676</v>
      </c>
      <c r="H80" s="9">
        <v>2690</v>
      </c>
      <c r="I80" s="10">
        <v>38362475</v>
      </c>
    </row>
    <row r="81" spans="1:9" x14ac:dyDescent="0.3">
      <c r="A81" s="13">
        <v>79</v>
      </c>
      <c r="B81" s="6" t="s">
        <v>109</v>
      </c>
      <c r="C81" s="7" t="s">
        <v>53</v>
      </c>
      <c r="D81" s="8">
        <v>41635</v>
      </c>
      <c r="E81" s="9">
        <v>5</v>
      </c>
      <c r="F81" s="10">
        <v>179302</v>
      </c>
      <c r="G81" s="11">
        <v>41767</v>
      </c>
      <c r="H81" s="9">
        <v>2411</v>
      </c>
      <c r="I81" s="10">
        <v>37738810</v>
      </c>
    </row>
    <row r="82" spans="1:9" x14ac:dyDescent="0.3">
      <c r="A82" s="13">
        <v>80</v>
      </c>
      <c r="B82" s="6" t="s">
        <v>110</v>
      </c>
      <c r="C82" s="7" t="s">
        <v>53</v>
      </c>
      <c r="D82" s="8">
        <v>41600</v>
      </c>
      <c r="E82" s="9">
        <v>4</v>
      </c>
      <c r="F82" s="10">
        <v>128435</v>
      </c>
      <c r="G82" s="11">
        <v>41781</v>
      </c>
      <c r="H82" s="9">
        <v>1225</v>
      </c>
      <c r="I82" s="10">
        <v>37709979</v>
      </c>
    </row>
    <row r="83" spans="1:9" x14ac:dyDescent="0.3">
      <c r="A83" s="13">
        <v>81</v>
      </c>
      <c r="B83" s="6" t="s">
        <v>111</v>
      </c>
      <c r="C83" s="7" t="s">
        <v>74</v>
      </c>
      <c r="D83" s="8">
        <v>41530</v>
      </c>
      <c r="E83" s="9">
        <v>3091</v>
      </c>
      <c r="F83" s="10">
        <v>14034764</v>
      </c>
      <c r="G83" s="11">
        <v>41648</v>
      </c>
      <c r="H83" s="9">
        <v>3091</v>
      </c>
      <c r="I83" s="10">
        <v>36918811</v>
      </c>
    </row>
    <row r="84" spans="1:9" x14ac:dyDescent="0.3">
      <c r="A84" s="13">
        <v>82</v>
      </c>
      <c r="B84" s="6" t="s">
        <v>112</v>
      </c>
      <c r="C84" s="7" t="s">
        <v>35</v>
      </c>
      <c r="D84" s="8">
        <v>41628</v>
      </c>
      <c r="E84" s="9">
        <v>3231</v>
      </c>
      <c r="F84" s="10">
        <v>7091938</v>
      </c>
      <c r="G84" s="11">
        <v>41739</v>
      </c>
      <c r="H84" s="9">
        <v>3243</v>
      </c>
      <c r="I84" s="10">
        <v>36076121</v>
      </c>
    </row>
    <row r="85" spans="1:9" x14ac:dyDescent="0.3">
      <c r="A85" s="13">
        <v>83</v>
      </c>
      <c r="B85" s="6" t="s">
        <v>113</v>
      </c>
      <c r="C85" s="7" t="s">
        <v>114</v>
      </c>
      <c r="D85" s="8">
        <v>41565</v>
      </c>
      <c r="E85" s="9">
        <v>3157</v>
      </c>
      <c r="F85" s="10">
        <v>16101552</v>
      </c>
      <c r="G85" s="11">
        <v>41602</v>
      </c>
      <c r="H85" s="9">
        <v>3157</v>
      </c>
      <c r="I85" s="10">
        <v>35266619</v>
      </c>
    </row>
    <row r="86" spans="1:9" x14ac:dyDescent="0.3">
      <c r="A86" s="13">
        <v>84</v>
      </c>
      <c r="B86" s="6" t="s">
        <v>115</v>
      </c>
      <c r="C86" s="7" t="s">
        <v>17</v>
      </c>
      <c r="D86" s="8">
        <v>41278</v>
      </c>
      <c r="E86" s="9">
        <v>2654</v>
      </c>
      <c r="F86" s="10">
        <v>21744470</v>
      </c>
      <c r="G86" s="11">
        <v>41333</v>
      </c>
      <c r="H86" s="9">
        <v>2659</v>
      </c>
      <c r="I86" s="10">
        <v>34341945</v>
      </c>
    </row>
    <row r="87" spans="1:9" x14ac:dyDescent="0.3">
      <c r="A87" s="13">
        <v>85</v>
      </c>
      <c r="B87" s="6" t="s">
        <v>116</v>
      </c>
      <c r="C87" s="7" t="s">
        <v>22</v>
      </c>
      <c r="D87" s="8">
        <v>41474</v>
      </c>
      <c r="E87" s="9">
        <v>2852</v>
      </c>
      <c r="F87" s="10">
        <v>12691415</v>
      </c>
      <c r="G87" s="11">
        <v>41543</v>
      </c>
      <c r="H87" s="9">
        <v>2852</v>
      </c>
      <c r="I87" s="10">
        <v>33618855</v>
      </c>
    </row>
    <row r="88" spans="1:9" x14ac:dyDescent="0.3">
      <c r="A88" s="13">
        <v>86</v>
      </c>
      <c r="B88" s="6" t="s">
        <v>117</v>
      </c>
      <c r="C88" s="7" t="s">
        <v>118</v>
      </c>
      <c r="D88" s="8">
        <v>41481</v>
      </c>
      <c r="E88" s="9">
        <v>6</v>
      </c>
      <c r="F88" s="10">
        <v>612064</v>
      </c>
      <c r="G88" s="11">
        <v>41732</v>
      </c>
      <c r="H88" s="9">
        <v>1283</v>
      </c>
      <c r="I88" s="10">
        <v>33405481</v>
      </c>
    </row>
    <row r="89" spans="1:9" x14ac:dyDescent="0.3">
      <c r="A89" s="13">
        <v>87</v>
      </c>
      <c r="B89" s="6" t="s">
        <v>119</v>
      </c>
      <c r="C89" s="7" t="s">
        <v>50</v>
      </c>
      <c r="D89" s="8">
        <v>41458</v>
      </c>
      <c r="E89" s="9">
        <v>876</v>
      </c>
      <c r="F89" s="10">
        <v>10030463</v>
      </c>
      <c r="G89" s="11">
        <v>41508</v>
      </c>
      <c r="H89" s="9">
        <v>892</v>
      </c>
      <c r="I89" s="10">
        <v>32244051</v>
      </c>
    </row>
    <row r="90" spans="1:9" x14ac:dyDescent="0.3">
      <c r="A90" s="13">
        <v>88</v>
      </c>
      <c r="B90" s="6" t="s">
        <v>120</v>
      </c>
      <c r="C90" s="7" t="s">
        <v>107</v>
      </c>
      <c r="D90" s="8">
        <v>41313</v>
      </c>
      <c r="E90" s="9">
        <v>2605</v>
      </c>
      <c r="F90" s="10">
        <v>9303145</v>
      </c>
      <c r="G90" s="11">
        <v>41410</v>
      </c>
      <c r="H90" s="9">
        <v>2605</v>
      </c>
      <c r="I90" s="10">
        <v>32172757</v>
      </c>
    </row>
    <row r="91" spans="1:9" x14ac:dyDescent="0.3">
      <c r="A91" s="13">
        <v>89</v>
      </c>
      <c r="B91" s="6" t="s">
        <v>121</v>
      </c>
      <c r="C91" s="7" t="s">
        <v>122</v>
      </c>
      <c r="D91" s="8">
        <v>41376</v>
      </c>
      <c r="E91" s="9">
        <v>3402</v>
      </c>
      <c r="F91" s="10">
        <v>14157367</v>
      </c>
      <c r="G91" s="11">
        <v>41480</v>
      </c>
      <c r="H91" s="9">
        <v>3402</v>
      </c>
      <c r="I91" s="10">
        <v>32015787</v>
      </c>
    </row>
    <row r="92" spans="1:9" x14ac:dyDescent="0.3">
      <c r="A92" s="13">
        <v>90</v>
      </c>
      <c r="B92" s="6" t="s">
        <v>123</v>
      </c>
      <c r="C92" s="7" t="s">
        <v>114</v>
      </c>
      <c r="D92" s="8">
        <v>41507</v>
      </c>
      <c r="E92" s="9">
        <v>3118</v>
      </c>
      <c r="F92" s="10">
        <v>9336957</v>
      </c>
      <c r="G92" s="11">
        <v>41553</v>
      </c>
      <c r="H92" s="9">
        <v>3118</v>
      </c>
      <c r="I92" s="10">
        <v>31165421</v>
      </c>
    </row>
    <row r="93" spans="1:9" x14ac:dyDescent="0.3">
      <c r="A93" s="13">
        <v>91</v>
      </c>
      <c r="B93" s="6" t="s">
        <v>124</v>
      </c>
      <c r="C93" s="7" t="s">
        <v>19</v>
      </c>
      <c r="D93" s="8">
        <v>41600</v>
      </c>
      <c r="E93" s="9">
        <v>3036</v>
      </c>
      <c r="F93" s="10">
        <v>7944977</v>
      </c>
      <c r="G93" s="11">
        <v>41718</v>
      </c>
      <c r="H93" s="9">
        <v>3036</v>
      </c>
      <c r="I93" s="10">
        <v>30664106</v>
      </c>
    </row>
    <row r="94" spans="1:9" x14ac:dyDescent="0.3">
      <c r="A94" s="13">
        <v>92</v>
      </c>
      <c r="B94" s="6" t="s">
        <v>125</v>
      </c>
      <c r="C94" s="7" t="s">
        <v>24</v>
      </c>
      <c r="D94" s="8">
        <v>41633</v>
      </c>
      <c r="E94" s="9">
        <v>2838</v>
      </c>
      <c r="F94" s="10">
        <v>7021993</v>
      </c>
      <c r="G94" s="11">
        <v>41711</v>
      </c>
      <c r="H94" s="9">
        <v>2856</v>
      </c>
      <c r="I94" s="10">
        <v>29807260</v>
      </c>
    </row>
    <row r="95" spans="1:9" x14ac:dyDescent="0.3">
      <c r="A95" s="13">
        <v>93</v>
      </c>
      <c r="B95" s="6" t="s">
        <v>126</v>
      </c>
      <c r="C95" s="7" t="s">
        <v>63</v>
      </c>
      <c r="D95" s="8">
        <v>41516</v>
      </c>
      <c r="E95" s="9">
        <v>2735</v>
      </c>
      <c r="F95" s="10">
        <v>15815497</v>
      </c>
      <c r="G95" s="11">
        <v>41553</v>
      </c>
      <c r="H95" s="9">
        <v>2735</v>
      </c>
      <c r="I95" s="10">
        <v>28873374</v>
      </c>
    </row>
    <row r="96" spans="1:9" x14ac:dyDescent="0.3">
      <c r="A96" s="13">
        <v>94</v>
      </c>
      <c r="B96" s="6" t="s">
        <v>178</v>
      </c>
      <c r="C96" s="7" t="s">
        <v>22</v>
      </c>
      <c r="D96" s="8">
        <v>41502</v>
      </c>
      <c r="E96" s="9">
        <v>2940</v>
      </c>
      <c r="F96" s="10">
        <v>13332955</v>
      </c>
      <c r="G96" s="11">
        <v>41543</v>
      </c>
      <c r="H96" s="9">
        <v>2945</v>
      </c>
      <c r="I96" s="10">
        <v>28795985</v>
      </c>
    </row>
    <row r="97" spans="1:9" x14ac:dyDescent="0.3">
      <c r="A97" s="13">
        <v>95</v>
      </c>
      <c r="B97" s="6" t="s">
        <v>127</v>
      </c>
      <c r="C97" s="7" t="s">
        <v>128</v>
      </c>
      <c r="D97" s="8">
        <v>41579</v>
      </c>
      <c r="E97" s="9">
        <v>9</v>
      </c>
      <c r="F97" s="10">
        <v>260865</v>
      </c>
      <c r="G97" s="11">
        <v>41760</v>
      </c>
      <c r="H97" s="9">
        <v>1110</v>
      </c>
      <c r="I97" s="10">
        <v>27298285</v>
      </c>
    </row>
    <row r="98" spans="1:9" x14ac:dyDescent="0.3">
      <c r="A98" s="13">
        <v>96</v>
      </c>
      <c r="B98" s="6" t="s">
        <v>129</v>
      </c>
      <c r="C98" s="7" t="s">
        <v>22</v>
      </c>
      <c r="D98" s="8">
        <v>41537</v>
      </c>
      <c r="E98" s="9">
        <v>5</v>
      </c>
      <c r="F98" s="10">
        <v>187289</v>
      </c>
      <c r="G98" s="11">
        <v>41599</v>
      </c>
      <c r="H98" s="9">
        <v>2308</v>
      </c>
      <c r="I98" s="10">
        <v>26947624</v>
      </c>
    </row>
    <row r="99" spans="1:9" x14ac:dyDescent="0.3">
      <c r="A99" s="13">
        <v>97</v>
      </c>
      <c r="B99" s="6" t="s">
        <v>130</v>
      </c>
      <c r="C99" s="7" t="s">
        <v>107</v>
      </c>
      <c r="D99" s="8">
        <v>41362</v>
      </c>
      <c r="E99" s="9">
        <v>3202</v>
      </c>
      <c r="F99" s="10">
        <v>10600112</v>
      </c>
      <c r="G99" s="11">
        <v>41424</v>
      </c>
      <c r="H99" s="9">
        <v>3202</v>
      </c>
      <c r="I99" s="10">
        <v>26627201</v>
      </c>
    </row>
    <row r="100" spans="1:9" x14ac:dyDescent="0.3">
      <c r="A100" s="13">
        <v>98</v>
      </c>
      <c r="B100" s="6" t="s">
        <v>131</v>
      </c>
      <c r="C100" s="7" t="s">
        <v>128</v>
      </c>
      <c r="D100" s="8">
        <v>41509</v>
      </c>
      <c r="E100" s="9">
        <v>1551</v>
      </c>
      <c r="F100" s="10">
        <v>8811790</v>
      </c>
      <c r="G100" s="11">
        <v>41613</v>
      </c>
      <c r="H100" s="9">
        <v>1553</v>
      </c>
      <c r="I100" s="10">
        <v>26004851</v>
      </c>
    </row>
    <row r="101" spans="1:9" x14ac:dyDescent="0.3">
      <c r="A101" s="13">
        <v>99</v>
      </c>
      <c r="B101" s="6" t="s">
        <v>132</v>
      </c>
      <c r="C101" s="7" t="s">
        <v>74</v>
      </c>
      <c r="D101" s="8">
        <v>41334</v>
      </c>
      <c r="E101" s="9">
        <v>2771</v>
      </c>
      <c r="F101" s="10">
        <v>8754168</v>
      </c>
      <c r="G101" s="11">
        <v>41410</v>
      </c>
      <c r="H101" s="9">
        <v>2771</v>
      </c>
      <c r="I101" s="10">
        <v>25682380</v>
      </c>
    </row>
    <row r="102" spans="1:9" x14ac:dyDescent="0.3">
      <c r="A102" s="13">
        <v>100</v>
      </c>
      <c r="B102" s="6" t="s">
        <v>133</v>
      </c>
      <c r="C102" s="7" t="s">
        <v>24</v>
      </c>
      <c r="D102" s="8">
        <v>41626</v>
      </c>
      <c r="E102" s="9">
        <v>6</v>
      </c>
      <c r="F102" s="10">
        <v>260382</v>
      </c>
      <c r="G102" s="11">
        <v>41746</v>
      </c>
      <c r="H102" s="9">
        <v>1729</v>
      </c>
      <c r="I102" s="10">
        <v>25568251</v>
      </c>
    </row>
  </sheetData>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sqref="A1:I1"/>
    </sheetView>
  </sheetViews>
  <sheetFormatPr defaultRowHeight="15.6" x14ac:dyDescent="0.3"/>
  <cols>
    <col min="1" max="1" width="4.8984375" bestFit="1"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s>
  <sheetData>
    <row r="1" spans="1:12" x14ac:dyDescent="0.3">
      <c r="A1" s="69" t="s">
        <v>6</v>
      </c>
      <c r="B1" s="70"/>
      <c r="C1" s="70"/>
      <c r="D1" s="70"/>
      <c r="E1" s="70"/>
      <c r="F1" s="70"/>
      <c r="G1" s="70"/>
      <c r="H1" s="70"/>
      <c r="I1" s="71"/>
      <c r="K1" s="1" t="s">
        <v>1</v>
      </c>
    </row>
    <row r="2" spans="1:12" ht="31.2" x14ac:dyDescent="0.3">
      <c r="A2" s="2" t="s">
        <v>7</v>
      </c>
      <c r="B2" s="2" t="s">
        <v>8</v>
      </c>
      <c r="C2" s="2" t="s">
        <v>9</v>
      </c>
      <c r="D2" s="2" t="s">
        <v>10</v>
      </c>
      <c r="E2" s="3" t="s">
        <v>11</v>
      </c>
      <c r="F2" s="3" t="s">
        <v>12</v>
      </c>
      <c r="G2" s="2" t="s">
        <v>13</v>
      </c>
      <c r="H2" s="3" t="s">
        <v>14</v>
      </c>
      <c r="I2" s="3" t="s">
        <v>15</v>
      </c>
      <c r="K2" s="4">
        <v>1</v>
      </c>
      <c r="L2" s="12" t="s">
        <v>139</v>
      </c>
    </row>
    <row r="3" spans="1:12" x14ac:dyDescent="0.3">
      <c r="A3" s="5">
        <v>1</v>
      </c>
      <c r="B3" s="6" t="s">
        <v>16</v>
      </c>
      <c r="C3" s="7" t="s">
        <v>17</v>
      </c>
      <c r="D3" s="8">
        <v>41600</v>
      </c>
      <c r="E3" s="9">
        <v>4163</v>
      </c>
      <c r="F3" s="10">
        <v>158074286</v>
      </c>
      <c r="G3" s="11">
        <v>41732</v>
      </c>
      <c r="H3" s="9">
        <v>4163</v>
      </c>
      <c r="I3" s="10">
        <v>424668047</v>
      </c>
      <c r="K3" s="4">
        <v>2</v>
      </c>
      <c r="L3" t="s">
        <v>140</v>
      </c>
    </row>
    <row r="4" spans="1:12" x14ac:dyDescent="0.3">
      <c r="A4" s="5">
        <v>2</v>
      </c>
      <c r="B4" s="6" t="s">
        <v>18</v>
      </c>
      <c r="C4" s="7" t="s">
        <v>19</v>
      </c>
      <c r="D4" s="8">
        <v>41397</v>
      </c>
      <c r="E4" s="9">
        <v>4253</v>
      </c>
      <c r="F4" s="10">
        <v>174144585</v>
      </c>
      <c r="G4" s="11">
        <v>41529</v>
      </c>
      <c r="H4" s="9">
        <v>4253</v>
      </c>
      <c r="I4" s="10">
        <v>409013994</v>
      </c>
      <c r="K4" s="4">
        <v>3</v>
      </c>
      <c r="L4" t="s">
        <v>141</v>
      </c>
    </row>
    <row r="5" spans="1:12" x14ac:dyDescent="0.3">
      <c r="A5" s="5">
        <v>3</v>
      </c>
      <c r="B5" s="6" t="s">
        <v>20</v>
      </c>
      <c r="C5" s="7" t="s">
        <v>19</v>
      </c>
      <c r="D5" s="8">
        <v>41600</v>
      </c>
      <c r="E5" s="9">
        <v>1</v>
      </c>
      <c r="F5" s="10">
        <v>243390</v>
      </c>
      <c r="G5" s="11">
        <v>41837</v>
      </c>
      <c r="H5" s="9">
        <v>3742</v>
      </c>
      <c r="I5" s="10">
        <v>400738009</v>
      </c>
      <c r="K5" s="4">
        <v>4</v>
      </c>
      <c r="L5" t="s">
        <v>143</v>
      </c>
    </row>
    <row r="6" spans="1:12" x14ac:dyDescent="0.3">
      <c r="A6" s="5">
        <v>4</v>
      </c>
      <c r="B6" s="6" t="s">
        <v>21</v>
      </c>
      <c r="C6" s="7" t="s">
        <v>22</v>
      </c>
      <c r="D6" s="8">
        <v>41458</v>
      </c>
      <c r="E6" s="9">
        <v>3997</v>
      </c>
      <c r="F6" s="10">
        <v>83517315</v>
      </c>
      <c r="G6" s="11">
        <v>41655</v>
      </c>
      <c r="H6" s="9">
        <v>4003</v>
      </c>
      <c r="I6" s="10">
        <v>368061265</v>
      </c>
      <c r="K6" s="4">
        <v>5</v>
      </c>
      <c r="L6" t="s">
        <v>142</v>
      </c>
    </row>
    <row r="7" spans="1:12" x14ac:dyDescent="0.3">
      <c r="A7" s="5">
        <v>5</v>
      </c>
      <c r="B7" s="6" t="s">
        <v>23</v>
      </c>
      <c r="C7" s="7" t="s">
        <v>24</v>
      </c>
      <c r="D7" s="8">
        <v>41439</v>
      </c>
      <c r="E7" s="9">
        <v>4207</v>
      </c>
      <c r="F7" s="10">
        <v>116619362</v>
      </c>
      <c r="G7" s="11">
        <v>41536</v>
      </c>
      <c r="H7" s="9">
        <v>4207</v>
      </c>
      <c r="I7" s="10">
        <v>291045518</v>
      </c>
      <c r="K7" s="4">
        <v>6</v>
      </c>
      <c r="L7" t="s">
        <v>144</v>
      </c>
    </row>
    <row r="8" spans="1:12" x14ac:dyDescent="0.3">
      <c r="A8" s="5">
        <v>6</v>
      </c>
      <c r="B8" s="6" t="s">
        <v>25</v>
      </c>
      <c r="C8" s="7" t="s">
        <v>24</v>
      </c>
      <c r="D8" s="8">
        <v>41551</v>
      </c>
      <c r="E8" s="9">
        <v>3575</v>
      </c>
      <c r="F8" s="10">
        <v>55785112</v>
      </c>
      <c r="G8" s="11">
        <v>41767</v>
      </c>
      <c r="H8" s="9">
        <v>3820</v>
      </c>
      <c r="I8" s="10">
        <v>274092705</v>
      </c>
      <c r="K8" s="4">
        <v>7</v>
      </c>
      <c r="L8" t="s">
        <v>148</v>
      </c>
    </row>
    <row r="9" spans="1:12" x14ac:dyDescent="0.3">
      <c r="A9" s="5">
        <v>7</v>
      </c>
      <c r="B9" s="6" t="s">
        <v>26</v>
      </c>
      <c r="C9" s="7" t="s">
        <v>19</v>
      </c>
      <c r="D9" s="8">
        <v>41446</v>
      </c>
      <c r="E9" s="9">
        <v>4004</v>
      </c>
      <c r="F9" s="10">
        <v>82429469</v>
      </c>
      <c r="G9" s="11">
        <v>41627</v>
      </c>
      <c r="H9" s="9">
        <v>4004</v>
      </c>
      <c r="I9" s="10">
        <v>268492764</v>
      </c>
      <c r="K9" s="4">
        <v>8</v>
      </c>
      <c r="L9" t="s">
        <v>145</v>
      </c>
    </row>
    <row r="10" spans="1:12" x14ac:dyDescent="0.3">
      <c r="A10" s="5">
        <v>8</v>
      </c>
      <c r="B10" s="6" t="s">
        <v>27</v>
      </c>
      <c r="C10" s="7" t="s">
        <v>24</v>
      </c>
      <c r="D10" s="8">
        <v>41621</v>
      </c>
      <c r="E10" s="9">
        <v>3903</v>
      </c>
      <c r="F10" s="10">
        <v>73645197</v>
      </c>
      <c r="G10" s="11">
        <v>41746</v>
      </c>
      <c r="H10" s="9">
        <v>3928</v>
      </c>
      <c r="I10" s="10">
        <v>258366855</v>
      </c>
      <c r="K10" s="4">
        <v>9</v>
      </c>
      <c r="L10" t="s">
        <v>146</v>
      </c>
    </row>
    <row r="11" spans="1:12" x14ac:dyDescent="0.3">
      <c r="A11" s="5">
        <v>9</v>
      </c>
      <c r="B11" s="6" t="s">
        <v>28</v>
      </c>
      <c r="C11" s="7" t="s">
        <v>22</v>
      </c>
      <c r="D11" s="8">
        <v>41418</v>
      </c>
      <c r="E11" s="9">
        <v>3658</v>
      </c>
      <c r="F11" s="10">
        <v>97375245</v>
      </c>
      <c r="G11" s="11">
        <v>41522</v>
      </c>
      <c r="H11" s="9">
        <v>3771</v>
      </c>
      <c r="I11" s="10">
        <v>238679850</v>
      </c>
      <c r="K11" s="4"/>
    </row>
    <row r="12" spans="1:12" x14ac:dyDescent="0.3">
      <c r="A12" s="5">
        <v>10</v>
      </c>
      <c r="B12" s="6" t="s">
        <v>29</v>
      </c>
      <c r="C12" s="7" t="s">
        <v>19</v>
      </c>
      <c r="D12" s="8">
        <v>41341</v>
      </c>
      <c r="E12" s="9">
        <v>3912</v>
      </c>
      <c r="F12" s="10">
        <v>79110453</v>
      </c>
      <c r="G12" s="11">
        <v>41473</v>
      </c>
      <c r="H12" s="9">
        <v>3912</v>
      </c>
      <c r="I12" s="10">
        <v>234911825</v>
      </c>
    </row>
    <row r="13" spans="1:12" x14ac:dyDescent="0.3">
      <c r="A13" s="5">
        <v>11</v>
      </c>
      <c r="B13" s="6" t="s">
        <v>30</v>
      </c>
      <c r="C13" s="7" t="s">
        <v>31</v>
      </c>
      <c r="D13" s="8">
        <v>41410</v>
      </c>
      <c r="E13" s="9">
        <v>3868</v>
      </c>
      <c r="F13" s="10">
        <v>70165559</v>
      </c>
      <c r="G13" s="11">
        <v>41529</v>
      </c>
      <c r="H13" s="9">
        <v>3907</v>
      </c>
      <c r="I13" s="10">
        <v>228778661</v>
      </c>
    </row>
    <row r="14" spans="1:12" x14ac:dyDescent="0.3">
      <c r="A14" s="5">
        <v>12</v>
      </c>
      <c r="B14" s="6" t="s">
        <v>32</v>
      </c>
      <c r="C14" s="7" t="s">
        <v>19</v>
      </c>
      <c r="D14" s="8">
        <v>41586</v>
      </c>
      <c r="E14" s="9">
        <v>3841</v>
      </c>
      <c r="F14" s="10">
        <v>85737841</v>
      </c>
      <c r="G14" s="11">
        <v>41746</v>
      </c>
      <c r="H14" s="9">
        <v>3841</v>
      </c>
      <c r="I14" s="10">
        <v>206362140</v>
      </c>
    </row>
    <row r="15" spans="1:12" x14ac:dyDescent="0.3">
      <c r="A15" s="5">
        <v>13</v>
      </c>
      <c r="B15" s="6"/>
      <c r="C15" s="7" t="s">
        <v>31</v>
      </c>
      <c r="D15" s="8">
        <v>41446</v>
      </c>
      <c r="E15" s="9">
        <v>3607</v>
      </c>
      <c r="F15" s="10">
        <v>66411834</v>
      </c>
      <c r="G15" s="11">
        <v>41557</v>
      </c>
      <c r="H15" s="9">
        <v>3607</v>
      </c>
      <c r="I15" s="10">
        <v>202359711</v>
      </c>
    </row>
    <row r="16" spans="1:12" x14ac:dyDescent="0.3">
      <c r="A16" s="5">
        <v>14</v>
      </c>
      <c r="B16" s="6" t="s">
        <v>34</v>
      </c>
      <c r="C16" s="7" t="s">
        <v>35</v>
      </c>
      <c r="D16" s="8">
        <v>41355</v>
      </c>
      <c r="E16" s="9">
        <v>4046</v>
      </c>
      <c r="F16" s="10">
        <v>43639736</v>
      </c>
      <c r="G16" s="11">
        <v>41536</v>
      </c>
      <c r="H16" s="9">
        <v>4065</v>
      </c>
      <c r="I16" s="10">
        <v>187168425</v>
      </c>
    </row>
    <row r="17" spans="1:9" x14ac:dyDescent="0.3">
      <c r="A17" s="5">
        <v>15</v>
      </c>
      <c r="B17" s="6" t="s">
        <v>36</v>
      </c>
      <c r="C17" s="7" t="s">
        <v>35</v>
      </c>
      <c r="D17" s="8">
        <v>41453</v>
      </c>
      <c r="E17" s="9">
        <v>3181</v>
      </c>
      <c r="F17" s="10">
        <v>39115043</v>
      </c>
      <c r="G17" s="11">
        <v>41620</v>
      </c>
      <c r="H17" s="9">
        <v>3184</v>
      </c>
      <c r="I17" s="10">
        <v>159582188</v>
      </c>
    </row>
    <row r="18" spans="1:9" x14ac:dyDescent="0.3">
      <c r="A18" s="5">
        <v>16</v>
      </c>
      <c r="B18" s="6" t="s">
        <v>37</v>
      </c>
      <c r="C18" s="7" t="s">
        <v>24</v>
      </c>
      <c r="D18" s="8">
        <v>41493</v>
      </c>
      <c r="E18" s="9">
        <v>3260</v>
      </c>
      <c r="F18" s="10">
        <v>26419396</v>
      </c>
      <c r="G18" s="11">
        <v>41613</v>
      </c>
      <c r="H18" s="9">
        <v>3445</v>
      </c>
      <c r="I18" s="10">
        <v>150394119</v>
      </c>
    </row>
    <row r="19" spans="1:9" x14ac:dyDescent="0.3">
      <c r="A19" s="5">
        <v>17</v>
      </c>
      <c r="B19" s="6" t="s">
        <v>38</v>
      </c>
      <c r="C19" s="7" t="s">
        <v>39</v>
      </c>
      <c r="D19" s="8">
        <v>41621</v>
      </c>
      <c r="E19" s="9">
        <v>6</v>
      </c>
      <c r="F19" s="10">
        <v>740455</v>
      </c>
      <c r="G19" s="11">
        <v>41735</v>
      </c>
      <c r="H19" s="9">
        <v>2629</v>
      </c>
      <c r="I19" s="10">
        <v>150117807</v>
      </c>
    </row>
    <row r="20" spans="1:9" x14ac:dyDescent="0.3">
      <c r="A20" s="5">
        <v>18</v>
      </c>
      <c r="B20" s="6" t="s">
        <v>40</v>
      </c>
      <c r="C20" s="7" t="s">
        <v>24</v>
      </c>
      <c r="D20" s="8">
        <v>41404</v>
      </c>
      <c r="E20" s="9">
        <v>3535</v>
      </c>
      <c r="F20" s="10">
        <v>50085185</v>
      </c>
      <c r="G20" s="11">
        <v>41508</v>
      </c>
      <c r="H20" s="9">
        <v>3550</v>
      </c>
      <c r="I20" s="10">
        <v>144840419</v>
      </c>
    </row>
    <row r="21" spans="1:9" x14ac:dyDescent="0.3">
      <c r="A21" s="5">
        <v>19</v>
      </c>
      <c r="B21" s="6" t="s">
        <v>41</v>
      </c>
      <c r="C21" s="7" t="s">
        <v>24</v>
      </c>
      <c r="D21" s="8">
        <v>41474</v>
      </c>
      <c r="E21" s="9">
        <v>2903</v>
      </c>
      <c r="F21" s="10">
        <v>41855326</v>
      </c>
      <c r="G21" s="11">
        <v>41578</v>
      </c>
      <c r="H21" s="9">
        <v>3115</v>
      </c>
      <c r="I21" s="10">
        <v>137400141</v>
      </c>
    </row>
    <row r="22" spans="1:9" x14ac:dyDescent="0.3">
      <c r="A22" s="5">
        <v>20</v>
      </c>
      <c r="B22" s="6" t="s">
        <v>42</v>
      </c>
      <c r="C22" s="7" t="s">
        <v>22</v>
      </c>
      <c r="D22" s="8">
        <v>41313</v>
      </c>
      <c r="E22" s="9">
        <v>3141</v>
      </c>
      <c r="F22" s="10">
        <v>34551025</v>
      </c>
      <c r="G22" s="11">
        <v>41431</v>
      </c>
      <c r="H22" s="9">
        <v>3230</v>
      </c>
      <c r="I22" s="10">
        <v>134506920</v>
      </c>
    </row>
    <row r="23" spans="1:9" x14ac:dyDescent="0.3">
      <c r="A23" s="5">
        <v>21</v>
      </c>
      <c r="B23" s="6" t="s">
        <v>43</v>
      </c>
      <c r="C23" s="7" t="s">
        <v>39</v>
      </c>
      <c r="D23" s="8">
        <v>41467</v>
      </c>
      <c r="E23" s="9">
        <v>3491</v>
      </c>
      <c r="F23" s="10">
        <v>41508572</v>
      </c>
      <c r="G23" s="11">
        <v>41595</v>
      </c>
      <c r="H23" s="9">
        <v>3491</v>
      </c>
      <c r="I23" s="10">
        <v>133668525</v>
      </c>
    </row>
    <row r="24" spans="1:9" x14ac:dyDescent="0.3">
      <c r="A24" s="5">
        <v>22</v>
      </c>
      <c r="B24" s="6" t="s">
        <v>44</v>
      </c>
      <c r="C24" s="7" t="s">
        <v>35</v>
      </c>
      <c r="D24" s="8">
        <v>41481</v>
      </c>
      <c r="E24" s="9">
        <v>3924</v>
      </c>
      <c r="F24" s="10">
        <v>53113752</v>
      </c>
      <c r="G24" s="11">
        <v>41613</v>
      </c>
      <c r="H24" s="9">
        <v>3924</v>
      </c>
      <c r="I24" s="10">
        <v>132556852</v>
      </c>
    </row>
    <row r="25" spans="1:9" x14ac:dyDescent="0.3">
      <c r="A25" s="5">
        <v>23</v>
      </c>
      <c r="B25" s="6" t="s">
        <v>45</v>
      </c>
      <c r="C25" s="7" t="s">
        <v>31</v>
      </c>
      <c r="D25" s="8">
        <v>41626</v>
      </c>
      <c r="E25" s="9">
        <v>3507</v>
      </c>
      <c r="F25" s="10">
        <v>26232425</v>
      </c>
      <c r="G25" s="11">
        <v>41690</v>
      </c>
      <c r="H25" s="9">
        <v>3507</v>
      </c>
      <c r="I25" s="10">
        <v>125168368</v>
      </c>
    </row>
    <row r="26" spans="1:9" x14ac:dyDescent="0.3">
      <c r="A26" s="5">
        <v>24</v>
      </c>
      <c r="B26" s="6" t="s">
        <v>46</v>
      </c>
      <c r="C26" s="7" t="s">
        <v>22</v>
      </c>
      <c r="D26" s="8">
        <v>41633</v>
      </c>
      <c r="E26" s="9">
        <v>2</v>
      </c>
      <c r="F26" s="10">
        <v>90872</v>
      </c>
      <c r="G26" s="11">
        <v>41739</v>
      </c>
      <c r="H26" s="9">
        <v>3285</v>
      </c>
      <c r="I26" s="10">
        <v>125095601</v>
      </c>
    </row>
    <row r="27" spans="1:9" x14ac:dyDescent="0.3">
      <c r="A27" s="5">
        <v>25</v>
      </c>
      <c r="B27" s="6" t="s">
        <v>47</v>
      </c>
      <c r="C27" s="7" t="s">
        <v>31</v>
      </c>
      <c r="D27" s="8">
        <v>41361</v>
      </c>
      <c r="E27" s="9">
        <v>3719</v>
      </c>
      <c r="F27" s="10">
        <v>40501814</v>
      </c>
      <c r="G27" s="11">
        <v>41473</v>
      </c>
      <c r="H27" s="9">
        <v>3734</v>
      </c>
      <c r="I27" s="10">
        <v>122523060</v>
      </c>
    </row>
    <row r="28" spans="1:9" x14ac:dyDescent="0.3">
      <c r="A28" s="5">
        <v>26</v>
      </c>
      <c r="B28" s="6" t="s">
        <v>48</v>
      </c>
      <c r="C28" s="7" t="s">
        <v>39</v>
      </c>
      <c r="D28" s="8">
        <v>41544</v>
      </c>
      <c r="E28" s="9">
        <v>4001</v>
      </c>
      <c r="F28" s="10">
        <v>34017930</v>
      </c>
      <c r="G28" s="11">
        <v>41714</v>
      </c>
      <c r="H28" s="9">
        <v>4001</v>
      </c>
      <c r="I28" s="10">
        <v>119793567</v>
      </c>
    </row>
    <row r="29" spans="1:9" x14ac:dyDescent="0.3">
      <c r="A29" s="5">
        <v>27</v>
      </c>
      <c r="B29" s="6" t="s">
        <v>49</v>
      </c>
      <c r="C29" s="7" t="s">
        <v>50</v>
      </c>
      <c r="D29" s="8">
        <v>41425</v>
      </c>
      <c r="E29" s="9">
        <v>2925</v>
      </c>
      <c r="F29" s="10">
        <v>29350389</v>
      </c>
      <c r="G29" s="11">
        <v>41543</v>
      </c>
      <c r="H29" s="9">
        <v>3082</v>
      </c>
      <c r="I29" s="10">
        <v>117723989</v>
      </c>
    </row>
    <row r="30" spans="1:9" x14ac:dyDescent="0.3">
      <c r="A30" s="5">
        <v>28</v>
      </c>
      <c r="B30" s="6" t="s">
        <v>51</v>
      </c>
      <c r="C30" s="7" t="s">
        <v>31</v>
      </c>
      <c r="D30" s="8">
        <v>41633</v>
      </c>
      <c r="E30" s="9">
        <v>2537</v>
      </c>
      <c r="F30" s="10">
        <v>18361578</v>
      </c>
      <c r="G30" s="11">
        <v>41732</v>
      </c>
      <c r="H30" s="9">
        <v>2557</v>
      </c>
      <c r="I30" s="10">
        <v>116900694</v>
      </c>
    </row>
    <row r="31" spans="1:9" x14ac:dyDescent="0.3">
      <c r="A31" s="5">
        <v>29</v>
      </c>
      <c r="B31" s="6" t="s">
        <v>52</v>
      </c>
      <c r="C31" s="7" t="s">
        <v>53</v>
      </c>
      <c r="D31" s="8">
        <v>41502</v>
      </c>
      <c r="E31" s="9">
        <v>2933</v>
      </c>
      <c r="F31" s="10">
        <v>24637312</v>
      </c>
      <c r="G31" s="11">
        <v>41683</v>
      </c>
      <c r="H31" s="9">
        <v>3330</v>
      </c>
      <c r="I31" s="10">
        <v>116632095</v>
      </c>
    </row>
    <row r="32" spans="1:9" x14ac:dyDescent="0.3">
      <c r="A32" s="5">
        <v>30</v>
      </c>
      <c r="B32" s="6" t="s">
        <v>54</v>
      </c>
      <c r="C32" s="7" t="s">
        <v>24</v>
      </c>
      <c r="D32" s="8">
        <v>41417</v>
      </c>
      <c r="E32" s="9">
        <v>3555</v>
      </c>
      <c r="F32" s="10">
        <v>41671198</v>
      </c>
      <c r="G32" s="11">
        <v>41501</v>
      </c>
      <c r="H32" s="9">
        <v>3565</v>
      </c>
      <c r="I32" s="10">
        <v>112200072</v>
      </c>
    </row>
    <row r="33" spans="1:9" x14ac:dyDescent="0.3">
      <c r="A33" s="5">
        <v>31</v>
      </c>
      <c r="B33" s="6" t="s">
        <v>55</v>
      </c>
      <c r="C33" s="7" t="s">
        <v>35</v>
      </c>
      <c r="D33" s="8">
        <v>41418</v>
      </c>
      <c r="E33" s="9">
        <v>3882</v>
      </c>
      <c r="F33" s="10">
        <v>33531068</v>
      </c>
      <c r="G33" s="11">
        <v>41536</v>
      </c>
      <c r="H33" s="9">
        <v>3894</v>
      </c>
      <c r="I33" s="10">
        <v>107518682</v>
      </c>
    </row>
    <row r="34" spans="1:9" x14ac:dyDescent="0.3">
      <c r="A34" s="5">
        <v>32</v>
      </c>
      <c r="B34" s="6" t="s">
        <v>56</v>
      </c>
      <c r="C34" s="7" t="s">
        <v>39</v>
      </c>
      <c r="D34" s="8">
        <v>41558</v>
      </c>
      <c r="E34" s="9">
        <v>3020</v>
      </c>
      <c r="F34" s="10">
        <v>25718314</v>
      </c>
      <c r="G34" s="11">
        <v>41700</v>
      </c>
      <c r="H34" s="9">
        <v>3143</v>
      </c>
      <c r="I34" s="10">
        <v>107100855</v>
      </c>
    </row>
    <row r="35" spans="1:9" x14ac:dyDescent="0.3">
      <c r="A35" s="5">
        <v>33</v>
      </c>
      <c r="B35" s="6" t="s">
        <v>57</v>
      </c>
      <c r="C35" s="7" t="s">
        <v>31</v>
      </c>
      <c r="D35" s="8">
        <v>41572</v>
      </c>
      <c r="E35" s="9">
        <v>3336</v>
      </c>
      <c r="F35" s="10">
        <v>32055177</v>
      </c>
      <c r="G35" s="11">
        <v>41662</v>
      </c>
      <c r="H35" s="9">
        <v>3345</v>
      </c>
      <c r="I35" s="10">
        <v>102003019</v>
      </c>
    </row>
    <row r="36" spans="1:9" x14ac:dyDescent="0.3">
      <c r="A36" s="5">
        <v>34</v>
      </c>
      <c r="B36" s="6" t="s">
        <v>58</v>
      </c>
      <c r="C36" s="7" t="s">
        <v>24</v>
      </c>
      <c r="D36" s="8">
        <v>41467</v>
      </c>
      <c r="E36" s="9">
        <v>3275</v>
      </c>
      <c r="F36" s="10">
        <v>37285325</v>
      </c>
      <c r="G36" s="11">
        <v>41564</v>
      </c>
      <c r="H36" s="9">
        <v>3285</v>
      </c>
      <c r="I36" s="10">
        <v>101802906</v>
      </c>
    </row>
    <row r="37" spans="1:9" x14ac:dyDescent="0.3">
      <c r="A37" s="5">
        <v>35</v>
      </c>
      <c r="B37" s="6" t="s">
        <v>59</v>
      </c>
      <c r="C37" s="7" t="s">
        <v>39</v>
      </c>
      <c r="D37" s="8">
        <v>41437</v>
      </c>
      <c r="E37" s="9">
        <v>3055</v>
      </c>
      <c r="F37" s="10">
        <v>20719162</v>
      </c>
      <c r="G37" s="11">
        <v>41553</v>
      </c>
      <c r="H37" s="9">
        <v>3055</v>
      </c>
      <c r="I37" s="10">
        <v>101470202</v>
      </c>
    </row>
    <row r="38" spans="1:9" x14ac:dyDescent="0.3">
      <c r="A38" s="5">
        <v>36</v>
      </c>
      <c r="B38" s="6" t="s">
        <v>60</v>
      </c>
      <c r="C38" s="7" t="s">
        <v>61</v>
      </c>
      <c r="D38" s="8">
        <v>41355</v>
      </c>
      <c r="E38" s="9">
        <v>3098</v>
      </c>
      <c r="F38" s="10">
        <v>30373794</v>
      </c>
      <c r="G38" s="11">
        <v>41466</v>
      </c>
      <c r="H38" s="9">
        <v>3106</v>
      </c>
      <c r="I38" s="10">
        <v>98925640</v>
      </c>
    </row>
    <row r="39" spans="1:9" x14ac:dyDescent="0.3">
      <c r="A39" s="5">
        <v>37</v>
      </c>
      <c r="B39" s="6">
        <v>42</v>
      </c>
      <c r="C39" s="7" t="s">
        <v>24</v>
      </c>
      <c r="D39" s="8">
        <v>41376</v>
      </c>
      <c r="E39" s="9">
        <v>3003</v>
      </c>
      <c r="F39" s="10">
        <v>27487144</v>
      </c>
      <c r="G39" s="11">
        <v>41480</v>
      </c>
      <c r="H39" s="9">
        <v>3405</v>
      </c>
      <c r="I39" s="10">
        <v>95020213</v>
      </c>
    </row>
    <row r="40" spans="1:9" x14ac:dyDescent="0.3">
      <c r="A40" s="5">
        <v>38</v>
      </c>
      <c r="B40" s="6" t="s">
        <v>62</v>
      </c>
      <c r="C40" s="7" t="s">
        <v>63</v>
      </c>
      <c r="D40" s="8">
        <v>41495</v>
      </c>
      <c r="E40" s="9">
        <v>3284</v>
      </c>
      <c r="F40" s="10">
        <v>29807393</v>
      </c>
      <c r="G40" s="11">
        <v>41602</v>
      </c>
      <c r="H40" s="9">
        <v>3284</v>
      </c>
      <c r="I40" s="10">
        <v>93050117</v>
      </c>
    </row>
    <row r="41" spans="1:9" x14ac:dyDescent="0.3">
      <c r="A41" s="5">
        <v>39</v>
      </c>
      <c r="B41" s="6" t="s">
        <v>64</v>
      </c>
      <c r="C41" s="7" t="s">
        <v>19</v>
      </c>
      <c r="D41" s="8">
        <v>41495</v>
      </c>
      <c r="E41" s="9">
        <v>3702</v>
      </c>
      <c r="F41" s="10">
        <v>22232291</v>
      </c>
      <c r="G41" s="11">
        <v>41627</v>
      </c>
      <c r="H41" s="9">
        <v>3716</v>
      </c>
      <c r="I41" s="10">
        <v>90288712</v>
      </c>
    </row>
    <row r="42" spans="1:9" x14ac:dyDescent="0.3">
      <c r="A42" s="5">
        <v>40</v>
      </c>
      <c r="B42" s="6" t="s">
        <v>65</v>
      </c>
      <c r="C42" s="7" t="s">
        <v>19</v>
      </c>
      <c r="D42" s="8">
        <v>41458</v>
      </c>
      <c r="E42" s="9">
        <v>3904</v>
      </c>
      <c r="F42" s="10">
        <v>29210849</v>
      </c>
      <c r="G42" s="11">
        <v>41557</v>
      </c>
      <c r="H42" s="9">
        <v>3904</v>
      </c>
      <c r="I42" s="10">
        <v>89302115</v>
      </c>
    </row>
    <row r="43" spans="1:9" x14ac:dyDescent="0.3">
      <c r="A43" s="5">
        <v>41</v>
      </c>
      <c r="B43" s="6" t="s">
        <v>66</v>
      </c>
      <c r="C43" s="7" t="s">
        <v>22</v>
      </c>
      <c r="D43" s="8">
        <v>41383</v>
      </c>
      <c r="E43" s="9">
        <v>3783</v>
      </c>
      <c r="F43" s="10">
        <v>37054485</v>
      </c>
      <c r="G43" s="11">
        <v>41452</v>
      </c>
      <c r="H43" s="9">
        <v>3792</v>
      </c>
      <c r="I43" s="10">
        <v>89107235</v>
      </c>
    </row>
    <row r="44" spans="1:9" x14ac:dyDescent="0.3">
      <c r="A44" s="5">
        <v>42</v>
      </c>
      <c r="B44" s="6" t="s">
        <v>67</v>
      </c>
      <c r="C44" s="7" t="s">
        <v>61</v>
      </c>
      <c r="D44" s="8">
        <v>41530</v>
      </c>
      <c r="E44" s="9">
        <v>3049</v>
      </c>
      <c r="F44" s="10">
        <v>40272103</v>
      </c>
      <c r="G44" s="11">
        <v>41627</v>
      </c>
      <c r="H44" s="9">
        <v>3155</v>
      </c>
      <c r="I44" s="10">
        <v>83586447</v>
      </c>
    </row>
    <row r="45" spans="1:9" x14ac:dyDescent="0.3">
      <c r="A45" s="5">
        <v>43</v>
      </c>
      <c r="B45" s="6" t="s">
        <v>68</v>
      </c>
      <c r="C45" s="7" t="s">
        <v>19</v>
      </c>
      <c r="D45" s="8">
        <v>41621</v>
      </c>
      <c r="E45" s="9">
        <v>15</v>
      </c>
      <c r="F45" s="10">
        <v>413373</v>
      </c>
      <c r="G45" s="11">
        <v>41746</v>
      </c>
      <c r="H45" s="9">
        <v>2671</v>
      </c>
      <c r="I45" s="10">
        <v>83301580</v>
      </c>
    </row>
    <row r="46" spans="1:9" x14ac:dyDescent="0.3">
      <c r="A46" s="5">
        <v>44</v>
      </c>
      <c r="B46" s="6" t="s">
        <v>69</v>
      </c>
      <c r="C46" s="7" t="s">
        <v>35</v>
      </c>
      <c r="D46" s="8">
        <v>41472</v>
      </c>
      <c r="E46" s="9">
        <v>3806</v>
      </c>
      <c r="F46" s="10">
        <v>21312625</v>
      </c>
      <c r="G46" s="11">
        <v>41620</v>
      </c>
      <c r="H46" s="9">
        <v>3809</v>
      </c>
      <c r="I46" s="10">
        <v>83028128</v>
      </c>
    </row>
    <row r="47" spans="1:9" x14ac:dyDescent="0.3">
      <c r="A47" s="5">
        <v>45</v>
      </c>
      <c r="B47" s="6" t="s">
        <v>70</v>
      </c>
      <c r="C47" s="7" t="s">
        <v>22</v>
      </c>
      <c r="D47" s="8">
        <v>41488</v>
      </c>
      <c r="E47" s="9">
        <v>3025</v>
      </c>
      <c r="F47" s="10">
        <v>27059130</v>
      </c>
      <c r="G47" s="11">
        <v>41571</v>
      </c>
      <c r="H47" s="9">
        <v>3028</v>
      </c>
      <c r="I47" s="10">
        <v>75612460</v>
      </c>
    </row>
    <row r="48" spans="1:9" x14ac:dyDescent="0.3">
      <c r="A48" s="5">
        <v>46</v>
      </c>
      <c r="B48" s="6" t="s">
        <v>71</v>
      </c>
      <c r="C48" s="7" t="s">
        <v>39</v>
      </c>
      <c r="D48" s="8">
        <v>41453</v>
      </c>
      <c r="E48" s="9">
        <v>3222</v>
      </c>
      <c r="F48" s="10">
        <v>24852258</v>
      </c>
      <c r="G48" s="11">
        <v>41532</v>
      </c>
      <c r="H48" s="9">
        <v>3222</v>
      </c>
      <c r="I48" s="10">
        <v>73103784</v>
      </c>
    </row>
    <row r="49" spans="1:9" x14ac:dyDescent="0.3">
      <c r="A49" s="5">
        <v>47</v>
      </c>
      <c r="B49" s="6" t="s">
        <v>72</v>
      </c>
      <c r="C49" s="7" t="s">
        <v>22</v>
      </c>
      <c r="D49" s="8">
        <v>41292</v>
      </c>
      <c r="E49" s="9">
        <v>2647</v>
      </c>
      <c r="F49" s="10">
        <v>28402310</v>
      </c>
      <c r="G49" s="11">
        <v>41368</v>
      </c>
      <c r="H49" s="9">
        <v>2781</v>
      </c>
      <c r="I49" s="10">
        <v>71628180</v>
      </c>
    </row>
    <row r="50" spans="1:9" x14ac:dyDescent="0.3">
      <c r="A50" s="5">
        <v>48</v>
      </c>
      <c r="B50" s="6" t="s">
        <v>73</v>
      </c>
      <c r="C50" s="7" t="s">
        <v>74</v>
      </c>
      <c r="D50" s="8">
        <v>41319</v>
      </c>
      <c r="E50" s="9">
        <v>3223</v>
      </c>
      <c r="F50" s="10">
        <v>21401594</v>
      </c>
      <c r="G50" s="11">
        <v>41424</v>
      </c>
      <c r="H50" s="9">
        <v>3223</v>
      </c>
      <c r="I50" s="10">
        <v>71349120</v>
      </c>
    </row>
    <row r="51" spans="1:9" x14ac:dyDescent="0.3">
      <c r="A51" s="5">
        <v>49</v>
      </c>
      <c r="B51" s="6" t="s">
        <v>75</v>
      </c>
      <c r="C51" s="7" t="s">
        <v>39</v>
      </c>
      <c r="D51" s="8">
        <v>41486</v>
      </c>
      <c r="E51" s="9">
        <v>3866</v>
      </c>
      <c r="F51" s="10">
        <v>17548389</v>
      </c>
      <c r="G51" s="11">
        <v>41595</v>
      </c>
      <c r="H51" s="9">
        <v>3867</v>
      </c>
      <c r="I51" s="10">
        <v>71017784</v>
      </c>
    </row>
    <row r="52" spans="1:9" x14ac:dyDescent="0.3">
      <c r="A52" s="5">
        <v>50</v>
      </c>
      <c r="B52" s="6" t="s">
        <v>76</v>
      </c>
      <c r="C52" s="7" t="s">
        <v>22</v>
      </c>
      <c r="D52" s="8">
        <v>41593</v>
      </c>
      <c r="E52" s="9">
        <v>2024</v>
      </c>
      <c r="F52" s="10">
        <v>30107555</v>
      </c>
      <c r="G52" s="11">
        <v>41648</v>
      </c>
      <c r="H52" s="9">
        <v>2041</v>
      </c>
      <c r="I52" s="10">
        <v>70525195</v>
      </c>
    </row>
    <row r="53" spans="1:9" x14ac:dyDescent="0.3">
      <c r="A53" s="5">
        <v>51</v>
      </c>
      <c r="B53" s="6" t="s">
        <v>77</v>
      </c>
      <c r="C53" s="7" t="s">
        <v>35</v>
      </c>
      <c r="D53" s="8">
        <v>41493</v>
      </c>
      <c r="E53" s="9">
        <v>3031</v>
      </c>
      <c r="F53" s="10">
        <v>14401054</v>
      </c>
      <c r="G53" s="11">
        <v>41669</v>
      </c>
      <c r="H53" s="9">
        <v>3080</v>
      </c>
      <c r="I53" s="10">
        <v>68559554</v>
      </c>
    </row>
    <row r="54" spans="1:9" x14ac:dyDescent="0.3">
      <c r="A54" s="5">
        <v>52</v>
      </c>
      <c r="B54" s="6" t="s">
        <v>78</v>
      </c>
      <c r="C54" s="7" t="s">
        <v>35</v>
      </c>
      <c r="D54" s="8">
        <v>41319</v>
      </c>
      <c r="E54" s="9">
        <v>3553</v>
      </c>
      <c r="F54" s="10">
        <v>24834845</v>
      </c>
      <c r="G54" s="11">
        <v>41417</v>
      </c>
      <c r="H54" s="9">
        <v>3555</v>
      </c>
      <c r="I54" s="10">
        <v>67349198</v>
      </c>
    </row>
    <row r="55" spans="1:9" x14ac:dyDescent="0.3">
      <c r="A55" s="5">
        <v>53</v>
      </c>
      <c r="B55" s="6" t="s">
        <v>79</v>
      </c>
      <c r="C55" s="7" t="s">
        <v>50</v>
      </c>
      <c r="D55" s="8">
        <v>41306</v>
      </c>
      <c r="E55" s="9">
        <v>3009</v>
      </c>
      <c r="F55" s="10">
        <v>20353967</v>
      </c>
      <c r="G55" s="11">
        <v>41403</v>
      </c>
      <c r="H55" s="9">
        <v>3009</v>
      </c>
      <c r="I55" s="10">
        <v>66380662</v>
      </c>
    </row>
    <row r="56" spans="1:9" x14ac:dyDescent="0.3">
      <c r="A56" s="5">
        <v>54</v>
      </c>
      <c r="B56" s="6" t="s">
        <v>80</v>
      </c>
      <c r="C56" s="7" t="s">
        <v>81</v>
      </c>
      <c r="D56" s="8">
        <v>41334</v>
      </c>
      <c r="E56" s="9">
        <v>3525</v>
      </c>
      <c r="F56" s="10">
        <v>27202226</v>
      </c>
      <c r="G56" s="11">
        <v>41438</v>
      </c>
      <c r="H56" s="9">
        <v>3525</v>
      </c>
      <c r="I56" s="10">
        <v>65187603</v>
      </c>
    </row>
    <row r="57" spans="1:9" x14ac:dyDescent="0.3">
      <c r="A57" s="5">
        <v>55</v>
      </c>
      <c r="B57" s="6" t="s">
        <v>82</v>
      </c>
      <c r="C57" s="7" t="s">
        <v>22</v>
      </c>
      <c r="D57" s="8">
        <v>41432</v>
      </c>
      <c r="E57" s="9">
        <v>2536</v>
      </c>
      <c r="F57" s="10">
        <v>34058360</v>
      </c>
      <c r="G57" s="11">
        <v>41494</v>
      </c>
      <c r="H57" s="9">
        <v>2591</v>
      </c>
      <c r="I57" s="10">
        <v>64473115</v>
      </c>
    </row>
    <row r="58" spans="1:9" x14ac:dyDescent="0.3">
      <c r="A58" s="5">
        <v>56</v>
      </c>
      <c r="B58" s="6" t="s">
        <v>83</v>
      </c>
      <c r="C58" s="7" t="s">
        <v>84</v>
      </c>
      <c r="D58" s="8">
        <v>41579</v>
      </c>
      <c r="E58" s="9">
        <v>3065</v>
      </c>
      <c r="F58" s="10">
        <v>16334566</v>
      </c>
      <c r="G58" s="11">
        <v>41690</v>
      </c>
      <c r="H58" s="9">
        <v>3237</v>
      </c>
      <c r="I58" s="10">
        <v>63914167</v>
      </c>
    </row>
    <row r="59" spans="1:9" x14ac:dyDescent="0.3">
      <c r="A59" s="5">
        <v>57</v>
      </c>
      <c r="B59" s="6" t="s">
        <v>85</v>
      </c>
      <c r="C59" s="7" t="s">
        <v>50</v>
      </c>
      <c r="D59" s="8">
        <v>41579</v>
      </c>
      <c r="E59" s="9">
        <v>3407</v>
      </c>
      <c r="F59" s="10">
        <v>27017351</v>
      </c>
      <c r="G59" s="11">
        <v>41648</v>
      </c>
      <c r="H59" s="9">
        <v>3407</v>
      </c>
      <c r="I59" s="10">
        <v>61737191</v>
      </c>
    </row>
    <row r="60" spans="1:9" x14ac:dyDescent="0.3">
      <c r="A60" s="5">
        <v>58</v>
      </c>
      <c r="B60" s="6" t="s">
        <v>86</v>
      </c>
      <c r="C60" s="7" t="s">
        <v>24</v>
      </c>
      <c r="D60" s="8">
        <v>41537</v>
      </c>
      <c r="E60" s="9">
        <v>3260</v>
      </c>
      <c r="F60" s="10">
        <v>20817053</v>
      </c>
      <c r="G60" s="11">
        <v>41613</v>
      </c>
      <c r="H60" s="9">
        <v>3290</v>
      </c>
      <c r="I60" s="10">
        <v>61002302</v>
      </c>
    </row>
    <row r="61" spans="1:9" x14ac:dyDescent="0.3">
      <c r="A61" s="5">
        <v>59</v>
      </c>
      <c r="B61" s="6" t="s">
        <v>87</v>
      </c>
      <c r="C61" s="7" t="s">
        <v>39</v>
      </c>
      <c r="D61" s="8">
        <v>41425</v>
      </c>
      <c r="E61" s="9">
        <v>3401</v>
      </c>
      <c r="F61" s="10">
        <v>27520040</v>
      </c>
      <c r="G61" s="11">
        <v>41504</v>
      </c>
      <c r="H61" s="9">
        <v>3401</v>
      </c>
      <c r="I61" s="10">
        <v>60522097</v>
      </c>
    </row>
    <row r="62" spans="1:9" x14ac:dyDescent="0.3">
      <c r="A62" s="5">
        <v>60</v>
      </c>
      <c r="B62" s="6" t="s">
        <v>88</v>
      </c>
      <c r="C62" s="7" t="s">
        <v>35</v>
      </c>
      <c r="D62" s="8">
        <v>41633</v>
      </c>
      <c r="E62" s="9">
        <v>2909</v>
      </c>
      <c r="F62" s="10">
        <v>12765508</v>
      </c>
      <c r="G62" s="11">
        <v>41739</v>
      </c>
      <c r="H62" s="9">
        <v>2922</v>
      </c>
      <c r="I62" s="10">
        <v>58236838</v>
      </c>
    </row>
    <row r="63" spans="1:9" x14ac:dyDescent="0.3">
      <c r="A63" s="5">
        <v>61</v>
      </c>
      <c r="B63" s="6" t="s">
        <v>89</v>
      </c>
      <c r="C63" s="7" t="s">
        <v>53</v>
      </c>
      <c r="D63" s="8">
        <v>41320</v>
      </c>
      <c r="E63" s="9">
        <v>3288</v>
      </c>
      <c r="F63" s="10">
        <v>15891055</v>
      </c>
      <c r="G63" s="11">
        <v>41480</v>
      </c>
      <c r="H63" s="9">
        <v>3353</v>
      </c>
      <c r="I63" s="10">
        <v>57012977</v>
      </c>
    </row>
    <row r="64" spans="1:9" x14ac:dyDescent="0.3">
      <c r="A64" s="5">
        <v>62</v>
      </c>
      <c r="B64" s="6" t="s">
        <v>90</v>
      </c>
      <c r="C64" s="7" t="s">
        <v>91</v>
      </c>
      <c r="D64" s="8">
        <v>41565</v>
      </c>
      <c r="E64" s="9">
        <v>19</v>
      </c>
      <c r="F64" s="10">
        <v>923715</v>
      </c>
      <c r="G64" s="11">
        <v>41767</v>
      </c>
      <c r="H64" s="9">
        <v>1474</v>
      </c>
      <c r="I64" s="10">
        <v>56671993</v>
      </c>
    </row>
    <row r="65" spans="1:9" x14ac:dyDescent="0.3">
      <c r="A65" s="5">
        <v>63</v>
      </c>
      <c r="B65" s="6" t="s">
        <v>92</v>
      </c>
      <c r="C65" s="7" t="s">
        <v>74</v>
      </c>
      <c r="D65" s="8">
        <v>41579</v>
      </c>
      <c r="E65" s="9">
        <v>3736</v>
      </c>
      <c r="F65" s="10">
        <v>15805237</v>
      </c>
      <c r="G65" s="11">
        <v>41718</v>
      </c>
      <c r="H65" s="9">
        <v>3736</v>
      </c>
      <c r="I65" s="10">
        <v>55750480</v>
      </c>
    </row>
    <row r="66" spans="1:9" x14ac:dyDescent="0.3">
      <c r="A66" s="5">
        <v>64</v>
      </c>
      <c r="B66" s="6" t="s">
        <v>93</v>
      </c>
      <c r="C66" s="7" t="s">
        <v>31</v>
      </c>
      <c r="D66" s="8">
        <v>41299</v>
      </c>
      <c r="E66" s="9">
        <v>3372</v>
      </c>
      <c r="F66" s="10">
        <v>19690956</v>
      </c>
      <c r="G66" s="11">
        <v>41389</v>
      </c>
      <c r="H66" s="9">
        <v>3375</v>
      </c>
      <c r="I66" s="10">
        <v>55703475</v>
      </c>
    </row>
    <row r="67" spans="1:9" x14ac:dyDescent="0.3">
      <c r="A67" s="5">
        <v>65</v>
      </c>
      <c r="B67" s="6" t="s">
        <v>94</v>
      </c>
      <c r="C67" s="7" t="s">
        <v>63</v>
      </c>
      <c r="D67" s="8">
        <v>41369</v>
      </c>
      <c r="E67" s="9">
        <v>3025</v>
      </c>
      <c r="F67" s="10">
        <v>25775847</v>
      </c>
      <c r="G67" s="11">
        <v>41434</v>
      </c>
      <c r="H67" s="9">
        <v>3025</v>
      </c>
      <c r="I67" s="10">
        <v>54239856</v>
      </c>
    </row>
    <row r="68" spans="1:9" x14ac:dyDescent="0.3">
      <c r="A68" s="5">
        <v>66</v>
      </c>
      <c r="B68" s="6" t="s">
        <v>95</v>
      </c>
      <c r="C68" s="7" t="s">
        <v>50</v>
      </c>
      <c r="D68" s="8">
        <v>41474</v>
      </c>
      <c r="E68" s="9">
        <v>3016</v>
      </c>
      <c r="F68" s="10">
        <v>18048422</v>
      </c>
      <c r="G68" s="11">
        <v>41564</v>
      </c>
      <c r="H68" s="9">
        <v>3016</v>
      </c>
      <c r="I68" s="10">
        <v>53262560</v>
      </c>
    </row>
    <row r="69" spans="1:9" x14ac:dyDescent="0.3">
      <c r="A69" s="5">
        <v>67</v>
      </c>
      <c r="B69" s="6" t="s">
        <v>96</v>
      </c>
      <c r="C69" s="7" t="s">
        <v>17</v>
      </c>
      <c r="D69" s="8">
        <v>41621</v>
      </c>
      <c r="E69" s="9">
        <v>2194</v>
      </c>
      <c r="F69" s="10">
        <v>16007634</v>
      </c>
      <c r="G69" s="11">
        <v>41683</v>
      </c>
      <c r="H69" s="9">
        <v>2194</v>
      </c>
      <c r="I69" s="10">
        <v>52543354</v>
      </c>
    </row>
    <row r="70" spans="1:9" ht="31.2" x14ac:dyDescent="0.3">
      <c r="A70" s="5">
        <v>68</v>
      </c>
      <c r="B70" s="6" t="s">
        <v>97</v>
      </c>
      <c r="C70" s="7" t="s">
        <v>17</v>
      </c>
      <c r="D70" s="8">
        <v>41362</v>
      </c>
      <c r="E70" s="9">
        <v>2047</v>
      </c>
      <c r="F70" s="10">
        <v>21641679</v>
      </c>
      <c r="G70" s="11">
        <v>41424</v>
      </c>
      <c r="H70" s="9">
        <v>2047</v>
      </c>
      <c r="I70" s="10">
        <v>51975354</v>
      </c>
    </row>
    <row r="71" spans="1:9" x14ac:dyDescent="0.3">
      <c r="A71" s="5">
        <v>69</v>
      </c>
      <c r="B71" s="6" t="s">
        <v>98</v>
      </c>
      <c r="C71" s="7" t="s">
        <v>63</v>
      </c>
      <c r="D71" s="8">
        <v>41348</v>
      </c>
      <c r="E71" s="9">
        <v>2507</v>
      </c>
      <c r="F71" s="10">
        <v>17118745</v>
      </c>
      <c r="G71" s="11">
        <v>41434</v>
      </c>
      <c r="H71" s="9">
        <v>2507</v>
      </c>
      <c r="I71" s="10">
        <v>51872378</v>
      </c>
    </row>
    <row r="72" spans="1:9" x14ac:dyDescent="0.3">
      <c r="A72" s="5">
        <v>70</v>
      </c>
      <c r="B72" s="6" t="s">
        <v>99</v>
      </c>
      <c r="C72" s="7" t="s">
        <v>31</v>
      </c>
      <c r="D72" s="8">
        <v>41390</v>
      </c>
      <c r="E72" s="9">
        <v>3277</v>
      </c>
      <c r="F72" s="10">
        <v>20244505</v>
      </c>
      <c r="G72" s="11">
        <v>41515</v>
      </c>
      <c r="H72" s="9">
        <v>3303</v>
      </c>
      <c r="I72" s="10">
        <v>49875291</v>
      </c>
    </row>
    <row r="73" spans="1:9" x14ac:dyDescent="0.3">
      <c r="A73" s="5">
        <v>71</v>
      </c>
      <c r="B73" s="6" t="s">
        <v>100</v>
      </c>
      <c r="C73" s="7" t="s">
        <v>24</v>
      </c>
      <c r="D73" s="8">
        <v>41285</v>
      </c>
      <c r="E73" s="9">
        <v>3103</v>
      </c>
      <c r="F73" s="10">
        <v>17070347</v>
      </c>
      <c r="G73" s="11">
        <v>41368</v>
      </c>
      <c r="H73" s="9">
        <v>3103</v>
      </c>
      <c r="I73" s="10">
        <v>46000903</v>
      </c>
    </row>
    <row r="74" spans="1:9" x14ac:dyDescent="0.3">
      <c r="A74" s="5">
        <v>72</v>
      </c>
      <c r="B74" s="6" t="s">
        <v>101</v>
      </c>
      <c r="C74" s="7" t="s">
        <v>22</v>
      </c>
      <c r="D74" s="8">
        <v>41369</v>
      </c>
      <c r="E74" s="9">
        <v>2771</v>
      </c>
      <c r="F74" s="10">
        <v>18620145</v>
      </c>
      <c r="G74" s="11">
        <v>41417</v>
      </c>
      <c r="H74" s="9">
        <v>2778</v>
      </c>
      <c r="I74" s="10">
        <v>45385935</v>
      </c>
    </row>
    <row r="75" spans="1:9" x14ac:dyDescent="0.3">
      <c r="A75" s="5">
        <v>73</v>
      </c>
      <c r="B75" s="6" t="s">
        <v>102</v>
      </c>
      <c r="C75" s="7" t="s">
        <v>35</v>
      </c>
      <c r="D75" s="8">
        <v>41432</v>
      </c>
      <c r="E75" s="9">
        <v>3366</v>
      </c>
      <c r="F75" s="10">
        <v>17325307</v>
      </c>
      <c r="G75" s="11">
        <v>41529</v>
      </c>
      <c r="H75" s="9">
        <v>3399</v>
      </c>
      <c r="I75" s="10">
        <v>44672764</v>
      </c>
    </row>
    <row r="76" spans="1:9" x14ac:dyDescent="0.3">
      <c r="A76" s="5">
        <v>74</v>
      </c>
      <c r="B76" s="6" t="s">
        <v>103</v>
      </c>
      <c r="C76" s="7" t="s">
        <v>17</v>
      </c>
      <c r="D76" s="8">
        <v>41516</v>
      </c>
      <c r="E76" s="9">
        <v>348</v>
      </c>
      <c r="F76" s="10">
        <v>7846426</v>
      </c>
      <c r="G76" s="11">
        <v>41620</v>
      </c>
      <c r="H76" s="9">
        <v>978</v>
      </c>
      <c r="I76" s="10">
        <v>44467206</v>
      </c>
    </row>
    <row r="77" spans="1:9" x14ac:dyDescent="0.3">
      <c r="A77" s="5">
        <v>75</v>
      </c>
      <c r="B77" s="6" t="s">
        <v>104</v>
      </c>
      <c r="C77" s="7" t="s">
        <v>50</v>
      </c>
      <c r="D77" s="8">
        <v>41327</v>
      </c>
      <c r="E77" s="9">
        <v>2511</v>
      </c>
      <c r="F77" s="10">
        <v>13167607</v>
      </c>
      <c r="G77" s="11">
        <v>41424</v>
      </c>
      <c r="H77" s="9">
        <v>2511</v>
      </c>
      <c r="I77" s="10">
        <v>42930462</v>
      </c>
    </row>
    <row r="78" spans="1:9" x14ac:dyDescent="0.3">
      <c r="A78" s="5">
        <v>76</v>
      </c>
      <c r="B78" s="6" t="s">
        <v>105</v>
      </c>
      <c r="C78" s="7" t="s">
        <v>22</v>
      </c>
      <c r="D78" s="8">
        <v>41523</v>
      </c>
      <c r="E78" s="9">
        <v>3107</v>
      </c>
      <c r="F78" s="10">
        <v>19030375</v>
      </c>
      <c r="G78" s="11">
        <v>41578</v>
      </c>
      <c r="H78" s="9">
        <v>3117</v>
      </c>
      <c r="I78" s="10">
        <v>42025135</v>
      </c>
    </row>
    <row r="79" spans="1:9" x14ac:dyDescent="0.3">
      <c r="A79" s="5">
        <v>77</v>
      </c>
      <c r="B79" s="6" t="s">
        <v>106</v>
      </c>
      <c r="C79" s="7" t="s">
        <v>107</v>
      </c>
      <c r="D79" s="8">
        <v>41285</v>
      </c>
      <c r="E79" s="9">
        <v>2160</v>
      </c>
      <c r="F79" s="10">
        <v>18101682</v>
      </c>
      <c r="G79" s="11">
        <v>41336</v>
      </c>
      <c r="H79" s="9">
        <v>2160</v>
      </c>
      <c r="I79" s="10">
        <v>40041683</v>
      </c>
    </row>
    <row r="80" spans="1:9" x14ac:dyDescent="0.3">
      <c r="A80" s="5">
        <v>78</v>
      </c>
      <c r="B80" s="6" t="s">
        <v>108</v>
      </c>
      <c r="C80" s="7" t="s">
        <v>22</v>
      </c>
      <c r="D80" s="8">
        <v>41633</v>
      </c>
      <c r="E80" s="9">
        <v>2689</v>
      </c>
      <c r="F80" s="10">
        <v>9910310</v>
      </c>
      <c r="G80" s="11">
        <v>41676</v>
      </c>
      <c r="H80" s="9">
        <v>2690</v>
      </c>
      <c r="I80" s="10">
        <v>38362475</v>
      </c>
    </row>
    <row r="81" spans="1:9" x14ac:dyDescent="0.3">
      <c r="A81" s="5">
        <v>79</v>
      </c>
      <c r="B81" s="6" t="s">
        <v>109</v>
      </c>
      <c r="C81" s="7" t="s">
        <v>53</v>
      </c>
      <c r="D81" s="8">
        <v>41635</v>
      </c>
      <c r="E81" s="9">
        <v>5</v>
      </c>
      <c r="F81" s="10">
        <v>179302</v>
      </c>
      <c r="G81" s="11">
        <v>41767</v>
      </c>
      <c r="H81" s="9">
        <v>2411</v>
      </c>
      <c r="I81" s="10">
        <v>37738810</v>
      </c>
    </row>
    <row r="82" spans="1:9" x14ac:dyDescent="0.3">
      <c r="A82" s="5">
        <v>80</v>
      </c>
      <c r="B82" s="6" t="s">
        <v>110</v>
      </c>
      <c r="C82" s="7" t="s">
        <v>53</v>
      </c>
      <c r="D82" s="8">
        <v>41600</v>
      </c>
      <c r="E82" s="9">
        <v>4</v>
      </c>
      <c r="F82" s="10">
        <v>128435</v>
      </c>
      <c r="G82" s="11">
        <v>41781</v>
      </c>
      <c r="H82" s="9">
        <v>1225</v>
      </c>
      <c r="I82" s="10">
        <v>37709979</v>
      </c>
    </row>
    <row r="83" spans="1:9" x14ac:dyDescent="0.3">
      <c r="A83" s="5">
        <v>81</v>
      </c>
      <c r="B83" s="6" t="s">
        <v>111</v>
      </c>
      <c r="C83" s="7" t="s">
        <v>74</v>
      </c>
      <c r="D83" s="8">
        <v>41530</v>
      </c>
      <c r="E83" s="9">
        <v>3091</v>
      </c>
      <c r="F83" s="10">
        <v>14034764</v>
      </c>
      <c r="G83" s="11">
        <v>41648</v>
      </c>
      <c r="H83" s="9">
        <v>3091</v>
      </c>
      <c r="I83" s="10">
        <v>36918811</v>
      </c>
    </row>
    <row r="84" spans="1:9" x14ac:dyDescent="0.3">
      <c r="A84" s="5">
        <v>82</v>
      </c>
      <c r="B84" s="6" t="s">
        <v>112</v>
      </c>
      <c r="C84" s="7" t="s">
        <v>35</v>
      </c>
      <c r="D84" s="8">
        <v>41628</v>
      </c>
      <c r="E84" s="9">
        <v>3231</v>
      </c>
      <c r="F84" s="10">
        <v>7091938</v>
      </c>
      <c r="G84" s="11">
        <v>41739</v>
      </c>
      <c r="H84" s="9">
        <v>3243</v>
      </c>
      <c r="I84" s="10">
        <v>36076121</v>
      </c>
    </row>
    <row r="85" spans="1:9" x14ac:dyDescent="0.3">
      <c r="A85" s="5">
        <v>83</v>
      </c>
      <c r="B85" s="6" t="s">
        <v>113</v>
      </c>
      <c r="C85" s="7" t="s">
        <v>114</v>
      </c>
      <c r="D85" s="8">
        <v>41565</v>
      </c>
      <c r="E85" s="9">
        <v>3157</v>
      </c>
      <c r="F85" s="10">
        <v>16101552</v>
      </c>
      <c r="G85" s="11">
        <v>41602</v>
      </c>
      <c r="H85" s="9">
        <v>3157</v>
      </c>
      <c r="I85" s="10">
        <v>35266619</v>
      </c>
    </row>
    <row r="86" spans="1:9" x14ac:dyDescent="0.3">
      <c r="A86" s="5">
        <v>84</v>
      </c>
      <c r="B86" s="6" t="s">
        <v>115</v>
      </c>
      <c r="C86" s="7" t="s">
        <v>17</v>
      </c>
      <c r="D86" s="8">
        <v>41278</v>
      </c>
      <c r="E86" s="9">
        <v>2654</v>
      </c>
      <c r="F86" s="10">
        <v>21744470</v>
      </c>
      <c r="G86" s="11">
        <v>41333</v>
      </c>
      <c r="H86" s="9">
        <v>2659</v>
      </c>
      <c r="I86" s="10">
        <v>34341945</v>
      </c>
    </row>
    <row r="87" spans="1:9" x14ac:dyDescent="0.3">
      <c r="A87" s="5">
        <v>85</v>
      </c>
      <c r="B87" s="6" t="s">
        <v>116</v>
      </c>
      <c r="C87" s="7" t="s">
        <v>22</v>
      </c>
      <c r="D87" s="8">
        <v>41474</v>
      </c>
      <c r="E87" s="9">
        <v>2852</v>
      </c>
      <c r="F87" s="10">
        <v>12691415</v>
      </c>
      <c r="G87" s="11">
        <v>41543</v>
      </c>
      <c r="H87" s="9">
        <v>2852</v>
      </c>
      <c r="I87" s="10">
        <v>33618855</v>
      </c>
    </row>
    <row r="88" spans="1:9" x14ac:dyDescent="0.3">
      <c r="A88" s="5">
        <v>86</v>
      </c>
      <c r="B88" s="6" t="s">
        <v>117</v>
      </c>
      <c r="C88" s="7" t="s">
        <v>118</v>
      </c>
      <c r="D88" s="8">
        <v>41481</v>
      </c>
      <c r="E88" s="9">
        <v>6</v>
      </c>
      <c r="F88" s="10">
        <v>612064</v>
      </c>
      <c r="G88" s="11">
        <v>41732</v>
      </c>
      <c r="H88" s="9">
        <v>1283</v>
      </c>
      <c r="I88" s="10">
        <v>33405481</v>
      </c>
    </row>
    <row r="89" spans="1:9" x14ac:dyDescent="0.3">
      <c r="A89" s="5">
        <v>87</v>
      </c>
      <c r="B89" s="6" t="s">
        <v>119</v>
      </c>
      <c r="C89" s="7" t="s">
        <v>50</v>
      </c>
      <c r="D89" s="8">
        <v>41458</v>
      </c>
      <c r="E89" s="9">
        <v>876</v>
      </c>
      <c r="F89" s="10">
        <v>10030463</v>
      </c>
      <c r="G89" s="11">
        <v>41508</v>
      </c>
      <c r="H89" s="9">
        <v>892</v>
      </c>
      <c r="I89" s="10">
        <v>32244051</v>
      </c>
    </row>
    <row r="90" spans="1:9" x14ac:dyDescent="0.3">
      <c r="A90" s="5">
        <v>88</v>
      </c>
      <c r="B90" s="6" t="s">
        <v>120</v>
      </c>
      <c r="C90" s="7" t="s">
        <v>107</v>
      </c>
      <c r="D90" s="8">
        <v>41313</v>
      </c>
      <c r="E90" s="9">
        <v>2605</v>
      </c>
      <c r="F90" s="10">
        <v>9303145</v>
      </c>
      <c r="G90" s="11">
        <v>41410</v>
      </c>
      <c r="H90" s="9">
        <v>2605</v>
      </c>
      <c r="I90" s="10">
        <v>32172757</v>
      </c>
    </row>
    <row r="91" spans="1:9" x14ac:dyDescent="0.3">
      <c r="A91" s="5">
        <v>89</v>
      </c>
      <c r="B91" s="6" t="s">
        <v>121</v>
      </c>
      <c r="C91" s="7" t="s">
        <v>122</v>
      </c>
      <c r="D91" s="8">
        <v>41376</v>
      </c>
      <c r="E91" s="9">
        <v>3402</v>
      </c>
      <c r="F91" s="10">
        <v>14157367</v>
      </c>
      <c r="G91" s="11">
        <v>41480</v>
      </c>
      <c r="H91" s="9">
        <v>3402</v>
      </c>
      <c r="I91" s="10">
        <v>32015787</v>
      </c>
    </row>
    <row r="92" spans="1:9" x14ac:dyDescent="0.3">
      <c r="A92" s="5">
        <v>90</v>
      </c>
      <c r="B92" s="6" t="s">
        <v>123</v>
      </c>
      <c r="C92" s="7" t="s">
        <v>114</v>
      </c>
      <c r="D92" s="8">
        <v>41507</v>
      </c>
      <c r="E92" s="9">
        <v>3118</v>
      </c>
      <c r="F92" s="10">
        <v>9336957</v>
      </c>
      <c r="G92" s="11">
        <v>41553</v>
      </c>
      <c r="H92" s="9">
        <v>3118</v>
      </c>
      <c r="I92" s="10">
        <v>31165421</v>
      </c>
    </row>
    <row r="93" spans="1:9" x14ac:dyDescent="0.3">
      <c r="A93" s="5">
        <v>91</v>
      </c>
      <c r="B93" s="6" t="s">
        <v>124</v>
      </c>
      <c r="C93" s="7" t="s">
        <v>19</v>
      </c>
      <c r="D93" s="8">
        <v>41600</v>
      </c>
      <c r="E93" s="9">
        <v>3036</v>
      </c>
      <c r="F93" s="10">
        <v>7944977</v>
      </c>
      <c r="G93" s="11">
        <v>41718</v>
      </c>
      <c r="H93" s="9">
        <v>3036</v>
      </c>
      <c r="I93" s="10">
        <v>30664106</v>
      </c>
    </row>
    <row r="94" spans="1:9" x14ac:dyDescent="0.3">
      <c r="A94" s="5">
        <v>92</v>
      </c>
      <c r="B94" s="6" t="s">
        <v>125</v>
      </c>
      <c r="C94" s="7" t="s">
        <v>24</v>
      </c>
      <c r="D94" s="8">
        <v>41633</v>
      </c>
      <c r="E94" s="9">
        <v>2838</v>
      </c>
      <c r="F94" s="10">
        <v>7021993</v>
      </c>
      <c r="G94" s="11">
        <v>41711</v>
      </c>
      <c r="H94" s="9">
        <v>2856</v>
      </c>
      <c r="I94" s="10">
        <v>29807260</v>
      </c>
    </row>
    <row r="95" spans="1:9" x14ac:dyDescent="0.3">
      <c r="A95" s="5">
        <v>93</v>
      </c>
      <c r="B95" s="6" t="s">
        <v>126</v>
      </c>
      <c r="C95" s="7" t="s">
        <v>63</v>
      </c>
      <c r="D95" s="8">
        <v>41516</v>
      </c>
      <c r="E95" s="9">
        <v>2735</v>
      </c>
      <c r="F95" s="10">
        <v>15815497</v>
      </c>
      <c r="G95" s="11">
        <v>41553</v>
      </c>
      <c r="H95" s="9">
        <v>2735</v>
      </c>
      <c r="I95" s="10">
        <v>28873374</v>
      </c>
    </row>
    <row r="96" spans="1:9" x14ac:dyDescent="0.3">
      <c r="A96" s="5">
        <v>94</v>
      </c>
      <c r="B96" s="6" t="s">
        <v>178</v>
      </c>
      <c r="C96" s="7" t="s">
        <v>22</v>
      </c>
      <c r="D96" s="8">
        <v>41502</v>
      </c>
      <c r="E96" s="9">
        <v>2940</v>
      </c>
      <c r="F96" s="10">
        <v>13332955</v>
      </c>
      <c r="G96" s="11">
        <v>41543</v>
      </c>
      <c r="H96" s="9">
        <v>2945</v>
      </c>
      <c r="I96" s="10">
        <v>28795985</v>
      </c>
    </row>
    <row r="97" spans="1:9" x14ac:dyDescent="0.3">
      <c r="A97" s="5">
        <v>95</v>
      </c>
      <c r="B97" s="6" t="s">
        <v>127</v>
      </c>
      <c r="C97" s="7" t="s">
        <v>128</v>
      </c>
      <c r="D97" s="8">
        <v>41579</v>
      </c>
      <c r="E97" s="9">
        <v>9</v>
      </c>
      <c r="F97" s="10">
        <v>260865</v>
      </c>
      <c r="G97" s="11">
        <v>41760</v>
      </c>
      <c r="H97" s="9">
        <v>1110</v>
      </c>
      <c r="I97" s="10">
        <v>27298285</v>
      </c>
    </row>
    <row r="98" spans="1:9" x14ac:dyDescent="0.3">
      <c r="A98" s="5">
        <v>96</v>
      </c>
      <c r="B98" s="6" t="s">
        <v>129</v>
      </c>
      <c r="C98" s="7" t="s">
        <v>22</v>
      </c>
      <c r="D98" s="8">
        <v>41537</v>
      </c>
      <c r="E98" s="9">
        <v>5</v>
      </c>
      <c r="F98" s="10">
        <v>187289</v>
      </c>
      <c r="G98" s="11">
        <v>41599</v>
      </c>
      <c r="H98" s="9">
        <v>2308</v>
      </c>
      <c r="I98" s="10">
        <v>26947624</v>
      </c>
    </row>
    <row r="99" spans="1:9" x14ac:dyDescent="0.3">
      <c r="A99" s="5">
        <v>97</v>
      </c>
      <c r="B99" s="6" t="s">
        <v>130</v>
      </c>
      <c r="C99" s="7" t="s">
        <v>107</v>
      </c>
      <c r="D99" s="8">
        <v>41362</v>
      </c>
      <c r="E99" s="9">
        <v>3202</v>
      </c>
      <c r="F99" s="10">
        <v>10600112</v>
      </c>
      <c r="G99" s="11">
        <v>41424</v>
      </c>
      <c r="H99" s="9">
        <v>3202</v>
      </c>
      <c r="I99" s="10">
        <v>26627201</v>
      </c>
    </row>
    <row r="100" spans="1:9" x14ac:dyDescent="0.3">
      <c r="A100" s="5">
        <v>98</v>
      </c>
      <c r="B100" s="6" t="s">
        <v>131</v>
      </c>
      <c r="C100" s="7" t="s">
        <v>128</v>
      </c>
      <c r="D100" s="8">
        <v>41509</v>
      </c>
      <c r="E100" s="9">
        <v>1551</v>
      </c>
      <c r="F100" s="10">
        <v>8811790</v>
      </c>
      <c r="G100" s="11">
        <v>41613</v>
      </c>
      <c r="H100" s="9">
        <v>1553</v>
      </c>
      <c r="I100" s="10">
        <v>26004851</v>
      </c>
    </row>
    <row r="101" spans="1:9" x14ac:dyDescent="0.3">
      <c r="A101" s="5">
        <v>99</v>
      </c>
      <c r="B101" s="6" t="s">
        <v>132</v>
      </c>
      <c r="C101" s="7" t="s">
        <v>74</v>
      </c>
      <c r="D101" s="8">
        <v>41334</v>
      </c>
      <c r="E101" s="9">
        <v>2771</v>
      </c>
      <c r="F101" s="10">
        <v>8754168</v>
      </c>
      <c r="G101" s="11">
        <v>41410</v>
      </c>
      <c r="H101" s="9">
        <v>2771</v>
      </c>
      <c r="I101" s="10">
        <v>25682380</v>
      </c>
    </row>
    <row r="102" spans="1:9" x14ac:dyDescent="0.3">
      <c r="A102" s="5">
        <v>100</v>
      </c>
      <c r="B102" s="6" t="s">
        <v>133</v>
      </c>
      <c r="C102" s="7" t="s">
        <v>24</v>
      </c>
      <c r="D102" s="8">
        <v>41626</v>
      </c>
      <c r="E102" s="9">
        <v>6</v>
      </c>
      <c r="F102" s="10">
        <v>260382</v>
      </c>
      <c r="G102" s="11">
        <v>41746</v>
      </c>
      <c r="H102" s="9">
        <v>1729</v>
      </c>
      <c r="I102" s="10">
        <v>25568251</v>
      </c>
    </row>
  </sheetData>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sqref="A1:O1"/>
    </sheetView>
  </sheetViews>
  <sheetFormatPr defaultRowHeight="15.6" x14ac:dyDescent="0.3"/>
  <cols>
    <col min="1" max="1" width="4.8984375" bestFit="1"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s>
  <sheetData>
    <row r="1" spans="1:12" ht="15.6" customHeight="1" x14ac:dyDescent="0.3">
      <c r="A1" s="69" t="s">
        <v>6</v>
      </c>
      <c r="B1" s="70"/>
      <c r="C1" s="70"/>
      <c r="D1" s="70"/>
      <c r="E1" s="70"/>
      <c r="F1" s="70"/>
      <c r="G1" s="70"/>
      <c r="H1" s="70"/>
      <c r="I1" s="71"/>
      <c r="K1" s="1" t="s">
        <v>166</v>
      </c>
    </row>
    <row r="2" spans="1:12" ht="31.2" x14ac:dyDescent="0.3">
      <c r="A2" s="2" t="s">
        <v>7</v>
      </c>
      <c r="B2" s="2" t="s">
        <v>8</v>
      </c>
      <c r="C2" s="2" t="s">
        <v>9</v>
      </c>
      <c r="D2" s="2" t="s">
        <v>10</v>
      </c>
      <c r="E2" s="3" t="s">
        <v>11</v>
      </c>
      <c r="F2" s="3" t="s">
        <v>12</v>
      </c>
      <c r="G2" s="2" t="s">
        <v>13</v>
      </c>
      <c r="H2" s="3" t="s">
        <v>14</v>
      </c>
      <c r="I2" s="3" t="s">
        <v>15</v>
      </c>
      <c r="K2" s="4">
        <v>1</v>
      </c>
      <c r="L2" s="12" t="s">
        <v>167</v>
      </c>
    </row>
    <row r="3" spans="1:12" x14ac:dyDescent="0.3">
      <c r="A3" s="13">
        <v>1</v>
      </c>
      <c r="B3" s="6" t="s">
        <v>16</v>
      </c>
      <c r="C3" s="7" t="s">
        <v>17</v>
      </c>
      <c r="D3" s="8">
        <v>41600</v>
      </c>
      <c r="E3" s="9">
        <v>4163</v>
      </c>
      <c r="F3" s="10">
        <v>158074286</v>
      </c>
      <c r="G3" s="11">
        <v>41732</v>
      </c>
      <c r="H3" s="9">
        <v>4163</v>
      </c>
      <c r="I3" s="10">
        <v>424668047</v>
      </c>
      <c r="K3" s="4">
        <v>2</v>
      </c>
      <c r="L3" s="12" t="s">
        <v>168</v>
      </c>
    </row>
    <row r="4" spans="1:12" x14ac:dyDescent="0.3">
      <c r="A4" s="13">
        <v>2</v>
      </c>
      <c r="B4" s="6" t="s">
        <v>18</v>
      </c>
      <c r="C4" s="7" t="s">
        <v>19</v>
      </c>
      <c r="D4" s="8">
        <v>41397</v>
      </c>
      <c r="E4" s="9">
        <v>4253</v>
      </c>
      <c r="F4" s="10">
        <v>174144585</v>
      </c>
      <c r="G4" s="11">
        <v>41529</v>
      </c>
      <c r="H4" s="9">
        <v>4253</v>
      </c>
      <c r="I4" s="10">
        <v>409013994</v>
      </c>
      <c r="K4" s="4">
        <v>3</v>
      </c>
      <c r="L4" s="12" t="s">
        <v>169</v>
      </c>
    </row>
    <row r="5" spans="1:12" x14ac:dyDescent="0.3">
      <c r="A5" s="13">
        <v>3</v>
      </c>
      <c r="B5" s="6" t="s">
        <v>20</v>
      </c>
      <c r="C5" s="7" t="s">
        <v>19</v>
      </c>
      <c r="D5" s="8">
        <v>41600</v>
      </c>
      <c r="E5" s="9">
        <v>1</v>
      </c>
      <c r="F5" s="10">
        <v>243390</v>
      </c>
      <c r="G5" s="11">
        <v>41837</v>
      </c>
      <c r="H5" s="9">
        <v>3742</v>
      </c>
      <c r="I5" s="10">
        <v>400738009</v>
      </c>
      <c r="K5" s="4">
        <v>4</v>
      </c>
      <c r="L5" s="12" t="s">
        <v>170</v>
      </c>
    </row>
    <row r="6" spans="1:12" x14ac:dyDescent="0.3">
      <c r="A6" s="13">
        <v>4</v>
      </c>
      <c r="B6" s="6" t="s">
        <v>21</v>
      </c>
      <c r="C6" s="7" t="s">
        <v>22</v>
      </c>
      <c r="D6" s="8">
        <v>41458</v>
      </c>
      <c r="E6" s="9">
        <v>3997</v>
      </c>
      <c r="F6" s="10">
        <v>83517315</v>
      </c>
      <c r="G6" s="11">
        <v>41655</v>
      </c>
      <c r="H6" s="9">
        <v>4003</v>
      </c>
      <c r="I6" s="10">
        <v>368061265</v>
      </c>
      <c r="K6" s="4">
        <v>5</v>
      </c>
      <c r="L6" s="12" t="s">
        <v>171</v>
      </c>
    </row>
    <row r="7" spans="1:12" x14ac:dyDescent="0.3">
      <c r="A7" s="13">
        <v>5</v>
      </c>
      <c r="B7" s="6" t="s">
        <v>23</v>
      </c>
      <c r="C7" s="7" t="s">
        <v>24</v>
      </c>
      <c r="D7" s="8">
        <v>41439</v>
      </c>
      <c r="E7" s="9">
        <v>4207</v>
      </c>
      <c r="F7" s="10">
        <v>116619362</v>
      </c>
      <c r="G7" s="11">
        <v>41536</v>
      </c>
      <c r="H7" s="9">
        <v>4207</v>
      </c>
      <c r="I7" s="10">
        <v>291045518</v>
      </c>
      <c r="K7" s="4">
        <v>6</v>
      </c>
      <c r="L7" s="12" t="s">
        <v>172</v>
      </c>
    </row>
    <row r="8" spans="1:12" x14ac:dyDescent="0.3">
      <c r="A8" s="13">
        <v>6</v>
      </c>
      <c r="B8" s="6" t="s">
        <v>25</v>
      </c>
      <c r="C8" s="7" t="s">
        <v>24</v>
      </c>
      <c r="D8" s="8">
        <v>41551</v>
      </c>
      <c r="E8" s="9">
        <v>3575</v>
      </c>
      <c r="F8" s="10">
        <v>55785112</v>
      </c>
      <c r="G8" s="11">
        <v>41767</v>
      </c>
      <c r="H8" s="9">
        <v>3820</v>
      </c>
      <c r="I8" s="10">
        <v>274092705</v>
      </c>
      <c r="K8" s="4">
        <v>7</v>
      </c>
      <c r="L8" s="12" t="s">
        <v>173</v>
      </c>
    </row>
    <row r="9" spans="1:12" x14ac:dyDescent="0.3">
      <c r="A9" s="13">
        <v>7</v>
      </c>
      <c r="B9" s="6" t="s">
        <v>26</v>
      </c>
      <c r="C9" s="7" t="s">
        <v>19</v>
      </c>
      <c r="D9" s="8">
        <v>41446</v>
      </c>
      <c r="E9" s="9">
        <v>4004</v>
      </c>
      <c r="F9" s="10">
        <v>82429469</v>
      </c>
      <c r="G9" s="11">
        <v>41627</v>
      </c>
      <c r="H9" s="9">
        <v>4004</v>
      </c>
      <c r="I9" s="10">
        <v>268492764</v>
      </c>
      <c r="K9" s="4">
        <v>8</v>
      </c>
      <c r="L9" s="12" t="s">
        <v>174</v>
      </c>
    </row>
    <row r="10" spans="1:12" x14ac:dyDescent="0.3">
      <c r="A10" s="13">
        <v>8</v>
      </c>
      <c r="B10" s="6" t="s">
        <v>27</v>
      </c>
      <c r="C10" s="7" t="s">
        <v>24</v>
      </c>
      <c r="D10" s="8">
        <v>41621</v>
      </c>
      <c r="E10" s="9">
        <v>3903</v>
      </c>
      <c r="F10" s="10">
        <v>73645197</v>
      </c>
      <c r="G10" s="11">
        <v>41746</v>
      </c>
      <c r="H10" s="9">
        <v>3928</v>
      </c>
      <c r="I10" s="10">
        <v>258366855</v>
      </c>
      <c r="K10" s="4">
        <v>9</v>
      </c>
      <c r="L10" s="12" t="s">
        <v>175</v>
      </c>
    </row>
    <row r="11" spans="1:12" x14ac:dyDescent="0.3">
      <c r="A11" s="13">
        <v>9</v>
      </c>
      <c r="B11" s="6" t="s">
        <v>28</v>
      </c>
      <c r="C11" s="7" t="s">
        <v>22</v>
      </c>
      <c r="D11" s="8">
        <v>41418</v>
      </c>
      <c r="E11" s="9">
        <v>3658</v>
      </c>
      <c r="F11" s="10">
        <v>97375245</v>
      </c>
      <c r="G11" s="11">
        <v>41522</v>
      </c>
      <c r="H11" s="9">
        <v>3771</v>
      </c>
      <c r="I11" s="10">
        <v>238679850</v>
      </c>
      <c r="K11" s="4"/>
    </row>
    <row r="12" spans="1:12" x14ac:dyDescent="0.3">
      <c r="A12" s="13">
        <v>10</v>
      </c>
      <c r="B12" s="6" t="s">
        <v>29</v>
      </c>
      <c r="C12" s="7" t="s">
        <v>19</v>
      </c>
      <c r="D12" s="8">
        <v>41341</v>
      </c>
      <c r="E12" s="9">
        <v>3912</v>
      </c>
      <c r="F12" s="10">
        <v>79110453</v>
      </c>
      <c r="G12" s="11">
        <v>41473</v>
      </c>
      <c r="H12" s="9">
        <v>3912</v>
      </c>
      <c r="I12" s="10">
        <v>234911825</v>
      </c>
    </row>
    <row r="13" spans="1:12" x14ac:dyDescent="0.3">
      <c r="A13" s="13">
        <v>11</v>
      </c>
      <c r="B13" s="6" t="s">
        <v>30</v>
      </c>
      <c r="C13" s="7" t="s">
        <v>31</v>
      </c>
      <c r="D13" s="8">
        <v>41410</v>
      </c>
      <c r="E13" s="9">
        <v>3868</v>
      </c>
      <c r="F13" s="10">
        <v>70165559</v>
      </c>
      <c r="G13" s="11">
        <v>41529</v>
      </c>
      <c r="H13" s="9">
        <v>3907</v>
      </c>
      <c r="I13" s="10">
        <v>228778661</v>
      </c>
    </row>
    <row r="14" spans="1:12" x14ac:dyDescent="0.3">
      <c r="A14" s="13">
        <v>12</v>
      </c>
      <c r="B14" s="6" t="s">
        <v>32</v>
      </c>
      <c r="C14" s="7" t="s">
        <v>19</v>
      </c>
      <c r="D14" s="8">
        <v>41586</v>
      </c>
      <c r="E14" s="9">
        <v>3841</v>
      </c>
      <c r="F14" s="10">
        <v>85737841</v>
      </c>
      <c r="G14" s="11">
        <v>41746</v>
      </c>
      <c r="H14" s="9">
        <v>3841</v>
      </c>
      <c r="I14" s="10">
        <v>206362140</v>
      </c>
    </row>
    <row r="15" spans="1:12" x14ac:dyDescent="0.3">
      <c r="A15" s="13">
        <v>13</v>
      </c>
      <c r="B15" s="6"/>
      <c r="C15" s="7" t="s">
        <v>31</v>
      </c>
      <c r="D15" s="8">
        <v>41446</v>
      </c>
      <c r="E15" s="9">
        <v>3607</v>
      </c>
      <c r="F15" s="10">
        <v>66411834</v>
      </c>
      <c r="G15" s="11">
        <v>41557</v>
      </c>
      <c r="H15" s="9">
        <v>3607</v>
      </c>
      <c r="I15" s="10">
        <v>202359711</v>
      </c>
    </row>
    <row r="16" spans="1:12" x14ac:dyDescent="0.3">
      <c r="A16" s="13">
        <v>14</v>
      </c>
      <c r="B16" s="6" t="s">
        <v>34</v>
      </c>
      <c r="C16" s="7" t="s">
        <v>35</v>
      </c>
      <c r="D16" s="8">
        <v>41355</v>
      </c>
      <c r="E16" s="9">
        <v>4046</v>
      </c>
      <c r="F16" s="10">
        <v>43639736</v>
      </c>
      <c r="G16" s="11">
        <v>41536</v>
      </c>
      <c r="H16" s="9">
        <v>4065</v>
      </c>
      <c r="I16" s="10">
        <v>187168425</v>
      </c>
    </row>
    <row r="17" spans="1:9" x14ac:dyDescent="0.3">
      <c r="A17" s="13">
        <v>15</v>
      </c>
      <c r="B17" s="6" t="s">
        <v>36</v>
      </c>
      <c r="C17" s="7" t="s">
        <v>35</v>
      </c>
      <c r="D17" s="8">
        <v>41453</v>
      </c>
      <c r="E17" s="9">
        <v>3181</v>
      </c>
      <c r="F17" s="10">
        <v>39115043</v>
      </c>
      <c r="G17" s="11">
        <v>41620</v>
      </c>
      <c r="H17" s="9">
        <v>3184</v>
      </c>
      <c r="I17" s="10">
        <v>159582188</v>
      </c>
    </row>
    <row r="18" spans="1:9" x14ac:dyDescent="0.3">
      <c r="A18" s="13">
        <v>16</v>
      </c>
      <c r="B18" s="6" t="s">
        <v>37</v>
      </c>
      <c r="C18" s="7" t="s">
        <v>24</v>
      </c>
      <c r="D18" s="8">
        <v>41493</v>
      </c>
      <c r="E18" s="9">
        <v>3260</v>
      </c>
      <c r="F18" s="10">
        <v>26419396</v>
      </c>
      <c r="G18" s="11">
        <v>41613</v>
      </c>
      <c r="H18" s="9">
        <v>3445</v>
      </c>
      <c r="I18" s="10">
        <v>150394119</v>
      </c>
    </row>
    <row r="19" spans="1:9" x14ac:dyDescent="0.3">
      <c r="A19" s="13">
        <v>17</v>
      </c>
      <c r="B19" s="6" t="s">
        <v>38</v>
      </c>
      <c r="C19" s="7" t="s">
        <v>39</v>
      </c>
      <c r="D19" s="8">
        <v>41621</v>
      </c>
      <c r="E19" s="9">
        <v>6</v>
      </c>
      <c r="F19" s="10">
        <v>740455</v>
      </c>
      <c r="G19" s="11">
        <v>41735</v>
      </c>
      <c r="H19" s="9">
        <v>2629</v>
      </c>
      <c r="I19" s="10">
        <v>150117807</v>
      </c>
    </row>
    <row r="20" spans="1:9" x14ac:dyDescent="0.3">
      <c r="A20" s="13">
        <v>18</v>
      </c>
      <c r="B20" s="6" t="s">
        <v>40</v>
      </c>
      <c r="C20" s="7" t="s">
        <v>24</v>
      </c>
      <c r="D20" s="8">
        <v>41404</v>
      </c>
      <c r="E20" s="9">
        <v>3535</v>
      </c>
      <c r="F20" s="10">
        <v>50085185</v>
      </c>
      <c r="G20" s="11">
        <v>41508</v>
      </c>
      <c r="H20" s="9">
        <v>3550</v>
      </c>
      <c r="I20" s="10">
        <v>144840419</v>
      </c>
    </row>
    <row r="21" spans="1:9" x14ac:dyDescent="0.3">
      <c r="A21" s="13">
        <v>19</v>
      </c>
      <c r="B21" s="6" t="s">
        <v>41</v>
      </c>
      <c r="C21" s="7" t="s">
        <v>24</v>
      </c>
      <c r="D21" s="8">
        <v>41474</v>
      </c>
      <c r="E21" s="9">
        <v>2903</v>
      </c>
      <c r="F21" s="10">
        <v>41855326</v>
      </c>
      <c r="G21" s="11">
        <v>41578</v>
      </c>
      <c r="H21" s="9">
        <v>3115</v>
      </c>
      <c r="I21" s="10">
        <v>137400141</v>
      </c>
    </row>
    <row r="22" spans="1:9" x14ac:dyDescent="0.3">
      <c r="A22" s="13">
        <v>20</v>
      </c>
      <c r="B22" s="6" t="s">
        <v>42</v>
      </c>
      <c r="C22" s="7" t="s">
        <v>22</v>
      </c>
      <c r="D22" s="8">
        <v>41313</v>
      </c>
      <c r="E22" s="9">
        <v>3141</v>
      </c>
      <c r="F22" s="10">
        <v>34551025</v>
      </c>
      <c r="G22" s="11">
        <v>41431</v>
      </c>
      <c r="H22" s="9">
        <v>3230</v>
      </c>
      <c r="I22" s="10">
        <v>134506920</v>
      </c>
    </row>
    <row r="23" spans="1:9" x14ac:dyDescent="0.3">
      <c r="A23" s="13">
        <v>21</v>
      </c>
      <c r="B23" s="6" t="s">
        <v>43</v>
      </c>
      <c r="C23" s="7" t="s">
        <v>39</v>
      </c>
      <c r="D23" s="8">
        <v>41467</v>
      </c>
      <c r="E23" s="9">
        <v>3491</v>
      </c>
      <c r="F23" s="10">
        <v>41508572</v>
      </c>
      <c r="G23" s="11">
        <v>41595</v>
      </c>
      <c r="H23" s="9">
        <v>3491</v>
      </c>
      <c r="I23" s="10">
        <v>133668525</v>
      </c>
    </row>
    <row r="24" spans="1:9" x14ac:dyDescent="0.3">
      <c r="A24" s="13">
        <v>22</v>
      </c>
      <c r="B24" s="6" t="s">
        <v>44</v>
      </c>
      <c r="C24" s="7" t="s">
        <v>35</v>
      </c>
      <c r="D24" s="8">
        <v>41481</v>
      </c>
      <c r="E24" s="9">
        <v>3924</v>
      </c>
      <c r="F24" s="10">
        <v>53113752</v>
      </c>
      <c r="G24" s="11">
        <v>41613</v>
      </c>
      <c r="H24" s="9">
        <v>3924</v>
      </c>
      <c r="I24" s="10">
        <v>132556852</v>
      </c>
    </row>
    <row r="25" spans="1:9" x14ac:dyDescent="0.3">
      <c r="A25" s="13">
        <v>23</v>
      </c>
      <c r="B25" s="6" t="s">
        <v>45</v>
      </c>
      <c r="C25" s="7" t="s">
        <v>31</v>
      </c>
      <c r="D25" s="8">
        <v>41626</v>
      </c>
      <c r="E25" s="9">
        <v>3507</v>
      </c>
      <c r="F25" s="10">
        <v>26232425</v>
      </c>
      <c r="G25" s="11">
        <v>41690</v>
      </c>
      <c r="H25" s="9">
        <v>3507</v>
      </c>
      <c r="I25" s="10">
        <v>125168368</v>
      </c>
    </row>
    <row r="26" spans="1:9" x14ac:dyDescent="0.3">
      <c r="A26" s="13">
        <v>24</v>
      </c>
      <c r="B26" s="6" t="s">
        <v>46</v>
      </c>
      <c r="C26" s="7" t="s">
        <v>22</v>
      </c>
      <c r="D26" s="8">
        <v>41633</v>
      </c>
      <c r="E26" s="9">
        <v>2</v>
      </c>
      <c r="F26" s="10">
        <v>90872</v>
      </c>
      <c r="G26" s="11">
        <v>41739</v>
      </c>
      <c r="H26" s="9">
        <v>3285</v>
      </c>
      <c r="I26" s="10">
        <v>125095601</v>
      </c>
    </row>
    <row r="27" spans="1:9" x14ac:dyDescent="0.3">
      <c r="A27" s="13">
        <v>25</v>
      </c>
      <c r="B27" s="6" t="s">
        <v>47</v>
      </c>
      <c r="C27" s="7" t="s">
        <v>31</v>
      </c>
      <c r="D27" s="8">
        <v>41361</v>
      </c>
      <c r="E27" s="9">
        <v>3719</v>
      </c>
      <c r="F27" s="10">
        <v>40501814</v>
      </c>
      <c r="G27" s="11">
        <v>41473</v>
      </c>
      <c r="H27" s="9">
        <v>3734</v>
      </c>
      <c r="I27" s="10">
        <v>122523060</v>
      </c>
    </row>
    <row r="28" spans="1:9" x14ac:dyDescent="0.3">
      <c r="A28" s="13">
        <v>26</v>
      </c>
      <c r="B28" s="6" t="s">
        <v>48</v>
      </c>
      <c r="C28" s="7" t="s">
        <v>39</v>
      </c>
      <c r="D28" s="8">
        <v>41544</v>
      </c>
      <c r="E28" s="9">
        <v>4001</v>
      </c>
      <c r="F28" s="10">
        <v>34017930</v>
      </c>
      <c r="G28" s="11">
        <v>41714</v>
      </c>
      <c r="H28" s="9">
        <v>4001</v>
      </c>
      <c r="I28" s="10">
        <v>119793567</v>
      </c>
    </row>
    <row r="29" spans="1:9" x14ac:dyDescent="0.3">
      <c r="A29" s="13">
        <v>27</v>
      </c>
      <c r="B29" s="6" t="s">
        <v>49</v>
      </c>
      <c r="C29" s="7" t="s">
        <v>50</v>
      </c>
      <c r="D29" s="8">
        <v>41425</v>
      </c>
      <c r="E29" s="9">
        <v>2925</v>
      </c>
      <c r="F29" s="10">
        <v>29350389</v>
      </c>
      <c r="G29" s="11">
        <v>41543</v>
      </c>
      <c r="H29" s="9">
        <v>3082</v>
      </c>
      <c r="I29" s="10">
        <v>117723989</v>
      </c>
    </row>
    <row r="30" spans="1:9" x14ac:dyDescent="0.3">
      <c r="A30" s="13">
        <v>28</v>
      </c>
      <c r="B30" s="6" t="s">
        <v>51</v>
      </c>
      <c r="C30" s="7" t="s">
        <v>31</v>
      </c>
      <c r="D30" s="8">
        <v>41633</v>
      </c>
      <c r="E30" s="9">
        <v>2537</v>
      </c>
      <c r="F30" s="10">
        <v>18361578</v>
      </c>
      <c r="G30" s="11">
        <v>41732</v>
      </c>
      <c r="H30" s="9">
        <v>2557</v>
      </c>
      <c r="I30" s="10">
        <v>116900694</v>
      </c>
    </row>
    <row r="31" spans="1:9" x14ac:dyDescent="0.3">
      <c r="A31" s="13">
        <v>29</v>
      </c>
      <c r="B31" s="6" t="s">
        <v>52</v>
      </c>
      <c r="C31" s="7" t="s">
        <v>53</v>
      </c>
      <c r="D31" s="8">
        <v>41502</v>
      </c>
      <c r="E31" s="9">
        <v>2933</v>
      </c>
      <c r="F31" s="10">
        <v>24637312</v>
      </c>
      <c r="G31" s="11">
        <v>41683</v>
      </c>
      <c r="H31" s="9">
        <v>3330</v>
      </c>
      <c r="I31" s="10">
        <v>116632095</v>
      </c>
    </row>
    <row r="32" spans="1:9" x14ac:dyDescent="0.3">
      <c r="A32" s="13">
        <v>30</v>
      </c>
      <c r="B32" s="6" t="s">
        <v>54</v>
      </c>
      <c r="C32" s="7" t="s">
        <v>24</v>
      </c>
      <c r="D32" s="8">
        <v>41417</v>
      </c>
      <c r="E32" s="9">
        <v>3555</v>
      </c>
      <c r="F32" s="10">
        <v>41671198</v>
      </c>
      <c r="G32" s="11">
        <v>41501</v>
      </c>
      <c r="H32" s="9">
        <v>3565</v>
      </c>
      <c r="I32" s="10">
        <v>112200072</v>
      </c>
    </row>
    <row r="33" spans="1:9" x14ac:dyDescent="0.3">
      <c r="A33" s="13">
        <v>31</v>
      </c>
      <c r="B33" s="6" t="s">
        <v>55</v>
      </c>
      <c r="C33" s="7" t="s">
        <v>35</v>
      </c>
      <c r="D33" s="8">
        <v>41418</v>
      </c>
      <c r="E33" s="9">
        <v>3882</v>
      </c>
      <c r="F33" s="10">
        <v>33531068</v>
      </c>
      <c r="G33" s="11">
        <v>41536</v>
      </c>
      <c r="H33" s="9">
        <v>3894</v>
      </c>
      <c r="I33" s="10">
        <v>107518682</v>
      </c>
    </row>
    <row r="34" spans="1:9" x14ac:dyDescent="0.3">
      <c r="A34" s="13">
        <v>32</v>
      </c>
      <c r="B34" s="6" t="s">
        <v>56</v>
      </c>
      <c r="C34" s="7" t="s">
        <v>39</v>
      </c>
      <c r="D34" s="8">
        <v>41558</v>
      </c>
      <c r="E34" s="9">
        <v>3020</v>
      </c>
      <c r="F34" s="10">
        <v>25718314</v>
      </c>
      <c r="G34" s="11">
        <v>41700</v>
      </c>
      <c r="H34" s="9">
        <v>3143</v>
      </c>
      <c r="I34" s="10">
        <v>107100855</v>
      </c>
    </row>
    <row r="35" spans="1:9" x14ac:dyDescent="0.3">
      <c r="A35" s="13">
        <v>33</v>
      </c>
      <c r="B35" s="6" t="s">
        <v>57</v>
      </c>
      <c r="C35" s="7" t="s">
        <v>31</v>
      </c>
      <c r="D35" s="8">
        <v>41572</v>
      </c>
      <c r="E35" s="9">
        <v>3336</v>
      </c>
      <c r="F35" s="10">
        <v>32055177</v>
      </c>
      <c r="G35" s="11">
        <v>41662</v>
      </c>
      <c r="H35" s="9">
        <v>3345</v>
      </c>
      <c r="I35" s="10">
        <v>102003019</v>
      </c>
    </row>
    <row r="36" spans="1:9" x14ac:dyDescent="0.3">
      <c r="A36" s="13">
        <v>34</v>
      </c>
      <c r="B36" s="6" t="s">
        <v>58</v>
      </c>
      <c r="C36" s="7" t="s">
        <v>24</v>
      </c>
      <c r="D36" s="8">
        <v>41467</v>
      </c>
      <c r="E36" s="9">
        <v>3275</v>
      </c>
      <c r="F36" s="10">
        <v>37285325</v>
      </c>
      <c r="G36" s="11">
        <v>41564</v>
      </c>
      <c r="H36" s="9">
        <v>3285</v>
      </c>
      <c r="I36" s="10">
        <v>101802906</v>
      </c>
    </row>
    <row r="37" spans="1:9" x14ac:dyDescent="0.3">
      <c r="A37" s="13">
        <v>35</v>
      </c>
      <c r="B37" s="6" t="s">
        <v>59</v>
      </c>
      <c r="C37" s="7" t="s">
        <v>39</v>
      </c>
      <c r="D37" s="8">
        <v>41437</v>
      </c>
      <c r="E37" s="9">
        <v>3055</v>
      </c>
      <c r="F37" s="10">
        <v>20719162</v>
      </c>
      <c r="G37" s="11">
        <v>41553</v>
      </c>
      <c r="H37" s="9">
        <v>3055</v>
      </c>
      <c r="I37" s="10">
        <v>101470202</v>
      </c>
    </row>
    <row r="38" spans="1:9" x14ac:dyDescent="0.3">
      <c r="A38" s="13">
        <v>36</v>
      </c>
      <c r="B38" s="6" t="s">
        <v>60</v>
      </c>
      <c r="C38" s="7" t="s">
        <v>61</v>
      </c>
      <c r="D38" s="8">
        <v>41355</v>
      </c>
      <c r="E38" s="9">
        <v>3098</v>
      </c>
      <c r="F38" s="10">
        <v>30373794</v>
      </c>
      <c r="G38" s="11">
        <v>41466</v>
      </c>
      <c r="H38" s="9">
        <v>3106</v>
      </c>
      <c r="I38" s="10">
        <v>98925640</v>
      </c>
    </row>
    <row r="39" spans="1:9" x14ac:dyDescent="0.3">
      <c r="A39" s="13">
        <v>37</v>
      </c>
      <c r="B39" s="6">
        <v>42</v>
      </c>
      <c r="C39" s="7" t="s">
        <v>24</v>
      </c>
      <c r="D39" s="8">
        <v>41376</v>
      </c>
      <c r="E39" s="9">
        <v>3003</v>
      </c>
      <c r="F39" s="10">
        <v>27487144</v>
      </c>
      <c r="G39" s="11">
        <v>41480</v>
      </c>
      <c r="H39" s="9">
        <v>3405</v>
      </c>
      <c r="I39" s="10">
        <v>95020213</v>
      </c>
    </row>
    <row r="40" spans="1:9" x14ac:dyDescent="0.3">
      <c r="A40" s="13">
        <v>38</v>
      </c>
      <c r="B40" s="6" t="s">
        <v>62</v>
      </c>
      <c r="C40" s="7" t="s">
        <v>63</v>
      </c>
      <c r="D40" s="8">
        <v>41495</v>
      </c>
      <c r="E40" s="9">
        <v>3284</v>
      </c>
      <c r="F40" s="10">
        <v>29807393</v>
      </c>
      <c r="G40" s="11">
        <v>41602</v>
      </c>
      <c r="H40" s="9">
        <v>3284</v>
      </c>
      <c r="I40" s="10">
        <v>93050117</v>
      </c>
    </row>
    <row r="41" spans="1:9" x14ac:dyDescent="0.3">
      <c r="A41" s="13">
        <v>39</v>
      </c>
      <c r="B41" s="6" t="s">
        <v>64</v>
      </c>
      <c r="C41" s="7" t="s">
        <v>19</v>
      </c>
      <c r="D41" s="8">
        <v>41495</v>
      </c>
      <c r="E41" s="9">
        <v>3702</v>
      </c>
      <c r="F41" s="10">
        <v>22232291</v>
      </c>
      <c r="G41" s="11">
        <v>41627</v>
      </c>
      <c r="H41" s="9">
        <v>3716</v>
      </c>
      <c r="I41" s="10">
        <v>90288712</v>
      </c>
    </row>
    <row r="42" spans="1:9" x14ac:dyDescent="0.3">
      <c r="A42" s="13">
        <v>40</v>
      </c>
      <c r="B42" s="6" t="s">
        <v>65</v>
      </c>
      <c r="C42" s="7" t="s">
        <v>19</v>
      </c>
      <c r="D42" s="8">
        <v>41458</v>
      </c>
      <c r="E42" s="9">
        <v>3904</v>
      </c>
      <c r="F42" s="10">
        <v>29210849</v>
      </c>
      <c r="G42" s="11">
        <v>41557</v>
      </c>
      <c r="H42" s="9">
        <v>3904</v>
      </c>
      <c r="I42" s="10">
        <v>89302115</v>
      </c>
    </row>
    <row r="43" spans="1:9" x14ac:dyDescent="0.3">
      <c r="A43" s="13">
        <v>41</v>
      </c>
      <c r="B43" s="6" t="s">
        <v>66</v>
      </c>
      <c r="C43" s="7" t="s">
        <v>22</v>
      </c>
      <c r="D43" s="8">
        <v>41383</v>
      </c>
      <c r="E43" s="9">
        <v>3783</v>
      </c>
      <c r="F43" s="10">
        <v>37054485</v>
      </c>
      <c r="G43" s="11">
        <v>41452</v>
      </c>
      <c r="H43" s="9">
        <v>3792</v>
      </c>
      <c r="I43" s="10">
        <v>89107235</v>
      </c>
    </row>
    <row r="44" spans="1:9" x14ac:dyDescent="0.3">
      <c r="A44" s="13">
        <v>42</v>
      </c>
      <c r="B44" s="6" t="s">
        <v>67</v>
      </c>
      <c r="C44" s="7" t="s">
        <v>61</v>
      </c>
      <c r="D44" s="8">
        <v>41530</v>
      </c>
      <c r="E44" s="9">
        <v>3049</v>
      </c>
      <c r="F44" s="10">
        <v>40272103</v>
      </c>
      <c r="G44" s="11">
        <v>41627</v>
      </c>
      <c r="H44" s="9">
        <v>3155</v>
      </c>
      <c r="I44" s="10">
        <v>83586447</v>
      </c>
    </row>
    <row r="45" spans="1:9" x14ac:dyDescent="0.3">
      <c r="A45" s="13">
        <v>43</v>
      </c>
      <c r="B45" s="6" t="s">
        <v>68</v>
      </c>
      <c r="C45" s="7" t="s">
        <v>19</v>
      </c>
      <c r="D45" s="8">
        <v>41621</v>
      </c>
      <c r="E45" s="9">
        <v>15</v>
      </c>
      <c r="F45" s="10">
        <v>413373</v>
      </c>
      <c r="G45" s="11">
        <v>41746</v>
      </c>
      <c r="H45" s="9">
        <v>2671</v>
      </c>
      <c r="I45" s="10">
        <v>83301580</v>
      </c>
    </row>
    <row r="46" spans="1:9" x14ac:dyDescent="0.3">
      <c r="A46" s="13">
        <v>44</v>
      </c>
      <c r="B46" s="6" t="s">
        <v>69</v>
      </c>
      <c r="C46" s="7" t="s">
        <v>35</v>
      </c>
      <c r="D46" s="8">
        <v>41472</v>
      </c>
      <c r="E46" s="9">
        <v>3806</v>
      </c>
      <c r="F46" s="10">
        <v>21312625</v>
      </c>
      <c r="G46" s="11">
        <v>41620</v>
      </c>
      <c r="H46" s="9">
        <v>3809</v>
      </c>
      <c r="I46" s="10">
        <v>83028128</v>
      </c>
    </row>
    <row r="47" spans="1:9" x14ac:dyDescent="0.3">
      <c r="A47" s="13">
        <v>45</v>
      </c>
      <c r="B47" s="6" t="s">
        <v>70</v>
      </c>
      <c r="C47" s="7" t="s">
        <v>22</v>
      </c>
      <c r="D47" s="8">
        <v>41488</v>
      </c>
      <c r="E47" s="9">
        <v>3025</v>
      </c>
      <c r="F47" s="10">
        <v>27059130</v>
      </c>
      <c r="G47" s="11">
        <v>41571</v>
      </c>
      <c r="H47" s="9">
        <v>3028</v>
      </c>
      <c r="I47" s="10">
        <v>75612460</v>
      </c>
    </row>
    <row r="48" spans="1:9" x14ac:dyDescent="0.3">
      <c r="A48" s="13">
        <v>46</v>
      </c>
      <c r="B48" s="6" t="s">
        <v>71</v>
      </c>
      <c r="C48" s="7" t="s">
        <v>39</v>
      </c>
      <c r="D48" s="8">
        <v>41453</v>
      </c>
      <c r="E48" s="9">
        <v>3222</v>
      </c>
      <c r="F48" s="10">
        <v>24852258</v>
      </c>
      <c r="G48" s="11">
        <v>41532</v>
      </c>
      <c r="H48" s="9">
        <v>3222</v>
      </c>
      <c r="I48" s="10">
        <v>73103784</v>
      </c>
    </row>
    <row r="49" spans="1:9" x14ac:dyDescent="0.3">
      <c r="A49" s="13">
        <v>47</v>
      </c>
      <c r="B49" s="6" t="s">
        <v>72</v>
      </c>
      <c r="C49" s="7" t="s">
        <v>22</v>
      </c>
      <c r="D49" s="8">
        <v>41292</v>
      </c>
      <c r="E49" s="9">
        <v>2647</v>
      </c>
      <c r="F49" s="10">
        <v>28402310</v>
      </c>
      <c r="G49" s="11">
        <v>41368</v>
      </c>
      <c r="H49" s="9">
        <v>2781</v>
      </c>
      <c r="I49" s="10">
        <v>71628180</v>
      </c>
    </row>
    <row r="50" spans="1:9" x14ac:dyDescent="0.3">
      <c r="A50" s="13">
        <v>48</v>
      </c>
      <c r="B50" s="6" t="s">
        <v>73</v>
      </c>
      <c r="C50" s="7" t="s">
        <v>74</v>
      </c>
      <c r="D50" s="8">
        <v>41319</v>
      </c>
      <c r="E50" s="9">
        <v>3223</v>
      </c>
      <c r="F50" s="10">
        <v>21401594</v>
      </c>
      <c r="G50" s="11">
        <v>41424</v>
      </c>
      <c r="H50" s="9">
        <v>3223</v>
      </c>
      <c r="I50" s="10">
        <v>71349120</v>
      </c>
    </row>
    <row r="51" spans="1:9" x14ac:dyDescent="0.3">
      <c r="A51" s="13">
        <v>49</v>
      </c>
      <c r="B51" s="6" t="s">
        <v>75</v>
      </c>
      <c r="C51" s="7" t="s">
        <v>39</v>
      </c>
      <c r="D51" s="8">
        <v>41486</v>
      </c>
      <c r="E51" s="9">
        <v>3866</v>
      </c>
      <c r="F51" s="10">
        <v>17548389</v>
      </c>
      <c r="G51" s="11">
        <v>41595</v>
      </c>
      <c r="H51" s="9">
        <v>3867</v>
      </c>
      <c r="I51" s="10">
        <v>71017784</v>
      </c>
    </row>
    <row r="52" spans="1:9" x14ac:dyDescent="0.3">
      <c r="A52" s="13">
        <v>50</v>
      </c>
      <c r="B52" s="6" t="s">
        <v>76</v>
      </c>
      <c r="C52" s="7" t="s">
        <v>22</v>
      </c>
      <c r="D52" s="8">
        <v>41593</v>
      </c>
      <c r="E52" s="9">
        <v>2024</v>
      </c>
      <c r="F52" s="10">
        <v>30107555</v>
      </c>
      <c r="G52" s="11">
        <v>41648</v>
      </c>
      <c r="H52" s="9">
        <v>2041</v>
      </c>
      <c r="I52" s="10">
        <v>70525195</v>
      </c>
    </row>
    <row r="53" spans="1:9" x14ac:dyDescent="0.3">
      <c r="A53" s="13">
        <v>51</v>
      </c>
      <c r="B53" s="6" t="s">
        <v>77</v>
      </c>
      <c r="C53" s="7" t="s">
        <v>35</v>
      </c>
      <c r="D53" s="8">
        <v>41493</v>
      </c>
      <c r="E53" s="9">
        <v>3031</v>
      </c>
      <c r="F53" s="10">
        <v>14401054</v>
      </c>
      <c r="G53" s="11">
        <v>41669</v>
      </c>
      <c r="H53" s="9">
        <v>3080</v>
      </c>
      <c r="I53" s="10">
        <v>68559554</v>
      </c>
    </row>
    <row r="54" spans="1:9" x14ac:dyDescent="0.3">
      <c r="A54" s="13">
        <v>52</v>
      </c>
      <c r="B54" s="6" t="s">
        <v>78</v>
      </c>
      <c r="C54" s="7" t="s">
        <v>35</v>
      </c>
      <c r="D54" s="8">
        <v>41319</v>
      </c>
      <c r="E54" s="9">
        <v>3553</v>
      </c>
      <c r="F54" s="10">
        <v>24834845</v>
      </c>
      <c r="G54" s="11">
        <v>41417</v>
      </c>
      <c r="H54" s="9">
        <v>3555</v>
      </c>
      <c r="I54" s="10">
        <v>67349198</v>
      </c>
    </row>
    <row r="55" spans="1:9" x14ac:dyDescent="0.3">
      <c r="A55" s="13">
        <v>53</v>
      </c>
      <c r="B55" s="6" t="s">
        <v>79</v>
      </c>
      <c r="C55" s="7" t="s">
        <v>50</v>
      </c>
      <c r="D55" s="8">
        <v>41306</v>
      </c>
      <c r="E55" s="9">
        <v>3009</v>
      </c>
      <c r="F55" s="10">
        <v>20353967</v>
      </c>
      <c r="G55" s="11">
        <v>41403</v>
      </c>
      <c r="H55" s="9">
        <v>3009</v>
      </c>
      <c r="I55" s="10">
        <v>66380662</v>
      </c>
    </row>
    <row r="56" spans="1:9" x14ac:dyDescent="0.3">
      <c r="A56" s="13">
        <v>54</v>
      </c>
      <c r="B56" s="6" t="s">
        <v>80</v>
      </c>
      <c r="C56" s="7" t="s">
        <v>81</v>
      </c>
      <c r="D56" s="8">
        <v>41334</v>
      </c>
      <c r="E56" s="9">
        <v>3525</v>
      </c>
      <c r="F56" s="10">
        <v>27202226</v>
      </c>
      <c r="G56" s="11">
        <v>41438</v>
      </c>
      <c r="H56" s="9">
        <v>3525</v>
      </c>
      <c r="I56" s="10">
        <v>65187603</v>
      </c>
    </row>
    <row r="57" spans="1:9" x14ac:dyDescent="0.3">
      <c r="A57" s="13">
        <v>55</v>
      </c>
      <c r="B57" s="6" t="s">
        <v>82</v>
      </c>
      <c r="C57" s="7" t="s">
        <v>22</v>
      </c>
      <c r="D57" s="8">
        <v>41432</v>
      </c>
      <c r="E57" s="9">
        <v>2536</v>
      </c>
      <c r="F57" s="10">
        <v>34058360</v>
      </c>
      <c r="G57" s="11">
        <v>41494</v>
      </c>
      <c r="H57" s="9">
        <v>2591</v>
      </c>
      <c r="I57" s="10">
        <v>64473115</v>
      </c>
    </row>
    <row r="58" spans="1:9" x14ac:dyDescent="0.3">
      <c r="A58" s="13">
        <v>56</v>
      </c>
      <c r="B58" s="6" t="s">
        <v>83</v>
      </c>
      <c r="C58" s="7" t="s">
        <v>84</v>
      </c>
      <c r="D58" s="8">
        <v>41579</v>
      </c>
      <c r="E58" s="9">
        <v>3065</v>
      </c>
      <c r="F58" s="10">
        <v>16334566</v>
      </c>
      <c r="G58" s="11">
        <v>41690</v>
      </c>
      <c r="H58" s="9">
        <v>3237</v>
      </c>
      <c r="I58" s="10">
        <v>63914167</v>
      </c>
    </row>
    <row r="59" spans="1:9" x14ac:dyDescent="0.3">
      <c r="A59" s="13">
        <v>57</v>
      </c>
      <c r="B59" s="6" t="s">
        <v>85</v>
      </c>
      <c r="C59" s="7" t="s">
        <v>50</v>
      </c>
      <c r="D59" s="8">
        <v>41579</v>
      </c>
      <c r="E59" s="9">
        <v>3407</v>
      </c>
      <c r="F59" s="10">
        <v>27017351</v>
      </c>
      <c r="G59" s="11">
        <v>41648</v>
      </c>
      <c r="H59" s="9">
        <v>3407</v>
      </c>
      <c r="I59" s="10">
        <v>61737191</v>
      </c>
    </row>
    <row r="60" spans="1:9" x14ac:dyDescent="0.3">
      <c r="A60" s="13">
        <v>58</v>
      </c>
      <c r="B60" s="6" t="s">
        <v>86</v>
      </c>
      <c r="C60" s="7" t="s">
        <v>24</v>
      </c>
      <c r="D60" s="8">
        <v>41537</v>
      </c>
      <c r="E60" s="9">
        <v>3260</v>
      </c>
      <c r="F60" s="10">
        <v>20817053</v>
      </c>
      <c r="G60" s="11">
        <v>41613</v>
      </c>
      <c r="H60" s="9">
        <v>3290</v>
      </c>
      <c r="I60" s="10">
        <v>61002302</v>
      </c>
    </row>
    <row r="61" spans="1:9" x14ac:dyDescent="0.3">
      <c r="A61" s="13">
        <v>59</v>
      </c>
      <c r="B61" s="6" t="s">
        <v>87</v>
      </c>
      <c r="C61" s="7" t="s">
        <v>39</v>
      </c>
      <c r="D61" s="8">
        <v>41425</v>
      </c>
      <c r="E61" s="9">
        <v>3401</v>
      </c>
      <c r="F61" s="10">
        <v>27520040</v>
      </c>
      <c r="G61" s="11">
        <v>41504</v>
      </c>
      <c r="H61" s="9">
        <v>3401</v>
      </c>
      <c r="I61" s="10">
        <v>60522097</v>
      </c>
    </row>
    <row r="62" spans="1:9" x14ac:dyDescent="0.3">
      <c r="A62" s="13">
        <v>60</v>
      </c>
      <c r="B62" s="6" t="s">
        <v>88</v>
      </c>
      <c r="C62" s="7" t="s">
        <v>35</v>
      </c>
      <c r="D62" s="8">
        <v>41633</v>
      </c>
      <c r="E62" s="9">
        <v>2909</v>
      </c>
      <c r="F62" s="10">
        <v>12765508</v>
      </c>
      <c r="G62" s="11">
        <v>41739</v>
      </c>
      <c r="H62" s="9">
        <v>2922</v>
      </c>
      <c r="I62" s="10">
        <v>58236838</v>
      </c>
    </row>
    <row r="63" spans="1:9" x14ac:dyDescent="0.3">
      <c r="A63" s="13">
        <v>61</v>
      </c>
      <c r="B63" s="6" t="s">
        <v>89</v>
      </c>
      <c r="C63" s="7" t="s">
        <v>53</v>
      </c>
      <c r="D63" s="8">
        <v>41320</v>
      </c>
      <c r="E63" s="9">
        <v>3288</v>
      </c>
      <c r="F63" s="10">
        <v>15891055</v>
      </c>
      <c r="G63" s="11">
        <v>41480</v>
      </c>
      <c r="H63" s="9">
        <v>3353</v>
      </c>
      <c r="I63" s="10">
        <v>57012977</v>
      </c>
    </row>
    <row r="64" spans="1:9" x14ac:dyDescent="0.3">
      <c r="A64" s="13">
        <v>62</v>
      </c>
      <c r="B64" s="6" t="s">
        <v>90</v>
      </c>
      <c r="C64" s="7" t="s">
        <v>91</v>
      </c>
      <c r="D64" s="8">
        <v>41565</v>
      </c>
      <c r="E64" s="9">
        <v>19</v>
      </c>
      <c r="F64" s="10">
        <v>923715</v>
      </c>
      <c r="G64" s="11">
        <v>41767</v>
      </c>
      <c r="H64" s="9">
        <v>1474</v>
      </c>
      <c r="I64" s="10">
        <v>56671993</v>
      </c>
    </row>
    <row r="65" spans="1:9" x14ac:dyDescent="0.3">
      <c r="A65" s="13">
        <v>63</v>
      </c>
      <c r="B65" s="6" t="s">
        <v>92</v>
      </c>
      <c r="C65" s="7" t="s">
        <v>74</v>
      </c>
      <c r="D65" s="8">
        <v>41579</v>
      </c>
      <c r="E65" s="9">
        <v>3736</v>
      </c>
      <c r="F65" s="10">
        <v>15805237</v>
      </c>
      <c r="G65" s="11">
        <v>41718</v>
      </c>
      <c r="H65" s="9">
        <v>3736</v>
      </c>
      <c r="I65" s="10">
        <v>55750480</v>
      </c>
    </row>
    <row r="66" spans="1:9" x14ac:dyDescent="0.3">
      <c r="A66" s="13">
        <v>64</v>
      </c>
      <c r="B66" s="6" t="s">
        <v>93</v>
      </c>
      <c r="C66" s="7" t="s">
        <v>31</v>
      </c>
      <c r="D66" s="8">
        <v>41299</v>
      </c>
      <c r="E66" s="9">
        <v>3372</v>
      </c>
      <c r="F66" s="10">
        <v>19690956</v>
      </c>
      <c r="G66" s="11">
        <v>41389</v>
      </c>
      <c r="H66" s="9">
        <v>3375</v>
      </c>
      <c r="I66" s="10">
        <v>55703475</v>
      </c>
    </row>
    <row r="67" spans="1:9" x14ac:dyDescent="0.3">
      <c r="A67" s="13">
        <v>65</v>
      </c>
      <c r="B67" s="6" t="s">
        <v>94</v>
      </c>
      <c r="C67" s="7" t="s">
        <v>63</v>
      </c>
      <c r="D67" s="8">
        <v>41369</v>
      </c>
      <c r="E67" s="9">
        <v>3025</v>
      </c>
      <c r="F67" s="10">
        <v>25775847</v>
      </c>
      <c r="G67" s="11">
        <v>41434</v>
      </c>
      <c r="H67" s="9">
        <v>3025</v>
      </c>
      <c r="I67" s="10">
        <v>54239856</v>
      </c>
    </row>
    <row r="68" spans="1:9" x14ac:dyDescent="0.3">
      <c r="A68" s="13">
        <v>66</v>
      </c>
      <c r="B68" s="6" t="s">
        <v>95</v>
      </c>
      <c r="C68" s="7" t="s">
        <v>50</v>
      </c>
      <c r="D68" s="8">
        <v>41474</v>
      </c>
      <c r="E68" s="9">
        <v>3016</v>
      </c>
      <c r="F68" s="10">
        <v>18048422</v>
      </c>
      <c r="G68" s="11">
        <v>41564</v>
      </c>
      <c r="H68" s="9">
        <v>3016</v>
      </c>
      <c r="I68" s="10">
        <v>53262560</v>
      </c>
    </row>
    <row r="69" spans="1:9" x14ac:dyDescent="0.3">
      <c r="A69" s="13">
        <v>67</v>
      </c>
      <c r="B69" s="6" t="s">
        <v>96</v>
      </c>
      <c r="C69" s="7" t="s">
        <v>17</v>
      </c>
      <c r="D69" s="8">
        <v>41621</v>
      </c>
      <c r="E69" s="9">
        <v>2194</v>
      </c>
      <c r="F69" s="10">
        <v>16007634</v>
      </c>
      <c r="G69" s="11">
        <v>41683</v>
      </c>
      <c r="H69" s="9">
        <v>2194</v>
      </c>
      <c r="I69" s="10">
        <v>52543354</v>
      </c>
    </row>
    <row r="70" spans="1:9" ht="31.2" x14ac:dyDescent="0.3">
      <c r="A70" s="13">
        <v>68</v>
      </c>
      <c r="B70" s="6" t="s">
        <v>97</v>
      </c>
      <c r="C70" s="7" t="s">
        <v>17</v>
      </c>
      <c r="D70" s="8">
        <v>41362</v>
      </c>
      <c r="E70" s="9">
        <v>2047</v>
      </c>
      <c r="F70" s="10">
        <v>21641679</v>
      </c>
      <c r="G70" s="11">
        <v>41424</v>
      </c>
      <c r="H70" s="9">
        <v>2047</v>
      </c>
      <c r="I70" s="10">
        <v>51975354</v>
      </c>
    </row>
    <row r="71" spans="1:9" x14ac:dyDescent="0.3">
      <c r="A71" s="13">
        <v>69</v>
      </c>
      <c r="B71" s="6" t="s">
        <v>98</v>
      </c>
      <c r="C71" s="7" t="s">
        <v>63</v>
      </c>
      <c r="D71" s="8">
        <v>41348</v>
      </c>
      <c r="E71" s="9">
        <v>2507</v>
      </c>
      <c r="F71" s="10">
        <v>17118745</v>
      </c>
      <c r="G71" s="11">
        <v>41434</v>
      </c>
      <c r="H71" s="9">
        <v>2507</v>
      </c>
      <c r="I71" s="10">
        <v>51872378</v>
      </c>
    </row>
    <row r="72" spans="1:9" x14ac:dyDescent="0.3">
      <c r="A72" s="13">
        <v>70</v>
      </c>
      <c r="B72" s="6" t="s">
        <v>99</v>
      </c>
      <c r="C72" s="7" t="s">
        <v>31</v>
      </c>
      <c r="D72" s="8">
        <v>41390</v>
      </c>
      <c r="E72" s="9">
        <v>3277</v>
      </c>
      <c r="F72" s="10">
        <v>20244505</v>
      </c>
      <c r="G72" s="11">
        <v>41515</v>
      </c>
      <c r="H72" s="9">
        <v>3303</v>
      </c>
      <c r="I72" s="10">
        <v>49875291</v>
      </c>
    </row>
    <row r="73" spans="1:9" x14ac:dyDescent="0.3">
      <c r="A73" s="13">
        <v>71</v>
      </c>
      <c r="B73" s="6" t="s">
        <v>100</v>
      </c>
      <c r="C73" s="7" t="s">
        <v>24</v>
      </c>
      <c r="D73" s="8">
        <v>41285</v>
      </c>
      <c r="E73" s="9">
        <v>3103</v>
      </c>
      <c r="F73" s="10">
        <v>17070347</v>
      </c>
      <c r="G73" s="11">
        <v>41368</v>
      </c>
      <c r="H73" s="9">
        <v>3103</v>
      </c>
      <c r="I73" s="10">
        <v>46000903</v>
      </c>
    </row>
    <row r="74" spans="1:9" x14ac:dyDescent="0.3">
      <c r="A74" s="13">
        <v>72</v>
      </c>
      <c r="B74" s="6" t="s">
        <v>101</v>
      </c>
      <c r="C74" s="7" t="s">
        <v>22</v>
      </c>
      <c r="D74" s="8">
        <v>41369</v>
      </c>
      <c r="E74" s="9">
        <v>2771</v>
      </c>
      <c r="F74" s="10">
        <v>18620145</v>
      </c>
      <c r="G74" s="11">
        <v>41417</v>
      </c>
      <c r="H74" s="9">
        <v>2778</v>
      </c>
      <c r="I74" s="10">
        <v>45385935</v>
      </c>
    </row>
    <row r="75" spans="1:9" x14ac:dyDescent="0.3">
      <c r="A75" s="13">
        <v>73</v>
      </c>
      <c r="B75" s="6" t="s">
        <v>102</v>
      </c>
      <c r="C75" s="7" t="s">
        <v>35</v>
      </c>
      <c r="D75" s="8">
        <v>41432</v>
      </c>
      <c r="E75" s="9">
        <v>3366</v>
      </c>
      <c r="F75" s="10">
        <v>17325307</v>
      </c>
      <c r="G75" s="11">
        <v>41529</v>
      </c>
      <c r="H75" s="9">
        <v>3399</v>
      </c>
      <c r="I75" s="10">
        <v>44672764</v>
      </c>
    </row>
    <row r="76" spans="1:9" x14ac:dyDescent="0.3">
      <c r="A76" s="13">
        <v>74</v>
      </c>
      <c r="B76" s="6" t="s">
        <v>103</v>
      </c>
      <c r="C76" s="7" t="s">
        <v>17</v>
      </c>
      <c r="D76" s="8">
        <v>41516</v>
      </c>
      <c r="E76" s="9">
        <v>348</v>
      </c>
      <c r="F76" s="10">
        <v>7846426</v>
      </c>
      <c r="G76" s="11">
        <v>41620</v>
      </c>
      <c r="H76" s="9">
        <v>978</v>
      </c>
      <c r="I76" s="10">
        <v>44467206</v>
      </c>
    </row>
    <row r="77" spans="1:9" x14ac:dyDescent="0.3">
      <c r="A77" s="13">
        <v>75</v>
      </c>
      <c r="B77" s="6" t="s">
        <v>104</v>
      </c>
      <c r="C77" s="7" t="s">
        <v>50</v>
      </c>
      <c r="D77" s="8">
        <v>41327</v>
      </c>
      <c r="E77" s="9">
        <v>2511</v>
      </c>
      <c r="F77" s="10">
        <v>13167607</v>
      </c>
      <c r="G77" s="11">
        <v>41424</v>
      </c>
      <c r="H77" s="9">
        <v>2511</v>
      </c>
      <c r="I77" s="10">
        <v>42930462</v>
      </c>
    </row>
    <row r="78" spans="1:9" x14ac:dyDescent="0.3">
      <c r="A78" s="13">
        <v>76</v>
      </c>
      <c r="B78" s="6" t="s">
        <v>105</v>
      </c>
      <c r="C78" s="7" t="s">
        <v>22</v>
      </c>
      <c r="D78" s="8">
        <v>41523</v>
      </c>
      <c r="E78" s="9">
        <v>3107</v>
      </c>
      <c r="F78" s="10">
        <v>19030375</v>
      </c>
      <c r="G78" s="11">
        <v>41578</v>
      </c>
      <c r="H78" s="9">
        <v>3117</v>
      </c>
      <c r="I78" s="10">
        <v>42025135</v>
      </c>
    </row>
    <row r="79" spans="1:9" x14ac:dyDescent="0.3">
      <c r="A79" s="13">
        <v>77</v>
      </c>
      <c r="B79" s="6" t="s">
        <v>106</v>
      </c>
      <c r="C79" s="7" t="s">
        <v>107</v>
      </c>
      <c r="D79" s="8">
        <v>41285</v>
      </c>
      <c r="E79" s="9">
        <v>2160</v>
      </c>
      <c r="F79" s="10">
        <v>18101682</v>
      </c>
      <c r="G79" s="11">
        <v>41336</v>
      </c>
      <c r="H79" s="9">
        <v>2160</v>
      </c>
      <c r="I79" s="10">
        <v>40041683</v>
      </c>
    </row>
    <row r="80" spans="1:9" x14ac:dyDescent="0.3">
      <c r="A80" s="13">
        <v>78</v>
      </c>
      <c r="B80" s="6" t="s">
        <v>108</v>
      </c>
      <c r="C80" s="7" t="s">
        <v>22</v>
      </c>
      <c r="D80" s="8">
        <v>41633</v>
      </c>
      <c r="E80" s="9">
        <v>2689</v>
      </c>
      <c r="F80" s="10">
        <v>9910310</v>
      </c>
      <c r="G80" s="11">
        <v>41676</v>
      </c>
      <c r="H80" s="9">
        <v>2690</v>
      </c>
      <c r="I80" s="10">
        <v>38362475</v>
      </c>
    </row>
    <row r="81" spans="1:9" x14ac:dyDescent="0.3">
      <c r="A81" s="13">
        <v>79</v>
      </c>
      <c r="B81" s="6" t="s">
        <v>109</v>
      </c>
      <c r="C81" s="7" t="s">
        <v>53</v>
      </c>
      <c r="D81" s="8">
        <v>41635</v>
      </c>
      <c r="E81" s="9">
        <v>5</v>
      </c>
      <c r="F81" s="10">
        <v>179302</v>
      </c>
      <c r="G81" s="11">
        <v>41767</v>
      </c>
      <c r="H81" s="9">
        <v>2411</v>
      </c>
      <c r="I81" s="10">
        <v>37738810</v>
      </c>
    </row>
    <row r="82" spans="1:9" x14ac:dyDescent="0.3">
      <c r="A82" s="13">
        <v>80</v>
      </c>
      <c r="B82" s="6" t="s">
        <v>110</v>
      </c>
      <c r="C82" s="7" t="s">
        <v>53</v>
      </c>
      <c r="D82" s="8">
        <v>41600</v>
      </c>
      <c r="E82" s="9">
        <v>4</v>
      </c>
      <c r="F82" s="10">
        <v>128435</v>
      </c>
      <c r="G82" s="11">
        <v>41781</v>
      </c>
      <c r="H82" s="9">
        <v>1225</v>
      </c>
      <c r="I82" s="10">
        <v>37709979</v>
      </c>
    </row>
    <row r="83" spans="1:9" x14ac:dyDescent="0.3">
      <c r="A83" s="13">
        <v>81</v>
      </c>
      <c r="B83" s="6" t="s">
        <v>111</v>
      </c>
      <c r="C83" s="7" t="s">
        <v>74</v>
      </c>
      <c r="D83" s="8">
        <v>41530</v>
      </c>
      <c r="E83" s="9">
        <v>3091</v>
      </c>
      <c r="F83" s="10">
        <v>14034764</v>
      </c>
      <c r="G83" s="11">
        <v>41648</v>
      </c>
      <c r="H83" s="9">
        <v>3091</v>
      </c>
      <c r="I83" s="10">
        <v>36918811</v>
      </c>
    </row>
    <row r="84" spans="1:9" x14ac:dyDescent="0.3">
      <c r="A84" s="13">
        <v>82</v>
      </c>
      <c r="B84" s="6" t="s">
        <v>112</v>
      </c>
      <c r="C84" s="7" t="s">
        <v>35</v>
      </c>
      <c r="D84" s="8">
        <v>41628</v>
      </c>
      <c r="E84" s="9">
        <v>3231</v>
      </c>
      <c r="F84" s="10">
        <v>7091938</v>
      </c>
      <c r="G84" s="11">
        <v>41739</v>
      </c>
      <c r="H84" s="9">
        <v>3243</v>
      </c>
      <c r="I84" s="10">
        <v>36076121</v>
      </c>
    </row>
    <row r="85" spans="1:9" x14ac:dyDescent="0.3">
      <c r="A85" s="13">
        <v>83</v>
      </c>
      <c r="B85" s="6" t="s">
        <v>113</v>
      </c>
      <c r="C85" s="7" t="s">
        <v>114</v>
      </c>
      <c r="D85" s="8">
        <v>41565</v>
      </c>
      <c r="E85" s="9">
        <v>3157</v>
      </c>
      <c r="F85" s="10">
        <v>16101552</v>
      </c>
      <c r="G85" s="11">
        <v>41602</v>
      </c>
      <c r="H85" s="9">
        <v>3157</v>
      </c>
      <c r="I85" s="10">
        <v>35266619</v>
      </c>
    </row>
    <row r="86" spans="1:9" x14ac:dyDescent="0.3">
      <c r="A86" s="13">
        <v>84</v>
      </c>
      <c r="B86" s="6" t="s">
        <v>115</v>
      </c>
      <c r="C86" s="7" t="s">
        <v>17</v>
      </c>
      <c r="D86" s="8">
        <v>41278</v>
      </c>
      <c r="E86" s="9">
        <v>2654</v>
      </c>
      <c r="F86" s="10">
        <v>21744470</v>
      </c>
      <c r="G86" s="11">
        <v>41333</v>
      </c>
      <c r="H86" s="9">
        <v>2659</v>
      </c>
      <c r="I86" s="10">
        <v>34341945</v>
      </c>
    </row>
    <row r="87" spans="1:9" x14ac:dyDescent="0.3">
      <c r="A87" s="13">
        <v>85</v>
      </c>
      <c r="B87" s="6" t="s">
        <v>116</v>
      </c>
      <c r="C87" s="7" t="s">
        <v>22</v>
      </c>
      <c r="D87" s="8">
        <v>41474</v>
      </c>
      <c r="E87" s="9">
        <v>2852</v>
      </c>
      <c r="F87" s="10">
        <v>12691415</v>
      </c>
      <c r="G87" s="11">
        <v>41543</v>
      </c>
      <c r="H87" s="9">
        <v>2852</v>
      </c>
      <c r="I87" s="10">
        <v>33618855</v>
      </c>
    </row>
    <row r="88" spans="1:9" x14ac:dyDescent="0.3">
      <c r="A88" s="13">
        <v>86</v>
      </c>
      <c r="B88" s="6" t="s">
        <v>117</v>
      </c>
      <c r="C88" s="7" t="s">
        <v>118</v>
      </c>
      <c r="D88" s="8">
        <v>41481</v>
      </c>
      <c r="E88" s="9">
        <v>6</v>
      </c>
      <c r="F88" s="10">
        <v>612064</v>
      </c>
      <c r="G88" s="11">
        <v>41732</v>
      </c>
      <c r="H88" s="9">
        <v>1283</v>
      </c>
      <c r="I88" s="10">
        <v>33405481</v>
      </c>
    </row>
    <row r="89" spans="1:9" x14ac:dyDescent="0.3">
      <c r="A89" s="13">
        <v>87</v>
      </c>
      <c r="B89" s="6" t="s">
        <v>119</v>
      </c>
      <c r="C89" s="7" t="s">
        <v>50</v>
      </c>
      <c r="D89" s="8">
        <v>41458</v>
      </c>
      <c r="E89" s="9">
        <v>876</v>
      </c>
      <c r="F89" s="10">
        <v>10030463</v>
      </c>
      <c r="G89" s="11">
        <v>41508</v>
      </c>
      <c r="H89" s="9">
        <v>892</v>
      </c>
      <c r="I89" s="10">
        <v>32244051</v>
      </c>
    </row>
    <row r="90" spans="1:9" x14ac:dyDescent="0.3">
      <c r="A90" s="13">
        <v>88</v>
      </c>
      <c r="B90" s="6" t="s">
        <v>120</v>
      </c>
      <c r="C90" s="7" t="s">
        <v>107</v>
      </c>
      <c r="D90" s="8">
        <v>41313</v>
      </c>
      <c r="E90" s="9">
        <v>2605</v>
      </c>
      <c r="F90" s="10">
        <v>9303145</v>
      </c>
      <c r="G90" s="11">
        <v>41410</v>
      </c>
      <c r="H90" s="9">
        <v>2605</v>
      </c>
      <c r="I90" s="10">
        <v>32172757</v>
      </c>
    </row>
    <row r="91" spans="1:9" x14ac:dyDescent="0.3">
      <c r="A91" s="13">
        <v>89</v>
      </c>
      <c r="B91" s="6" t="s">
        <v>121</v>
      </c>
      <c r="C91" s="7" t="s">
        <v>122</v>
      </c>
      <c r="D91" s="8">
        <v>41376</v>
      </c>
      <c r="E91" s="9">
        <v>3402</v>
      </c>
      <c r="F91" s="10">
        <v>14157367</v>
      </c>
      <c r="G91" s="11">
        <v>41480</v>
      </c>
      <c r="H91" s="9">
        <v>3402</v>
      </c>
      <c r="I91" s="10">
        <v>32015787</v>
      </c>
    </row>
    <row r="92" spans="1:9" x14ac:dyDescent="0.3">
      <c r="A92" s="13">
        <v>90</v>
      </c>
      <c r="B92" s="6" t="s">
        <v>123</v>
      </c>
      <c r="C92" s="7" t="s">
        <v>114</v>
      </c>
      <c r="D92" s="8">
        <v>41507</v>
      </c>
      <c r="E92" s="9">
        <v>3118</v>
      </c>
      <c r="F92" s="10">
        <v>9336957</v>
      </c>
      <c r="G92" s="11">
        <v>41553</v>
      </c>
      <c r="H92" s="9">
        <v>3118</v>
      </c>
      <c r="I92" s="10">
        <v>31165421</v>
      </c>
    </row>
    <row r="93" spans="1:9" x14ac:dyDescent="0.3">
      <c r="A93" s="13">
        <v>91</v>
      </c>
      <c r="B93" s="6" t="s">
        <v>124</v>
      </c>
      <c r="C93" s="7" t="s">
        <v>19</v>
      </c>
      <c r="D93" s="8">
        <v>41600</v>
      </c>
      <c r="E93" s="9">
        <v>3036</v>
      </c>
      <c r="F93" s="10">
        <v>7944977</v>
      </c>
      <c r="G93" s="11">
        <v>41718</v>
      </c>
      <c r="H93" s="9">
        <v>3036</v>
      </c>
      <c r="I93" s="10">
        <v>30664106</v>
      </c>
    </row>
    <row r="94" spans="1:9" x14ac:dyDescent="0.3">
      <c r="A94" s="13">
        <v>92</v>
      </c>
      <c r="B94" s="6" t="s">
        <v>125</v>
      </c>
      <c r="C94" s="7" t="s">
        <v>24</v>
      </c>
      <c r="D94" s="8">
        <v>41633</v>
      </c>
      <c r="E94" s="9">
        <v>2838</v>
      </c>
      <c r="F94" s="10">
        <v>7021993</v>
      </c>
      <c r="G94" s="11">
        <v>41711</v>
      </c>
      <c r="H94" s="9">
        <v>2856</v>
      </c>
      <c r="I94" s="10">
        <v>29807260</v>
      </c>
    </row>
    <row r="95" spans="1:9" x14ac:dyDescent="0.3">
      <c r="A95" s="13">
        <v>93</v>
      </c>
      <c r="B95" s="6" t="s">
        <v>126</v>
      </c>
      <c r="C95" s="7" t="s">
        <v>63</v>
      </c>
      <c r="D95" s="8">
        <v>41516</v>
      </c>
      <c r="E95" s="9">
        <v>2735</v>
      </c>
      <c r="F95" s="10">
        <v>15815497</v>
      </c>
      <c r="G95" s="11">
        <v>41553</v>
      </c>
      <c r="H95" s="9">
        <v>2735</v>
      </c>
      <c r="I95" s="10">
        <v>28873374</v>
      </c>
    </row>
    <row r="96" spans="1:9" x14ac:dyDescent="0.3">
      <c r="A96" s="13">
        <v>94</v>
      </c>
      <c r="B96" s="6" t="s">
        <v>178</v>
      </c>
      <c r="C96" s="7" t="s">
        <v>22</v>
      </c>
      <c r="D96" s="8">
        <v>41502</v>
      </c>
      <c r="E96" s="9">
        <v>2940</v>
      </c>
      <c r="F96" s="10">
        <v>13332955</v>
      </c>
      <c r="G96" s="11">
        <v>41543</v>
      </c>
      <c r="H96" s="9">
        <v>2945</v>
      </c>
      <c r="I96" s="10">
        <v>28795985</v>
      </c>
    </row>
    <row r="97" spans="1:9" x14ac:dyDescent="0.3">
      <c r="A97" s="13">
        <v>95</v>
      </c>
      <c r="B97" s="6" t="s">
        <v>127</v>
      </c>
      <c r="C97" s="7" t="s">
        <v>128</v>
      </c>
      <c r="D97" s="8">
        <v>41579</v>
      </c>
      <c r="E97" s="9">
        <v>9</v>
      </c>
      <c r="F97" s="10">
        <v>260865</v>
      </c>
      <c r="G97" s="11">
        <v>41760</v>
      </c>
      <c r="H97" s="9">
        <v>1110</v>
      </c>
      <c r="I97" s="10">
        <v>27298285</v>
      </c>
    </row>
    <row r="98" spans="1:9" x14ac:dyDescent="0.3">
      <c r="A98" s="13">
        <v>96</v>
      </c>
      <c r="B98" s="6" t="s">
        <v>129</v>
      </c>
      <c r="C98" s="7" t="s">
        <v>22</v>
      </c>
      <c r="D98" s="8">
        <v>41537</v>
      </c>
      <c r="E98" s="9">
        <v>5</v>
      </c>
      <c r="F98" s="10">
        <v>187289</v>
      </c>
      <c r="G98" s="11">
        <v>41599</v>
      </c>
      <c r="H98" s="9">
        <v>2308</v>
      </c>
      <c r="I98" s="10">
        <v>26947624</v>
      </c>
    </row>
    <row r="99" spans="1:9" x14ac:dyDescent="0.3">
      <c r="A99" s="13">
        <v>97</v>
      </c>
      <c r="B99" s="6" t="s">
        <v>130</v>
      </c>
      <c r="C99" s="7" t="s">
        <v>107</v>
      </c>
      <c r="D99" s="8">
        <v>41362</v>
      </c>
      <c r="E99" s="9">
        <v>3202</v>
      </c>
      <c r="F99" s="10">
        <v>10600112</v>
      </c>
      <c r="G99" s="11">
        <v>41424</v>
      </c>
      <c r="H99" s="9">
        <v>3202</v>
      </c>
      <c r="I99" s="10">
        <v>26627201</v>
      </c>
    </row>
    <row r="100" spans="1:9" x14ac:dyDescent="0.3">
      <c r="A100" s="13">
        <v>98</v>
      </c>
      <c r="B100" s="6" t="s">
        <v>131</v>
      </c>
      <c r="C100" s="7" t="s">
        <v>128</v>
      </c>
      <c r="D100" s="8">
        <v>41509</v>
      </c>
      <c r="E100" s="9">
        <v>1551</v>
      </c>
      <c r="F100" s="10">
        <v>8811790</v>
      </c>
      <c r="G100" s="11">
        <v>41613</v>
      </c>
      <c r="H100" s="9">
        <v>1553</v>
      </c>
      <c r="I100" s="10">
        <v>26004851</v>
      </c>
    </row>
    <row r="101" spans="1:9" x14ac:dyDescent="0.3">
      <c r="A101" s="13">
        <v>99</v>
      </c>
      <c r="B101" s="6" t="s">
        <v>132</v>
      </c>
      <c r="C101" s="7" t="s">
        <v>74</v>
      </c>
      <c r="D101" s="8">
        <v>41334</v>
      </c>
      <c r="E101" s="9">
        <v>2771</v>
      </c>
      <c r="F101" s="10">
        <v>8754168</v>
      </c>
      <c r="G101" s="11">
        <v>41410</v>
      </c>
      <c r="H101" s="9">
        <v>2771</v>
      </c>
      <c r="I101" s="10">
        <v>25682380</v>
      </c>
    </row>
    <row r="102" spans="1:9" x14ac:dyDescent="0.3">
      <c r="A102" s="13">
        <v>100</v>
      </c>
      <c r="B102" s="6" t="s">
        <v>133</v>
      </c>
      <c r="C102" s="7" t="s">
        <v>24</v>
      </c>
      <c r="D102" s="8">
        <v>41626</v>
      </c>
      <c r="E102" s="9">
        <v>6</v>
      </c>
      <c r="F102" s="10">
        <v>260382</v>
      </c>
      <c r="G102" s="11">
        <v>41746</v>
      </c>
      <c r="H102" s="9">
        <v>1729</v>
      </c>
      <c r="I102" s="10">
        <v>25568251</v>
      </c>
    </row>
  </sheetData>
  <mergeCells count="1">
    <mergeCell ref="A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sqref="A1:O1"/>
    </sheetView>
  </sheetViews>
  <sheetFormatPr defaultRowHeight="15.6" x14ac:dyDescent="0.3"/>
  <cols>
    <col min="1" max="1" width="7.296875"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s>
  <sheetData>
    <row r="1" spans="1:12" x14ac:dyDescent="0.3">
      <c r="A1" s="69" t="s">
        <v>6</v>
      </c>
      <c r="B1" s="70"/>
      <c r="C1" s="70"/>
      <c r="D1" s="70"/>
      <c r="E1" s="70"/>
      <c r="F1" s="70"/>
      <c r="G1" s="70"/>
      <c r="H1" s="70"/>
      <c r="I1" s="71"/>
      <c r="K1" s="1" t="s">
        <v>5</v>
      </c>
    </row>
    <row r="2" spans="1:12" ht="31.2" x14ac:dyDescent="0.3">
      <c r="A2" s="2" t="s">
        <v>7</v>
      </c>
      <c r="B2" s="2" t="s">
        <v>8</v>
      </c>
      <c r="C2" s="2" t="s">
        <v>9</v>
      </c>
      <c r="D2" s="2" t="s">
        <v>10</v>
      </c>
      <c r="E2" s="3" t="s">
        <v>11</v>
      </c>
      <c r="F2" s="3" t="s">
        <v>12</v>
      </c>
      <c r="G2" s="2" t="s">
        <v>13</v>
      </c>
      <c r="H2" s="3" t="s">
        <v>14</v>
      </c>
      <c r="I2" s="3" t="s">
        <v>15</v>
      </c>
      <c r="K2" s="4">
        <v>1</v>
      </c>
      <c r="L2" s="12" t="s">
        <v>149</v>
      </c>
    </row>
    <row r="3" spans="1:12" x14ac:dyDescent="0.3">
      <c r="A3" s="5">
        <v>1</v>
      </c>
      <c r="B3" s="6" t="s">
        <v>16</v>
      </c>
      <c r="C3" s="7" t="s">
        <v>17</v>
      </c>
      <c r="D3" s="8">
        <v>41600</v>
      </c>
      <c r="E3" s="9">
        <v>4163</v>
      </c>
      <c r="F3" s="10">
        <v>158074286</v>
      </c>
      <c r="G3" s="11">
        <v>41732</v>
      </c>
      <c r="H3" s="9">
        <v>4163</v>
      </c>
      <c r="I3" s="10">
        <v>424668047</v>
      </c>
      <c r="K3" s="4">
        <v>2</v>
      </c>
      <c r="L3" t="s">
        <v>150</v>
      </c>
    </row>
    <row r="4" spans="1:12" x14ac:dyDescent="0.3">
      <c r="A4" s="5">
        <v>2</v>
      </c>
      <c r="B4" s="6" t="s">
        <v>18</v>
      </c>
      <c r="C4" s="7" t="s">
        <v>19</v>
      </c>
      <c r="D4" s="8">
        <v>41397</v>
      </c>
      <c r="E4" s="9">
        <v>4253</v>
      </c>
      <c r="F4" s="10">
        <v>174144585</v>
      </c>
      <c r="G4" s="11">
        <v>41529</v>
      </c>
      <c r="H4" s="9">
        <v>4253</v>
      </c>
      <c r="I4" s="10">
        <v>409013994</v>
      </c>
      <c r="K4" s="4">
        <v>3</v>
      </c>
      <c r="L4" t="s">
        <v>151</v>
      </c>
    </row>
    <row r="5" spans="1:12" x14ac:dyDescent="0.3">
      <c r="A5" s="5">
        <v>3</v>
      </c>
      <c r="B5" s="6" t="s">
        <v>20</v>
      </c>
      <c r="C5" s="7" t="s">
        <v>19</v>
      </c>
      <c r="D5" s="8">
        <v>41600</v>
      </c>
      <c r="E5" s="9">
        <v>1</v>
      </c>
      <c r="F5" s="10">
        <v>243390</v>
      </c>
      <c r="G5" s="11">
        <v>41837</v>
      </c>
      <c r="H5" s="9">
        <v>3742</v>
      </c>
      <c r="I5" s="10">
        <v>400738009</v>
      </c>
      <c r="K5" s="4">
        <v>4</v>
      </c>
      <c r="L5" t="s">
        <v>152</v>
      </c>
    </row>
    <row r="6" spans="1:12" x14ac:dyDescent="0.3">
      <c r="A6" s="5">
        <v>4</v>
      </c>
      <c r="B6" s="6" t="s">
        <v>21</v>
      </c>
      <c r="C6" s="7" t="s">
        <v>22</v>
      </c>
      <c r="D6" s="8">
        <v>41458</v>
      </c>
      <c r="E6" s="9">
        <v>3997</v>
      </c>
      <c r="F6" s="10">
        <v>83517315</v>
      </c>
      <c r="G6" s="11">
        <v>41655</v>
      </c>
      <c r="H6" s="9">
        <v>4003</v>
      </c>
      <c r="I6" s="10">
        <v>368061265</v>
      </c>
      <c r="K6" s="4">
        <v>5</v>
      </c>
      <c r="L6" t="s">
        <v>153</v>
      </c>
    </row>
    <row r="7" spans="1:12" x14ac:dyDescent="0.3">
      <c r="A7" s="5">
        <v>5</v>
      </c>
      <c r="B7" s="6" t="s">
        <v>23</v>
      </c>
      <c r="C7" s="7" t="s">
        <v>24</v>
      </c>
      <c r="D7" s="8">
        <v>41439</v>
      </c>
      <c r="E7" s="9">
        <v>4207</v>
      </c>
      <c r="F7" s="10">
        <v>116619362</v>
      </c>
      <c r="G7" s="11">
        <v>41536</v>
      </c>
      <c r="H7" s="9">
        <v>4207</v>
      </c>
      <c r="I7" s="10">
        <v>291045518</v>
      </c>
      <c r="K7" s="4">
        <v>6</v>
      </c>
      <c r="L7" t="s">
        <v>155</v>
      </c>
    </row>
    <row r="8" spans="1:12" x14ac:dyDescent="0.3">
      <c r="A8" s="5">
        <v>6</v>
      </c>
      <c r="B8" s="6" t="s">
        <v>25</v>
      </c>
      <c r="C8" s="7" t="s">
        <v>24</v>
      </c>
      <c r="D8" s="8">
        <v>41551</v>
      </c>
      <c r="E8" s="9">
        <v>3575</v>
      </c>
      <c r="F8" s="10">
        <v>55785112</v>
      </c>
      <c r="G8" s="11">
        <v>41767</v>
      </c>
      <c r="H8" s="9">
        <v>3820</v>
      </c>
      <c r="I8" s="10">
        <v>274092705</v>
      </c>
      <c r="K8" s="4">
        <v>7</v>
      </c>
      <c r="L8" t="s">
        <v>156</v>
      </c>
    </row>
    <row r="9" spans="1:12" x14ac:dyDescent="0.3">
      <c r="A9" s="5">
        <v>7</v>
      </c>
      <c r="B9" s="6" t="s">
        <v>26</v>
      </c>
      <c r="C9" s="7" t="s">
        <v>19</v>
      </c>
      <c r="D9" s="8">
        <v>41446</v>
      </c>
      <c r="E9" s="9">
        <v>4004</v>
      </c>
      <c r="F9" s="10">
        <v>82429469</v>
      </c>
      <c r="G9" s="11">
        <v>41627</v>
      </c>
      <c r="H9" s="9">
        <v>4004</v>
      </c>
      <c r="I9" s="10">
        <v>268492764</v>
      </c>
      <c r="K9" s="4">
        <v>8</v>
      </c>
      <c r="L9" t="s">
        <v>157</v>
      </c>
    </row>
    <row r="10" spans="1:12" x14ac:dyDescent="0.3">
      <c r="A10" s="5">
        <v>8</v>
      </c>
      <c r="B10" s="6" t="s">
        <v>27</v>
      </c>
      <c r="C10" s="7" t="s">
        <v>24</v>
      </c>
      <c r="D10" s="8">
        <v>41621</v>
      </c>
      <c r="E10" s="9">
        <v>3903</v>
      </c>
      <c r="F10" s="10">
        <v>73645197</v>
      </c>
      <c r="G10" s="11">
        <v>41746</v>
      </c>
      <c r="H10" s="9">
        <v>3928</v>
      </c>
      <c r="I10" s="10">
        <v>258366855</v>
      </c>
      <c r="K10" s="4">
        <v>9</v>
      </c>
      <c r="L10" t="s">
        <v>154</v>
      </c>
    </row>
    <row r="11" spans="1:12" x14ac:dyDescent="0.3">
      <c r="A11" s="5">
        <v>9</v>
      </c>
      <c r="B11" s="6" t="s">
        <v>28</v>
      </c>
      <c r="C11" s="7" t="s">
        <v>22</v>
      </c>
      <c r="D11" s="8">
        <v>41418</v>
      </c>
      <c r="E11" s="9">
        <v>3658</v>
      </c>
      <c r="F11" s="10">
        <v>97375245</v>
      </c>
      <c r="G11" s="11">
        <v>41522</v>
      </c>
      <c r="H11" s="9">
        <v>3771</v>
      </c>
      <c r="I11" s="10">
        <v>238679850</v>
      </c>
      <c r="K11" s="4">
        <v>10</v>
      </c>
      <c r="L11" t="s">
        <v>158</v>
      </c>
    </row>
    <row r="12" spans="1:12" x14ac:dyDescent="0.3">
      <c r="A12" s="5">
        <v>10</v>
      </c>
      <c r="B12" s="6" t="s">
        <v>29</v>
      </c>
      <c r="C12" s="7" t="s">
        <v>19</v>
      </c>
      <c r="D12" s="8">
        <v>41341</v>
      </c>
      <c r="E12" s="9">
        <v>3912</v>
      </c>
      <c r="F12" s="10">
        <v>79110453</v>
      </c>
      <c r="G12" s="11">
        <v>41473</v>
      </c>
      <c r="H12" s="9">
        <v>3912</v>
      </c>
      <c r="I12" s="10">
        <v>234911825</v>
      </c>
      <c r="K12" s="4">
        <v>11</v>
      </c>
      <c r="L12" t="s">
        <v>159</v>
      </c>
    </row>
    <row r="13" spans="1:12" x14ac:dyDescent="0.3">
      <c r="A13" s="5">
        <v>11</v>
      </c>
      <c r="B13" s="6" t="s">
        <v>30</v>
      </c>
      <c r="C13" s="7" t="s">
        <v>31</v>
      </c>
      <c r="D13" s="8">
        <v>41410</v>
      </c>
      <c r="E13" s="9">
        <v>3868</v>
      </c>
      <c r="F13" s="10">
        <v>70165559</v>
      </c>
      <c r="G13" s="11">
        <v>41529</v>
      </c>
      <c r="H13" s="9">
        <v>3907</v>
      </c>
      <c r="I13" s="10">
        <v>228778661</v>
      </c>
    </row>
    <row r="14" spans="1:12" x14ac:dyDescent="0.3">
      <c r="A14" s="5">
        <v>12</v>
      </c>
      <c r="B14" s="6" t="s">
        <v>32</v>
      </c>
      <c r="C14" s="7" t="s">
        <v>19</v>
      </c>
      <c r="D14" s="8">
        <v>41586</v>
      </c>
      <c r="E14" s="9">
        <v>3841</v>
      </c>
      <c r="F14" s="10">
        <v>85737841</v>
      </c>
      <c r="G14" s="11">
        <v>41746</v>
      </c>
      <c r="H14" s="9">
        <v>3841</v>
      </c>
      <c r="I14" s="10">
        <v>206362140</v>
      </c>
    </row>
    <row r="15" spans="1:12" x14ac:dyDescent="0.3">
      <c r="A15" s="5">
        <v>13</v>
      </c>
      <c r="B15" s="6"/>
      <c r="C15" s="7" t="s">
        <v>31</v>
      </c>
      <c r="D15" s="8">
        <v>41446</v>
      </c>
      <c r="E15" s="9">
        <v>3607</v>
      </c>
      <c r="F15" s="10">
        <v>66411834</v>
      </c>
      <c r="G15" s="11">
        <v>41557</v>
      </c>
      <c r="H15" s="9">
        <v>3607</v>
      </c>
      <c r="I15" s="10">
        <v>202359711</v>
      </c>
    </row>
    <row r="16" spans="1:12" x14ac:dyDescent="0.3">
      <c r="A16" s="5">
        <v>14</v>
      </c>
      <c r="B16" s="6" t="s">
        <v>34</v>
      </c>
      <c r="C16" s="7" t="s">
        <v>35</v>
      </c>
      <c r="D16" s="8">
        <v>41355</v>
      </c>
      <c r="E16" s="9">
        <v>4046</v>
      </c>
      <c r="F16" s="10">
        <v>43639736</v>
      </c>
      <c r="G16" s="11">
        <v>41536</v>
      </c>
      <c r="H16" s="9">
        <v>4065</v>
      </c>
      <c r="I16" s="10">
        <v>187168425</v>
      </c>
    </row>
    <row r="17" spans="1:9" x14ac:dyDescent="0.3">
      <c r="A17" s="5">
        <v>15</v>
      </c>
      <c r="B17" s="6" t="s">
        <v>36</v>
      </c>
      <c r="C17" s="7" t="s">
        <v>35</v>
      </c>
      <c r="D17" s="8">
        <v>41453</v>
      </c>
      <c r="E17" s="9">
        <v>3181</v>
      </c>
      <c r="F17" s="10">
        <v>39115043</v>
      </c>
      <c r="G17" s="11">
        <v>41620</v>
      </c>
      <c r="H17" s="9">
        <v>3184</v>
      </c>
      <c r="I17" s="10">
        <v>159582188</v>
      </c>
    </row>
    <row r="18" spans="1:9" x14ac:dyDescent="0.3">
      <c r="A18" s="5">
        <v>16</v>
      </c>
      <c r="B18" s="6" t="s">
        <v>37</v>
      </c>
      <c r="C18" s="7" t="s">
        <v>24</v>
      </c>
      <c r="D18" s="8">
        <v>41493</v>
      </c>
      <c r="E18" s="9">
        <v>3260</v>
      </c>
      <c r="F18" s="10">
        <v>26419396</v>
      </c>
      <c r="G18" s="11">
        <v>41613</v>
      </c>
      <c r="H18" s="9">
        <v>3445</v>
      </c>
      <c r="I18" s="10">
        <v>150394119</v>
      </c>
    </row>
    <row r="19" spans="1:9" x14ac:dyDescent="0.3">
      <c r="A19" s="5">
        <v>17</v>
      </c>
      <c r="B19" s="6" t="s">
        <v>38</v>
      </c>
      <c r="C19" s="7" t="s">
        <v>39</v>
      </c>
      <c r="D19" s="8">
        <v>41621</v>
      </c>
      <c r="E19" s="9">
        <v>6</v>
      </c>
      <c r="F19" s="10">
        <v>740455</v>
      </c>
      <c r="G19" s="11">
        <v>41735</v>
      </c>
      <c r="H19" s="9">
        <v>2629</v>
      </c>
      <c r="I19" s="10">
        <v>150117807</v>
      </c>
    </row>
    <row r="20" spans="1:9" x14ac:dyDescent="0.3">
      <c r="A20" s="5">
        <v>18</v>
      </c>
      <c r="B20" s="6" t="s">
        <v>40</v>
      </c>
      <c r="C20" s="7" t="s">
        <v>24</v>
      </c>
      <c r="D20" s="8">
        <v>41404</v>
      </c>
      <c r="E20" s="9">
        <v>3535</v>
      </c>
      <c r="F20" s="10">
        <v>50085185</v>
      </c>
      <c r="G20" s="11">
        <v>41508</v>
      </c>
      <c r="H20" s="9">
        <v>3550</v>
      </c>
      <c r="I20" s="10">
        <v>144840419</v>
      </c>
    </row>
    <row r="21" spans="1:9" x14ac:dyDescent="0.3">
      <c r="A21" s="5">
        <v>19</v>
      </c>
      <c r="B21" s="6" t="s">
        <v>41</v>
      </c>
      <c r="C21" s="7" t="s">
        <v>24</v>
      </c>
      <c r="D21" s="8">
        <v>41474</v>
      </c>
      <c r="E21" s="9">
        <v>2903</v>
      </c>
      <c r="F21" s="10">
        <v>41855326</v>
      </c>
      <c r="G21" s="11">
        <v>41578</v>
      </c>
      <c r="H21" s="9">
        <v>3115</v>
      </c>
      <c r="I21" s="10">
        <v>137400141</v>
      </c>
    </row>
    <row r="22" spans="1:9" x14ac:dyDescent="0.3">
      <c r="A22" s="5">
        <v>20</v>
      </c>
      <c r="B22" s="6" t="s">
        <v>42</v>
      </c>
      <c r="C22" s="7" t="s">
        <v>22</v>
      </c>
      <c r="D22" s="8">
        <v>41313</v>
      </c>
      <c r="E22" s="9">
        <v>3141</v>
      </c>
      <c r="F22" s="10">
        <v>34551025</v>
      </c>
      <c r="G22" s="11">
        <v>41431</v>
      </c>
      <c r="H22" s="9">
        <v>3230</v>
      </c>
      <c r="I22" s="10">
        <v>134506920</v>
      </c>
    </row>
    <row r="23" spans="1:9" x14ac:dyDescent="0.3">
      <c r="A23" s="5">
        <v>21</v>
      </c>
      <c r="B23" s="6" t="s">
        <v>43</v>
      </c>
      <c r="C23" s="7" t="s">
        <v>39</v>
      </c>
      <c r="D23" s="8">
        <v>41467</v>
      </c>
      <c r="E23" s="9">
        <v>3491</v>
      </c>
      <c r="F23" s="10">
        <v>41508572</v>
      </c>
      <c r="G23" s="11">
        <v>41595</v>
      </c>
      <c r="H23" s="9">
        <v>3491</v>
      </c>
      <c r="I23" s="10">
        <v>133668525</v>
      </c>
    </row>
    <row r="24" spans="1:9" x14ac:dyDescent="0.3">
      <c r="A24" s="5">
        <v>22</v>
      </c>
      <c r="B24" s="6" t="s">
        <v>44</v>
      </c>
      <c r="C24" s="7" t="s">
        <v>35</v>
      </c>
      <c r="D24" s="8">
        <v>41481</v>
      </c>
      <c r="E24" s="9">
        <v>3924</v>
      </c>
      <c r="F24" s="10">
        <v>53113752</v>
      </c>
      <c r="G24" s="11">
        <v>41613</v>
      </c>
      <c r="H24" s="9">
        <v>3924</v>
      </c>
      <c r="I24" s="10">
        <v>132556852</v>
      </c>
    </row>
    <row r="25" spans="1:9" x14ac:dyDescent="0.3">
      <c r="A25" s="5">
        <v>23</v>
      </c>
      <c r="B25" s="6" t="s">
        <v>45</v>
      </c>
      <c r="C25" s="7" t="s">
        <v>31</v>
      </c>
      <c r="D25" s="8">
        <v>41626</v>
      </c>
      <c r="E25" s="9">
        <v>3507</v>
      </c>
      <c r="F25" s="10">
        <v>26232425</v>
      </c>
      <c r="G25" s="11">
        <v>41690</v>
      </c>
      <c r="H25" s="9">
        <v>3507</v>
      </c>
      <c r="I25" s="10">
        <v>125168368</v>
      </c>
    </row>
    <row r="26" spans="1:9" x14ac:dyDescent="0.3">
      <c r="A26" s="5">
        <v>24</v>
      </c>
      <c r="B26" s="6" t="s">
        <v>46</v>
      </c>
      <c r="C26" s="7" t="s">
        <v>22</v>
      </c>
      <c r="D26" s="8">
        <v>41633</v>
      </c>
      <c r="E26" s="9">
        <v>2</v>
      </c>
      <c r="F26" s="10">
        <v>90872</v>
      </c>
      <c r="G26" s="11">
        <v>41739</v>
      </c>
      <c r="H26" s="9">
        <v>3285</v>
      </c>
      <c r="I26" s="10">
        <v>125095601</v>
      </c>
    </row>
    <row r="27" spans="1:9" x14ac:dyDescent="0.3">
      <c r="A27" s="5">
        <v>25</v>
      </c>
      <c r="B27" s="6" t="s">
        <v>47</v>
      </c>
      <c r="C27" s="7" t="s">
        <v>31</v>
      </c>
      <c r="D27" s="8">
        <v>41361</v>
      </c>
      <c r="E27" s="9">
        <v>3719</v>
      </c>
      <c r="F27" s="10">
        <v>40501814</v>
      </c>
      <c r="G27" s="11">
        <v>41473</v>
      </c>
      <c r="H27" s="9">
        <v>3734</v>
      </c>
      <c r="I27" s="10">
        <v>122523060</v>
      </c>
    </row>
    <row r="28" spans="1:9" x14ac:dyDescent="0.3">
      <c r="A28" s="5">
        <v>26</v>
      </c>
      <c r="B28" s="6" t="s">
        <v>48</v>
      </c>
      <c r="C28" s="7" t="s">
        <v>39</v>
      </c>
      <c r="D28" s="8">
        <v>41544</v>
      </c>
      <c r="E28" s="9">
        <v>4001</v>
      </c>
      <c r="F28" s="10">
        <v>34017930</v>
      </c>
      <c r="G28" s="11">
        <v>41714</v>
      </c>
      <c r="H28" s="9">
        <v>4001</v>
      </c>
      <c r="I28" s="10">
        <v>119793567</v>
      </c>
    </row>
    <row r="29" spans="1:9" x14ac:dyDescent="0.3">
      <c r="A29" s="5">
        <v>27</v>
      </c>
      <c r="B29" s="6" t="s">
        <v>49</v>
      </c>
      <c r="C29" s="7" t="s">
        <v>50</v>
      </c>
      <c r="D29" s="8">
        <v>41425</v>
      </c>
      <c r="E29" s="9">
        <v>2925</v>
      </c>
      <c r="F29" s="10">
        <v>29350389</v>
      </c>
      <c r="G29" s="11">
        <v>41543</v>
      </c>
      <c r="H29" s="9">
        <v>3082</v>
      </c>
      <c r="I29" s="10">
        <v>117723989</v>
      </c>
    </row>
    <row r="30" spans="1:9" x14ac:dyDescent="0.3">
      <c r="A30" s="5">
        <v>28</v>
      </c>
      <c r="B30" s="6" t="s">
        <v>51</v>
      </c>
      <c r="C30" s="7" t="s">
        <v>31</v>
      </c>
      <c r="D30" s="8">
        <v>41633</v>
      </c>
      <c r="E30" s="9">
        <v>2537</v>
      </c>
      <c r="F30" s="10">
        <v>18361578</v>
      </c>
      <c r="G30" s="11">
        <v>41732</v>
      </c>
      <c r="H30" s="9">
        <v>2557</v>
      </c>
      <c r="I30" s="10">
        <v>116900694</v>
      </c>
    </row>
    <row r="31" spans="1:9" x14ac:dyDescent="0.3">
      <c r="A31" s="5">
        <v>29</v>
      </c>
      <c r="B31" s="6" t="s">
        <v>52</v>
      </c>
      <c r="C31" s="7" t="s">
        <v>53</v>
      </c>
      <c r="D31" s="8">
        <v>41502</v>
      </c>
      <c r="E31" s="9">
        <v>2933</v>
      </c>
      <c r="F31" s="10">
        <v>24637312</v>
      </c>
      <c r="G31" s="11">
        <v>41683</v>
      </c>
      <c r="H31" s="9">
        <v>3330</v>
      </c>
      <c r="I31" s="10">
        <v>116632095</v>
      </c>
    </row>
    <row r="32" spans="1:9" x14ac:dyDescent="0.3">
      <c r="A32" s="5">
        <v>30</v>
      </c>
      <c r="B32" s="6" t="s">
        <v>54</v>
      </c>
      <c r="C32" s="7" t="s">
        <v>24</v>
      </c>
      <c r="D32" s="8">
        <v>41417</v>
      </c>
      <c r="E32" s="9">
        <v>3555</v>
      </c>
      <c r="F32" s="10">
        <v>41671198</v>
      </c>
      <c r="G32" s="11">
        <v>41501</v>
      </c>
      <c r="H32" s="9">
        <v>3565</v>
      </c>
      <c r="I32" s="10">
        <v>112200072</v>
      </c>
    </row>
    <row r="33" spans="1:9" x14ac:dyDescent="0.3">
      <c r="A33" s="5">
        <v>31</v>
      </c>
      <c r="B33" s="6" t="s">
        <v>55</v>
      </c>
      <c r="C33" s="7" t="s">
        <v>35</v>
      </c>
      <c r="D33" s="8">
        <v>41418</v>
      </c>
      <c r="E33" s="9">
        <v>3882</v>
      </c>
      <c r="F33" s="10">
        <v>33531068</v>
      </c>
      <c r="G33" s="11">
        <v>41536</v>
      </c>
      <c r="H33" s="9">
        <v>3894</v>
      </c>
      <c r="I33" s="10">
        <v>107518682</v>
      </c>
    </row>
    <row r="34" spans="1:9" x14ac:dyDescent="0.3">
      <c r="A34" s="5">
        <v>32</v>
      </c>
      <c r="B34" s="6" t="s">
        <v>56</v>
      </c>
      <c r="C34" s="7" t="s">
        <v>39</v>
      </c>
      <c r="D34" s="8">
        <v>41558</v>
      </c>
      <c r="E34" s="9">
        <v>3020</v>
      </c>
      <c r="F34" s="10">
        <v>25718314</v>
      </c>
      <c r="G34" s="11">
        <v>41700</v>
      </c>
      <c r="H34" s="9">
        <v>3143</v>
      </c>
      <c r="I34" s="10">
        <v>107100855</v>
      </c>
    </row>
    <row r="35" spans="1:9" x14ac:dyDescent="0.3">
      <c r="A35" s="5">
        <v>33</v>
      </c>
      <c r="B35" s="6" t="s">
        <v>57</v>
      </c>
      <c r="C35" s="7" t="s">
        <v>31</v>
      </c>
      <c r="D35" s="8">
        <v>41572</v>
      </c>
      <c r="E35" s="9">
        <v>3336</v>
      </c>
      <c r="F35" s="10">
        <v>32055177</v>
      </c>
      <c r="G35" s="11">
        <v>41662</v>
      </c>
      <c r="H35" s="9">
        <v>3345</v>
      </c>
      <c r="I35" s="10">
        <v>102003019</v>
      </c>
    </row>
    <row r="36" spans="1:9" x14ac:dyDescent="0.3">
      <c r="A36" s="5">
        <v>34</v>
      </c>
      <c r="B36" s="6" t="s">
        <v>58</v>
      </c>
      <c r="C36" s="7" t="s">
        <v>24</v>
      </c>
      <c r="D36" s="8">
        <v>41467</v>
      </c>
      <c r="E36" s="9">
        <v>3275</v>
      </c>
      <c r="F36" s="10">
        <v>37285325</v>
      </c>
      <c r="G36" s="11">
        <v>41564</v>
      </c>
      <c r="H36" s="9">
        <v>3285</v>
      </c>
      <c r="I36" s="10">
        <v>101802906</v>
      </c>
    </row>
    <row r="37" spans="1:9" x14ac:dyDescent="0.3">
      <c r="A37" s="5">
        <v>35</v>
      </c>
      <c r="B37" s="6" t="s">
        <v>59</v>
      </c>
      <c r="C37" s="7" t="s">
        <v>39</v>
      </c>
      <c r="D37" s="8">
        <v>41437</v>
      </c>
      <c r="E37" s="9">
        <v>3055</v>
      </c>
      <c r="F37" s="10">
        <v>20719162</v>
      </c>
      <c r="G37" s="11">
        <v>41553</v>
      </c>
      <c r="H37" s="9">
        <v>3055</v>
      </c>
      <c r="I37" s="10">
        <v>101470202</v>
      </c>
    </row>
    <row r="38" spans="1:9" x14ac:dyDescent="0.3">
      <c r="A38" s="5">
        <v>36</v>
      </c>
      <c r="B38" s="6" t="s">
        <v>60</v>
      </c>
      <c r="C38" s="7" t="s">
        <v>61</v>
      </c>
      <c r="D38" s="8">
        <v>41355</v>
      </c>
      <c r="E38" s="9">
        <v>3098</v>
      </c>
      <c r="F38" s="10">
        <v>30373794</v>
      </c>
      <c r="G38" s="11">
        <v>41466</v>
      </c>
      <c r="H38" s="9">
        <v>3106</v>
      </c>
      <c r="I38" s="10">
        <v>98925640</v>
      </c>
    </row>
    <row r="39" spans="1:9" x14ac:dyDescent="0.3">
      <c r="A39" s="5">
        <v>37</v>
      </c>
      <c r="B39" s="6">
        <v>42</v>
      </c>
      <c r="C39" s="7" t="s">
        <v>24</v>
      </c>
      <c r="D39" s="8">
        <v>41376</v>
      </c>
      <c r="E39" s="9">
        <v>3003</v>
      </c>
      <c r="F39" s="10">
        <v>27487144</v>
      </c>
      <c r="G39" s="11">
        <v>41480</v>
      </c>
      <c r="H39" s="9">
        <v>3405</v>
      </c>
      <c r="I39" s="10">
        <v>95020213</v>
      </c>
    </row>
    <row r="40" spans="1:9" x14ac:dyDescent="0.3">
      <c r="A40" s="5">
        <v>38</v>
      </c>
      <c r="B40" s="6" t="s">
        <v>62</v>
      </c>
      <c r="C40" s="7" t="s">
        <v>63</v>
      </c>
      <c r="D40" s="8">
        <v>41495</v>
      </c>
      <c r="E40" s="9">
        <v>3284</v>
      </c>
      <c r="F40" s="10">
        <v>29807393</v>
      </c>
      <c r="G40" s="11">
        <v>41602</v>
      </c>
      <c r="H40" s="9">
        <v>3284</v>
      </c>
      <c r="I40" s="10">
        <v>93050117</v>
      </c>
    </row>
    <row r="41" spans="1:9" x14ac:dyDescent="0.3">
      <c r="A41" s="5">
        <v>39</v>
      </c>
      <c r="B41" s="6" t="s">
        <v>64</v>
      </c>
      <c r="C41" s="7" t="s">
        <v>19</v>
      </c>
      <c r="D41" s="8">
        <v>41495</v>
      </c>
      <c r="E41" s="9">
        <v>3702</v>
      </c>
      <c r="F41" s="10">
        <v>22232291</v>
      </c>
      <c r="G41" s="11">
        <v>41627</v>
      </c>
      <c r="H41" s="9">
        <v>3716</v>
      </c>
      <c r="I41" s="10">
        <v>90288712</v>
      </c>
    </row>
    <row r="42" spans="1:9" x14ac:dyDescent="0.3">
      <c r="A42" s="5">
        <v>40</v>
      </c>
      <c r="B42" s="6" t="s">
        <v>65</v>
      </c>
      <c r="C42" s="7" t="s">
        <v>19</v>
      </c>
      <c r="D42" s="8">
        <v>41458</v>
      </c>
      <c r="E42" s="9">
        <v>3904</v>
      </c>
      <c r="F42" s="10">
        <v>29210849</v>
      </c>
      <c r="G42" s="11">
        <v>41557</v>
      </c>
      <c r="H42" s="9">
        <v>3904</v>
      </c>
      <c r="I42" s="10">
        <v>89302115</v>
      </c>
    </row>
    <row r="43" spans="1:9" x14ac:dyDescent="0.3">
      <c r="A43" s="5">
        <v>41</v>
      </c>
      <c r="B43" s="6" t="s">
        <v>66</v>
      </c>
      <c r="C43" s="7" t="s">
        <v>22</v>
      </c>
      <c r="D43" s="8">
        <v>41383</v>
      </c>
      <c r="E43" s="9">
        <v>3783</v>
      </c>
      <c r="F43" s="10">
        <v>37054485</v>
      </c>
      <c r="G43" s="11">
        <v>41452</v>
      </c>
      <c r="H43" s="9">
        <v>3792</v>
      </c>
      <c r="I43" s="10">
        <v>89107235</v>
      </c>
    </row>
    <row r="44" spans="1:9" x14ac:dyDescent="0.3">
      <c r="A44" s="5">
        <v>42</v>
      </c>
      <c r="B44" s="6" t="s">
        <v>67</v>
      </c>
      <c r="C44" s="7" t="s">
        <v>61</v>
      </c>
      <c r="D44" s="8">
        <v>41530</v>
      </c>
      <c r="E44" s="9">
        <v>3049</v>
      </c>
      <c r="F44" s="10">
        <v>40272103</v>
      </c>
      <c r="G44" s="11">
        <v>41627</v>
      </c>
      <c r="H44" s="9">
        <v>3155</v>
      </c>
      <c r="I44" s="10">
        <v>83586447</v>
      </c>
    </row>
    <row r="45" spans="1:9" x14ac:dyDescent="0.3">
      <c r="A45" s="5">
        <v>43</v>
      </c>
      <c r="B45" s="6" t="s">
        <v>68</v>
      </c>
      <c r="C45" s="7" t="s">
        <v>19</v>
      </c>
      <c r="D45" s="8">
        <v>41621</v>
      </c>
      <c r="E45" s="9">
        <v>15</v>
      </c>
      <c r="F45" s="10">
        <v>413373</v>
      </c>
      <c r="G45" s="11">
        <v>41746</v>
      </c>
      <c r="H45" s="9">
        <v>2671</v>
      </c>
      <c r="I45" s="10">
        <v>83301580</v>
      </c>
    </row>
    <row r="46" spans="1:9" x14ac:dyDescent="0.3">
      <c r="A46" s="5">
        <v>44</v>
      </c>
      <c r="B46" s="6" t="s">
        <v>69</v>
      </c>
      <c r="C46" s="7" t="s">
        <v>35</v>
      </c>
      <c r="D46" s="8">
        <v>41472</v>
      </c>
      <c r="E46" s="9">
        <v>3806</v>
      </c>
      <c r="F46" s="10">
        <v>21312625</v>
      </c>
      <c r="G46" s="11">
        <v>41620</v>
      </c>
      <c r="H46" s="9">
        <v>3809</v>
      </c>
      <c r="I46" s="10">
        <v>83028128</v>
      </c>
    </row>
    <row r="47" spans="1:9" x14ac:dyDescent="0.3">
      <c r="A47" s="5">
        <v>45</v>
      </c>
      <c r="B47" s="6" t="s">
        <v>70</v>
      </c>
      <c r="C47" s="7" t="s">
        <v>22</v>
      </c>
      <c r="D47" s="8">
        <v>41488</v>
      </c>
      <c r="E47" s="9">
        <v>3025</v>
      </c>
      <c r="F47" s="10">
        <v>27059130</v>
      </c>
      <c r="G47" s="11">
        <v>41571</v>
      </c>
      <c r="H47" s="9">
        <v>3028</v>
      </c>
      <c r="I47" s="10">
        <v>75612460</v>
      </c>
    </row>
    <row r="48" spans="1:9" x14ac:dyDescent="0.3">
      <c r="A48" s="5">
        <v>46</v>
      </c>
      <c r="B48" s="6" t="s">
        <v>71</v>
      </c>
      <c r="C48" s="7" t="s">
        <v>39</v>
      </c>
      <c r="D48" s="8">
        <v>41453</v>
      </c>
      <c r="E48" s="9">
        <v>3222</v>
      </c>
      <c r="F48" s="10">
        <v>24852258</v>
      </c>
      <c r="G48" s="11">
        <v>41532</v>
      </c>
      <c r="H48" s="9">
        <v>3222</v>
      </c>
      <c r="I48" s="10">
        <v>73103784</v>
      </c>
    </row>
    <row r="49" spans="1:9" x14ac:dyDescent="0.3">
      <c r="A49" s="5">
        <v>47</v>
      </c>
      <c r="B49" s="6" t="s">
        <v>72</v>
      </c>
      <c r="C49" s="7" t="s">
        <v>22</v>
      </c>
      <c r="D49" s="8">
        <v>41292</v>
      </c>
      <c r="E49" s="9">
        <v>2647</v>
      </c>
      <c r="F49" s="10">
        <v>28402310</v>
      </c>
      <c r="G49" s="11">
        <v>41368</v>
      </c>
      <c r="H49" s="9">
        <v>2781</v>
      </c>
      <c r="I49" s="10">
        <v>71628180</v>
      </c>
    </row>
    <row r="50" spans="1:9" x14ac:dyDescent="0.3">
      <c r="A50" s="5">
        <v>48</v>
      </c>
      <c r="B50" s="6" t="s">
        <v>73</v>
      </c>
      <c r="C50" s="7" t="s">
        <v>74</v>
      </c>
      <c r="D50" s="8">
        <v>41319</v>
      </c>
      <c r="E50" s="9">
        <v>3223</v>
      </c>
      <c r="F50" s="10">
        <v>21401594</v>
      </c>
      <c r="G50" s="11">
        <v>41424</v>
      </c>
      <c r="H50" s="9">
        <v>3223</v>
      </c>
      <c r="I50" s="10">
        <v>71349120</v>
      </c>
    </row>
    <row r="51" spans="1:9" x14ac:dyDescent="0.3">
      <c r="A51" s="5">
        <v>49</v>
      </c>
      <c r="B51" s="6" t="s">
        <v>75</v>
      </c>
      <c r="C51" s="7" t="s">
        <v>39</v>
      </c>
      <c r="D51" s="8">
        <v>41486</v>
      </c>
      <c r="E51" s="9">
        <v>3866</v>
      </c>
      <c r="F51" s="10">
        <v>17548389</v>
      </c>
      <c r="G51" s="11">
        <v>41595</v>
      </c>
      <c r="H51" s="9">
        <v>3867</v>
      </c>
      <c r="I51" s="10">
        <v>71017784</v>
      </c>
    </row>
    <row r="52" spans="1:9" x14ac:dyDescent="0.3">
      <c r="A52" s="5">
        <v>50</v>
      </c>
      <c r="B52" s="6" t="s">
        <v>76</v>
      </c>
      <c r="C52" s="7" t="s">
        <v>22</v>
      </c>
      <c r="D52" s="8">
        <v>41593</v>
      </c>
      <c r="E52" s="9">
        <v>2024</v>
      </c>
      <c r="F52" s="10">
        <v>30107555</v>
      </c>
      <c r="G52" s="11">
        <v>41648</v>
      </c>
      <c r="H52" s="9">
        <v>2041</v>
      </c>
      <c r="I52" s="10">
        <v>70525195</v>
      </c>
    </row>
    <row r="53" spans="1:9" x14ac:dyDescent="0.3">
      <c r="A53" s="5">
        <v>51</v>
      </c>
      <c r="B53" s="6" t="s">
        <v>77</v>
      </c>
      <c r="C53" s="7" t="s">
        <v>35</v>
      </c>
      <c r="D53" s="8">
        <v>41493</v>
      </c>
      <c r="E53" s="9">
        <v>3031</v>
      </c>
      <c r="F53" s="10">
        <v>14401054</v>
      </c>
      <c r="G53" s="11">
        <v>41669</v>
      </c>
      <c r="H53" s="9">
        <v>3080</v>
      </c>
      <c r="I53" s="10">
        <v>68559554</v>
      </c>
    </row>
    <row r="54" spans="1:9" x14ac:dyDescent="0.3">
      <c r="A54" s="5">
        <v>52</v>
      </c>
      <c r="B54" s="6" t="s">
        <v>78</v>
      </c>
      <c r="C54" s="7" t="s">
        <v>35</v>
      </c>
      <c r="D54" s="8">
        <v>41319</v>
      </c>
      <c r="E54" s="9">
        <v>3553</v>
      </c>
      <c r="F54" s="10">
        <v>24834845</v>
      </c>
      <c r="G54" s="11">
        <v>41417</v>
      </c>
      <c r="H54" s="9">
        <v>3555</v>
      </c>
      <c r="I54" s="10">
        <v>67349198</v>
      </c>
    </row>
    <row r="55" spans="1:9" x14ac:dyDescent="0.3">
      <c r="A55" s="5">
        <v>53</v>
      </c>
      <c r="B55" s="6" t="s">
        <v>79</v>
      </c>
      <c r="C55" s="7" t="s">
        <v>50</v>
      </c>
      <c r="D55" s="8">
        <v>41306</v>
      </c>
      <c r="E55" s="9">
        <v>3009</v>
      </c>
      <c r="F55" s="10">
        <v>20353967</v>
      </c>
      <c r="G55" s="11">
        <v>41403</v>
      </c>
      <c r="H55" s="9">
        <v>3009</v>
      </c>
      <c r="I55" s="10">
        <v>66380662</v>
      </c>
    </row>
    <row r="56" spans="1:9" x14ac:dyDescent="0.3">
      <c r="A56" s="5">
        <v>54</v>
      </c>
      <c r="B56" s="6" t="s">
        <v>80</v>
      </c>
      <c r="C56" s="7" t="s">
        <v>81</v>
      </c>
      <c r="D56" s="8">
        <v>41334</v>
      </c>
      <c r="E56" s="9">
        <v>3525</v>
      </c>
      <c r="F56" s="10">
        <v>27202226</v>
      </c>
      <c r="G56" s="11">
        <v>41438</v>
      </c>
      <c r="H56" s="9">
        <v>3525</v>
      </c>
      <c r="I56" s="10">
        <v>65187603</v>
      </c>
    </row>
    <row r="57" spans="1:9" x14ac:dyDescent="0.3">
      <c r="A57" s="5">
        <v>55</v>
      </c>
      <c r="B57" s="6" t="s">
        <v>82</v>
      </c>
      <c r="C57" s="7" t="s">
        <v>22</v>
      </c>
      <c r="D57" s="8">
        <v>41432</v>
      </c>
      <c r="E57" s="9">
        <v>2536</v>
      </c>
      <c r="F57" s="10">
        <v>34058360</v>
      </c>
      <c r="G57" s="11">
        <v>41494</v>
      </c>
      <c r="H57" s="9">
        <v>2591</v>
      </c>
      <c r="I57" s="10">
        <v>64473115</v>
      </c>
    </row>
    <row r="58" spans="1:9" x14ac:dyDescent="0.3">
      <c r="A58" s="5">
        <v>56</v>
      </c>
      <c r="B58" s="6" t="s">
        <v>83</v>
      </c>
      <c r="C58" s="7" t="s">
        <v>84</v>
      </c>
      <c r="D58" s="8">
        <v>41579</v>
      </c>
      <c r="E58" s="9">
        <v>3065</v>
      </c>
      <c r="F58" s="10">
        <v>16334566</v>
      </c>
      <c r="G58" s="11">
        <v>41690</v>
      </c>
      <c r="H58" s="9">
        <v>3237</v>
      </c>
      <c r="I58" s="10">
        <v>63914167</v>
      </c>
    </row>
    <row r="59" spans="1:9" x14ac:dyDescent="0.3">
      <c r="A59" s="5">
        <v>57</v>
      </c>
      <c r="B59" s="6" t="s">
        <v>85</v>
      </c>
      <c r="C59" s="7" t="s">
        <v>50</v>
      </c>
      <c r="D59" s="8">
        <v>41579</v>
      </c>
      <c r="E59" s="9">
        <v>3407</v>
      </c>
      <c r="F59" s="10">
        <v>27017351</v>
      </c>
      <c r="G59" s="11">
        <v>41648</v>
      </c>
      <c r="H59" s="9">
        <v>3407</v>
      </c>
      <c r="I59" s="10">
        <v>61737191</v>
      </c>
    </row>
    <row r="60" spans="1:9" x14ac:dyDescent="0.3">
      <c r="A60" s="5">
        <v>58</v>
      </c>
      <c r="B60" s="6" t="s">
        <v>86</v>
      </c>
      <c r="C60" s="7" t="s">
        <v>24</v>
      </c>
      <c r="D60" s="8">
        <v>41537</v>
      </c>
      <c r="E60" s="9">
        <v>3260</v>
      </c>
      <c r="F60" s="10">
        <v>20817053</v>
      </c>
      <c r="G60" s="11">
        <v>41613</v>
      </c>
      <c r="H60" s="9">
        <v>3290</v>
      </c>
      <c r="I60" s="10">
        <v>61002302</v>
      </c>
    </row>
    <row r="61" spans="1:9" x14ac:dyDescent="0.3">
      <c r="A61" s="5">
        <v>59</v>
      </c>
      <c r="B61" s="6" t="s">
        <v>87</v>
      </c>
      <c r="C61" s="7" t="s">
        <v>39</v>
      </c>
      <c r="D61" s="8">
        <v>41425</v>
      </c>
      <c r="E61" s="9">
        <v>3401</v>
      </c>
      <c r="F61" s="10">
        <v>27520040</v>
      </c>
      <c r="G61" s="11">
        <v>41504</v>
      </c>
      <c r="H61" s="9">
        <v>3401</v>
      </c>
      <c r="I61" s="10">
        <v>60522097</v>
      </c>
    </row>
    <row r="62" spans="1:9" x14ac:dyDescent="0.3">
      <c r="A62" s="5">
        <v>60</v>
      </c>
      <c r="B62" s="6" t="s">
        <v>88</v>
      </c>
      <c r="C62" s="7" t="s">
        <v>35</v>
      </c>
      <c r="D62" s="8">
        <v>41633</v>
      </c>
      <c r="E62" s="9">
        <v>2909</v>
      </c>
      <c r="F62" s="10">
        <v>12765508</v>
      </c>
      <c r="G62" s="11">
        <v>41739</v>
      </c>
      <c r="H62" s="9">
        <v>2922</v>
      </c>
      <c r="I62" s="10">
        <v>58236838</v>
      </c>
    </row>
    <row r="63" spans="1:9" x14ac:dyDescent="0.3">
      <c r="A63" s="5">
        <v>61</v>
      </c>
      <c r="B63" s="6" t="s">
        <v>89</v>
      </c>
      <c r="C63" s="7" t="s">
        <v>53</v>
      </c>
      <c r="D63" s="8">
        <v>41320</v>
      </c>
      <c r="E63" s="9">
        <v>3288</v>
      </c>
      <c r="F63" s="10">
        <v>15891055</v>
      </c>
      <c r="G63" s="11">
        <v>41480</v>
      </c>
      <c r="H63" s="9">
        <v>3353</v>
      </c>
      <c r="I63" s="10">
        <v>57012977</v>
      </c>
    </row>
    <row r="64" spans="1:9" x14ac:dyDescent="0.3">
      <c r="A64" s="5">
        <v>62</v>
      </c>
      <c r="B64" s="6" t="s">
        <v>90</v>
      </c>
      <c r="C64" s="7" t="s">
        <v>91</v>
      </c>
      <c r="D64" s="8">
        <v>41565</v>
      </c>
      <c r="E64" s="9">
        <v>19</v>
      </c>
      <c r="F64" s="10">
        <v>923715</v>
      </c>
      <c r="G64" s="11">
        <v>41767</v>
      </c>
      <c r="H64" s="9">
        <v>1474</v>
      </c>
      <c r="I64" s="10">
        <v>56671993</v>
      </c>
    </row>
    <row r="65" spans="1:9" x14ac:dyDescent="0.3">
      <c r="A65" s="5">
        <v>63</v>
      </c>
      <c r="B65" s="6" t="s">
        <v>92</v>
      </c>
      <c r="C65" s="7" t="s">
        <v>74</v>
      </c>
      <c r="D65" s="8">
        <v>41579</v>
      </c>
      <c r="E65" s="9">
        <v>3736</v>
      </c>
      <c r="F65" s="10">
        <v>15805237</v>
      </c>
      <c r="G65" s="11">
        <v>41718</v>
      </c>
      <c r="H65" s="9">
        <v>3736</v>
      </c>
      <c r="I65" s="10">
        <v>55750480</v>
      </c>
    </row>
    <row r="66" spans="1:9" x14ac:dyDescent="0.3">
      <c r="A66" s="5">
        <v>64</v>
      </c>
      <c r="B66" s="6" t="s">
        <v>93</v>
      </c>
      <c r="C66" s="7" t="s">
        <v>31</v>
      </c>
      <c r="D66" s="8">
        <v>41299</v>
      </c>
      <c r="E66" s="9">
        <v>3372</v>
      </c>
      <c r="F66" s="10">
        <v>19690956</v>
      </c>
      <c r="G66" s="11">
        <v>41389</v>
      </c>
      <c r="H66" s="9">
        <v>3375</v>
      </c>
      <c r="I66" s="10">
        <v>55703475</v>
      </c>
    </row>
    <row r="67" spans="1:9" x14ac:dyDescent="0.3">
      <c r="A67" s="5">
        <v>65</v>
      </c>
      <c r="B67" s="6" t="s">
        <v>94</v>
      </c>
      <c r="C67" s="7" t="s">
        <v>63</v>
      </c>
      <c r="D67" s="8">
        <v>41369</v>
      </c>
      <c r="E67" s="9">
        <v>3025</v>
      </c>
      <c r="F67" s="10">
        <v>25775847</v>
      </c>
      <c r="G67" s="11">
        <v>41434</v>
      </c>
      <c r="H67" s="9">
        <v>3025</v>
      </c>
      <c r="I67" s="10">
        <v>54239856</v>
      </c>
    </row>
    <row r="68" spans="1:9" x14ac:dyDescent="0.3">
      <c r="A68" s="5">
        <v>66</v>
      </c>
      <c r="B68" s="6" t="s">
        <v>95</v>
      </c>
      <c r="C68" s="7" t="s">
        <v>50</v>
      </c>
      <c r="D68" s="8">
        <v>41474</v>
      </c>
      <c r="E68" s="9">
        <v>3016</v>
      </c>
      <c r="F68" s="10">
        <v>18048422</v>
      </c>
      <c r="G68" s="11">
        <v>41564</v>
      </c>
      <c r="H68" s="9">
        <v>3016</v>
      </c>
      <c r="I68" s="10">
        <v>53262560</v>
      </c>
    </row>
    <row r="69" spans="1:9" x14ac:dyDescent="0.3">
      <c r="A69" s="5">
        <v>67</v>
      </c>
      <c r="B69" s="6" t="s">
        <v>96</v>
      </c>
      <c r="C69" s="7" t="s">
        <v>17</v>
      </c>
      <c r="D69" s="8">
        <v>41621</v>
      </c>
      <c r="E69" s="9">
        <v>2194</v>
      </c>
      <c r="F69" s="10">
        <v>16007634</v>
      </c>
      <c r="G69" s="11">
        <v>41683</v>
      </c>
      <c r="H69" s="9">
        <v>2194</v>
      </c>
      <c r="I69" s="10">
        <v>52543354</v>
      </c>
    </row>
    <row r="70" spans="1:9" ht="31.2" x14ac:dyDescent="0.3">
      <c r="A70" s="5">
        <v>68</v>
      </c>
      <c r="B70" s="6" t="s">
        <v>97</v>
      </c>
      <c r="C70" s="7" t="s">
        <v>17</v>
      </c>
      <c r="D70" s="8">
        <v>41362</v>
      </c>
      <c r="E70" s="9">
        <v>2047</v>
      </c>
      <c r="F70" s="10">
        <v>21641679</v>
      </c>
      <c r="G70" s="11">
        <v>41424</v>
      </c>
      <c r="H70" s="9">
        <v>2047</v>
      </c>
      <c r="I70" s="10">
        <v>51975354</v>
      </c>
    </row>
    <row r="71" spans="1:9" x14ac:dyDescent="0.3">
      <c r="A71" s="5">
        <v>69</v>
      </c>
      <c r="B71" s="6" t="s">
        <v>98</v>
      </c>
      <c r="C71" s="7" t="s">
        <v>63</v>
      </c>
      <c r="D71" s="8">
        <v>41348</v>
      </c>
      <c r="E71" s="9">
        <v>2507</v>
      </c>
      <c r="F71" s="10">
        <v>17118745</v>
      </c>
      <c r="G71" s="11">
        <v>41434</v>
      </c>
      <c r="H71" s="9">
        <v>2507</v>
      </c>
      <c r="I71" s="10">
        <v>51872378</v>
      </c>
    </row>
    <row r="72" spans="1:9" x14ac:dyDescent="0.3">
      <c r="A72" s="5">
        <v>70</v>
      </c>
      <c r="B72" s="6" t="s">
        <v>99</v>
      </c>
      <c r="C72" s="7" t="s">
        <v>31</v>
      </c>
      <c r="D72" s="8">
        <v>41390</v>
      </c>
      <c r="E72" s="9">
        <v>3277</v>
      </c>
      <c r="F72" s="10">
        <v>20244505</v>
      </c>
      <c r="G72" s="11">
        <v>41515</v>
      </c>
      <c r="H72" s="9">
        <v>3303</v>
      </c>
      <c r="I72" s="10">
        <v>49875291</v>
      </c>
    </row>
    <row r="73" spans="1:9" x14ac:dyDescent="0.3">
      <c r="A73" s="5">
        <v>71</v>
      </c>
      <c r="B73" s="6" t="s">
        <v>100</v>
      </c>
      <c r="C73" s="7" t="s">
        <v>24</v>
      </c>
      <c r="D73" s="8">
        <v>41285</v>
      </c>
      <c r="E73" s="9">
        <v>3103</v>
      </c>
      <c r="F73" s="10">
        <v>17070347</v>
      </c>
      <c r="G73" s="11">
        <v>41368</v>
      </c>
      <c r="H73" s="9">
        <v>3103</v>
      </c>
      <c r="I73" s="10">
        <v>46000903</v>
      </c>
    </row>
    <row r="74" spans="1:9" x14ac:dyDescent="0.3">
      <c r="A74" s="5">
        <v>72</v>
      </c>
      <c r="B74" s="6" t="s">
        <v>101</v>
      </c>
      <c r="C74" s="7" t="s">
        <v>22</v>
      </c>
      <c r="D74" s="8">
        <v>41369</v>
      </c>
      <c r="E74" s="9">
        <v>2771</v>
      </c>
      <c r="F74" s="10">
        <v>18620145</v>
      </c>
      <c r="G74" s="11">
        <v>41417</v>
      </c>
      <c r="H74" s="9">
        <v>2778</v>
      </c>
      <c r="I74" s="10">
        <v>45385935</v>
      </c>
    </row>
    <row r="75" spans="1:9" x14ac:dyDescent="0.3">
      <c r="A75" s="5">
        <v>73</v>
      </c>
      <c r="B75" s="6" t="s">
        <v>102</v>
      </c>
      <c r="C75" s="7" t="s">
        <v>35</v>
      </c>
      <c r="D75" s="8">
        <v>41432</v>
      </c>
      <c r="E75" s="9">
        <v>3366</v>
      </c>
      <c r="F75" s="10">
        <v>17325307</v>
      </c>
      <c r="G75" s="11">
        <v>41529</v>
      </c>
      <c r="H75" s="9">
        <v>3399</v>
      </c>
      <c r="I75" s="10">
        <v>44672764</v>
      </c>
    </row>
    <row r="76" spans="1:9" x14ac:dyDescent="0.3">
      <c r="A76" s="5">
        <v>74</v>
      </c>
      <c r="B76" s="6" t="s">
        <v>103</v>
      </c>
      <c r="C76" s="7" t="s">
        <v>17</v>
      </c>
      <c r="D76" s="8">
        <v>41516</v>
      </c>
      <c r="E76" s="9">
        <v>348</v>
      </c>
      <c r="F76" s="10">
        <v>7846426</v>
      </c>
      <c r="G76" s="11">
        <v>41620</v>
      </c>
      <c r="H76" s="9">
        <v>978</v>
      </c>
      <c r="I76" s="10">
        <v>44467206</v>
      </c>
    </row>
    <row r="77" spans="1:9" x14ac:dyDescent="0.3">
      <c r="A77" s="5">
        <v>75</v>
      </c>
      <c r="B77" s="6" t="s">
        <v>104</v>
      </c>
      <c r="C77" s="7" t="s">
        <v>50</v>
      </c>
      <c r="D77" s="8">
        <v>41327</v>
      </c>
      <c r="E77" s="9">
        <v>2511</v>
      </c>
      <c r="F77" s="10">
        <v>13167607</v>
      </c>
      <c r="G77" s="11">
        <v>41424</v>
      </c>
      <c r="H77" s="9">
        <v>2511</v>
      </c>
      <c r="I77" s="10">
        <v>42930462</v>
      </c>
    </row>
    <row r="78" spans="1:9" x14ac:dyDescent="0.3">
      <c r="A78" s="5">
        <v>76</v>
      </c>
      <c r="B78" s="6" t="s">
        <v>105</v>
      </c>
      <c r="C78" s="7" t="s">
        <v>22</v>
      </c>
      <c r="D78" s="8">
        <v>41523</v>
      </c>
      <c r="E78" s="9">
        <v>3107</v>
      </c>
      <c r="F78" s="10">
        <v>19030375</v>
      </c>
      <c r="G78" s="11">
        <v>41578</v>
      </c>
      <c r="H78" s="9">
        <v>3117</v>
      </c>
      <c r="I78" s="10">
        <v>42025135</v>
      </c>
    </row>
    <row r="79" spans="1:9" x14ac:dyDescent="0.3">
      <c r="A79" s="5">
        <v>77</v>
      </c>
      <c r="B79" s="6" t="s">
        <v>106</v>
      </c>
      <c r="C79" s="7" t="s">
        <v>107</v>
      </c>
      <c r="D79" s="8">
        <v>41285</v>
      </c>
      <c r="E79" s="9">
        <v>2160</v>
      </c>
      <c r="F79" s="10">
        <v>18101682</v>
      </c>
      <c r="G79" s="11">
        <v>41336</v>
      </c>
      <c r="H79" s="9">
        <v>2160</v>
      </c>
      <c r="I79" s="10">
        <v>40041683</v>
      </c>
    </row>
    <row r="80" spans="1:9" x14ac:dyDescent="0.3">
      <c r="A80" s="5">
        <v>78</v>
      </c>
      <c r="B80" s="6" t="s">
        <v>108</v>
      </c>
      <c r="C80" s="7" t="s">
        <v>22</v>
      </c>
      <c r="D80" s="8">
        <v>41633</v>
      </c>
      <c r="E80" s="9">
        <v>2689</v>
      </c>
      <c r="F80" s="10">
        <v>9910310</v>
      </c>
      <c r="G80" s="11">
        <v>41676</v>
      </c>
      <c r="H80" s="9">
        <v>2690</v>
      </c>
      <c r="I80" s="10">
        <v>38362475</v>
      </c>
    </row>
    <row r="81" spans="1:9" x14ac:dyDescent="0.3">
      <c r="A81" s="5">
        <v>79</v>
      </c>
      <c r="B81" s="6" t="s">
        <v>109</v>
      </c>
      <c r="C81" s="7" t="s">
        <v>53</v>
      </c>
      <c r="D81" s="8">
        <v>41635</v>
      </c>
      <c r="E81" s="9">
        <v>5</v>
      </c>
      <c r="F81" s="10">
        <v>179302</v>
      </c>
      <c r="G81" s="11">
        <v>41767</v>
      </c>
      <c r="H81" s="9">
        <v>2411</v>
      </c>
      <c r="I81" s="10">
        <v>37738810</v>
      </c>
    </row>
    <row r="82" spans="1:9" x14ac:dyDescent="0.3">
      <c r="A82" s="5">
        <v>80</v>
      </c>
      <c r="B82" s="6" t="s">
        <v>110</v>
      </c>
      <c r="C82" s="7" t="s">
        <v>53</v>
      </c>
      <c r="D82" s="8">
        <v>41600</v>
      </c>
      <c r="E82" s="9">
        <v>4</v>
      </c>
      <c r="F82" s="10">
        <v>128435</v>
      </c>
      <c r="G82" s="11">
        <v>41781</v>
      </c>
      <c r="H82" s="9">
        <v>1225</v>
      </c>
      <c r="I82" s="10">
        <v>37709979</v>
      </c>
    </row>
    <row r="83" spans="1:9" x14ac:dyDescent="0.3">
      <c r="A83" s="5">
        <v>81</v>
      </c>
      <c r="B83" s="6" t="s">
        <v>111</v>
      </c>
      <c r="C83" s="7" t="s">
        <v>74</v>
      </c>
      <c r="D83" s="8">
        <v>41530</v>
      </c>
      <c r="E83" s="9">
        <v>3091</v>
      </c>
      <c r="F83" s="10">
        <v>14034764</v>
      </c>
      <c r="G83" s="11">
        <v>41648</v>
      </c>
      <c r="H83" s="9">
        <v>3091</v>
      </c>
      <c r="I83" s="10">
        <v>36918811</v>
      </c>
    </row>
    <row r="84" spans="1:9" x14ac:dyDescent="0.3">
      <c r="A84" s="5">
        <v>82</v>
      </c>
      <c r="B84" s="6" t="s">
        <v>112</v>
      </c>
      <c r="C84" s="7" t="s">
        <v>35</v>
      </c>
      <c r="D84" s="8">
        <v>41628</v>
      </c>
      <c r="E84" s="9">
        <v>3231</v>
      </c>
      <c r="F84" s="10">
        <v>7091938</v>
      </c>
      <c r="G84" s="11">
        <v>41739</v>
      </c>
      <c r="H84" s="9">
        <v>3243</v>
      </c>
      <c r="I84" s="10">
        <v>36076121</v>
      </c>
    </row>
    <row r="85" spans="1:9" x14ac:dyDescent="0.3">
      <c r="A85" s="5">
        <v>83</v>
      </c>
      <c r="B85" s="6" t="s">
        <v>113</v>
      </c>
      <c r="C85" s="7" t="s">
        <v>114</v>
      </c>
      <c r="D85" s="8">
        <v>41565</v>
      </c>
      <c r="E85" s="9">
        <v>3157</v>
      </c>
      <c r="F85" s="10">
        <v>16101552</v>
      </c>
      <c r="G85" s="11">
        <v>41602</v>
      </c>
      <c r="H85" s="9">
        <v>3157</v>
      </c>
      <c r="I85" s="10">
        <v>35266619</v>
      </c>
    </row>
    <row r="86" spans="1:9" x14ac:dyDescent="0.3">
      <c r="A86" s="5">
        <v>84</v>
      </c>
      <c r="B86" s="6" t="s">
        <v>115</v>
      </c>
      <c r="C86" s="7" t="s">
        <v>17</v>
      </c>
      <c r="D86" s="8">
        <v>41278</v>
      </c>
      <c r="E86" s="9">
        <v>2654</v>
      </c>
      <c r="F86" s="10">
        <v>21744470</v>
      </c>
      <c r="G86" s="11">
        <v>41333</v>
      </c>
      <c r="H86" s="9">
        <v>2659</v>
      </c>
      <c r="I86" s="10">
        <v>34341945</v>
      </c>
    </row>
    <row r="87" spans="1:9" x14ac:dyDescent="0.3">
      <c r="A87" s="5">
        <v>85</v>
      </c>
      <c r="B87" s="6" t="s">
        <v>116</v>
      </c>
      <c r="C87" s="7" t="s">
        <v>22</v>
      </c>
      <c r="D87" s="8">
        <v>41474</v>
      </c>
      <c r="E87" s="9">
        <v>2852</v>
      </c>
      <c r="F87" s="10">
        <v>12691415</v>
      </c>
      <c r="G87" s="11">
        <v>41543</v>
      </c>
      <c r="H87" s="9">
        <v>2852</v>
      </c>
      <c r="I87" s="10">
        <v>33618855</v>
      </c>
    </row>
    <row r="88" spans="1:9" x14ac:dyDescent="0.3">
      <c r="A88" s="5">
        <v>86</v>
      </c>
      <c r="B88" s="6" t="s">
        <v>117</v>
      </c>
      <c r="C88" s="7" t="s">
        <v>118</v>
      </c>
      <c r="D88" s="8">
        <v>41481</v>
      </c>
      <c r="E88" s="9">
        <v>6</v>
      </c>
      <c r="F88" s="10">
        <v>612064</v>
      </c>
      <c r="G88" s="11">
        <v>41732</v>
      </c>
      <c r="H88" s="9">
        <v>1283</v>
      </c>
      <c r="I88" s="10">
        <v>33405481</v>
      </c>
    </row>
    <row r="89" spans="1:9" x14ac:dyDescent="0.3">
      <c r="A89" s="5">
        <v>87</v>
      </c>
      <c r="B89" s="6" t="s">
        <v>119</v>
      </c>
      <c r="C89" s="7" t="s">
        <v>50</v>
      </c>
      <c r="D89" s="8">
        <v>41458</v>
      </c>
      <c r="E89" s="9">
        <v>876</v>
      </c>
      <c r="F89" s="10">
        <v>10030463</v>
      </c>
      <c r="G89" s="11">
        <v>41508</v>
      </c>
      <c r="H89" s="9">
        <v>892</v>
      </c>
      <c r="I89" s="10">
        <v>32244051</v>
      </c>
    </row>
    <row r="90" spans="1:9" x14ac:dyDescent="0.3">
      <c r="A90" s="5">
        <v>88</v>
      </c>
      <c r="B90" s="6" t="s">
        <v>120</v>
      </c>
      <c r="C90" s="7" t="s">
        <v>107</v>
      </c>
      <c r="D90" s="8">
        <v>41313</v>
      </c>
      <c r="E90" s="9">
        <v>2605</v>
      </c>
      <c r="F90" s="10">
        <v>9303145</v>
      </c>
      <c r="G90" s="11">
        <v>41410</v>
      </c>
      <c r="H90" s="9">
        <v>2605</v>
      </c>
      <c r="I90" s="10">
        <v>32172757</v>
      </c>
    </row>
    <row r="91" spans="1:9" x14ac:dyDescent="0.3">
      <c r="A91" s="5">
        <v>89</v>
      </c>
      <c r="B91" s="6" t="s">
        <v>121</v>
      </c>
      <c r="C91" s="7" t="s">
        <v>122</v>
      </c>
      <c r="D91" s="8">
        <v>41376</v>
      </c>
      <c r="E91" s="9">
        <v>3402</v>
      </c>
      <c r="F91" s="10">
        <v>14157367</v>
      </c>
      <c r="G91" s="11">
        <v>41480</v>
      </c>
      <c r="H91" s="9">
        <v>3402</v>
      </c>
      <c r="I91" s="10">
        <v>32015787</v>
      </c>
    </row>
    <row r="92" spans="1:9" x14ac:dyDescent="0.3">
      <c r="A92" s="5">
        <v>90</v>
      </c>
      <c r="B92" s="6" t="s">
        <v>123</v>
      </c>
      <c r="C92" s="7" t="s">
        <v>114</v>
      </c>
      <c r="D92" s="8">
        <v>41507</v>
      </c>
      <c r="E92" s="9">
        <v>3118</v>
      </c>
      <c r="F92" s="10">
        <v>9336957</v>
      </c>
      <c r="G92" s="11">
        <v>41553</v>
      </c>
      <c r="H92" s="9">
        <v>3118</v>
      </c>
      <c r="I92" s="10">
        <v>31165421</v>
      </c>
    </row>
    <row r="93" spans="1:9" x14ac:dyDescent="0.3">
      <c r="A93" s="5">
        <v>91</v>
      </c>
      <c r="B93" s="6" t="s">
        <v>124</v>
      </c>
      <c r="C93" s="7" t="s">
        <v>19</v>
      </c>
      <c r="D93" s="8">
        <v>41600</v>
      </c>
      <c r="E93" s="9">
        <v>3036</v>
      </c>
      <c r="F93" s="10">
        <v>7944977</v>
      </c>
      <c r="G93" s="11">
        <v>41718</v>
      </c>
      <c r="H93" s="9">
        <v>3036</v>
      </c>
      <c r="I93" s="10">
        <v>30664106</v>
      </c>
    </row>
    <row r="94" spans="1:9" x14ac:dyDescent="0.3">
      <c r="A94" s="5">
        <v>92</v>
      </c>
      <c r="B94" s="6" t="s">
        <v>125</v>
      </c>
      <c r="C94" s="7" t="s">
        <v>24</v>
      </c>
      <c r="D94" s="8">
        <v>41633</v>
      </c>
      <c r="E94" s="9">
        <v>2838</v>
      </c>
      <c r="F94" s="10">
        <v>7021993</v>
      </c>
      <c r="G94" s="11">
        <v>41711</v>
      </c>
      <c r="H94" s="9">
        <v>2856</v>
      </c>
      <c r="I94" s="10">
        <v>29807260</v>
      </c>
    </row>
    <row r="95" spans="1:9" x14ac:dyDescent="0.3">
      <c r="A95" s="5">
        <v>93</v>
      </c>
      <c r="B95" s="6" t="s">
        <v>126</v>
      </c>
      <c r="C95" s="7" t="s">
        <v>63</v>
      </c>
      <c r="D95" s="8">
        <v>41516</v>
      </c>
      <c r="E95" s="9">
        <v>2735</v>
      </c>
      <c r="F95" s="10">
        <v>15815497</v>
      </c>
      <c r="G95" s="11">
        <v>41553</v>
      </c>
      <c r="H95" s="9">
        <v>2735</v>
      </c>
      <c r="I95" s="10">
        <v>28873374</v>
      </c>
    </row>
    <row r="96" spans="1:9" x14ac:dyDescent="0.3">
      <c r="A96" s="5">
        <v>94</v>
      </c>
      <c r="B96" s="6" t="s">
        <v>178</v>
      </c>
      <c r="C96" s="7" t="s">
        <v>22</v>
      </c>
      <c r="D96" s="8">
        <v>41502</v>
      </c>
      <c r="E96" s="9">
        <v>2940</v>
      </c>
      <c r="F96" s="10">
        <v>13332955</v>
      </c>
      <c r="G96" s="11">
        <v>41543</v>
      </c>
      <c r="H96" s="9">
        <v>2945</v>
      </c>
      <c r="I96" s="10">
        <v>28795985</v>
      </c>
    </row>
    <row r="97" spans="1:9" x14ac:dyDescent="0.3">
      <c r="A97" s="5">
        <v>95</v>
      </c>
      <c r="B97" s="6" t="s">
        <v>127</v>
      </c>
      <c r="C97" s="7" t="s">
        <v>128</v>
      </c>
      <c r="D97" s="8">
        <v>41579</v>
      </c>
      <c r="E97" s="9">
        <v>9</v>
      </c>
      <c r="F97" s="10">
        <v>260865</v>
      </c>
      <c r="G97" s="11">
        <v>41760</v>
      </c>
      <c r="H97" s="9">
        <v>1110</v>
      </c>
      <c r="I97" s="10">
        <v>27298285</v>
      </c>
    </row>
    <row r="98" spans="1:9" x14ac:dyDescent="0.3">
      <c r="A98" s="5">
        <v>96</v>
      </c>
      <c r="B98" s="6" t="s">
        <v>129</v>
      </c>
      <c r="C98" s="7" t="s">
        <v>22</v>
      </c>
      <c r="D98" s="8">
        <v>41537</v>
      </c>
      <c r="E98" s="9">
        <v>5</v>
      </c>
      <c r="F98" s="10">
        <v>187289</v>
      </c>
      <c r="G98" s="11">
        <v>41599</v>
      </c>
      <c r="H98" s="9">
        <v>2308</v>
      </c>
      <c r="I98" s="10">
        <v>26947624</v>
      </c>
    </row>
    <row r="99" spans="1:9" x14ac:dyDescent="0.3">
      <c r="A99" s="5">
        <v>97</v>
      </c>
      <c r="B99" s="6" t="s">
        <v>130</v>
      </c>
      <c r="C99" s="7" t="s">
        <v>107</v>
      </c>
      <c r="D99" s="8">
        <v>41362</v>
      </c>
      <c r="E99" s="9">
        <v>3202</v>
      </c>
      <c r="F99" s="10">
        <v>10600112</v>
      </c>
      <c r="G99" s="11">
        <v>41424</v>
      </c>
      <c r="H99" s="9">
        <v>3202</v>
      </c>
      <c r="I99" s="10">
        <v>26627201</v>
      </c>
    </row>
    <row r="100" spans="1:9" x14ac:dyDescent="0.3">
      <c r="A100" s="5">
        <v>98</v>
      </c>
      <c r="B100" s="6" t="s">
        <v>131</v>
      </c>
      <c r="C100" s="7" t="s">
        <v>128</v>
      </c>
      <c r="D100" s="8">
        <v>41509</v>
      </c>
      <c r="E100" s="9">
        <v>1551</v>
      </c>
      <c r="F100" s="10">
        <v>8811790</v>
      </c>
      <c r="G100" s="11">
        <v>41613</v>
      </c>
      <c r="H100" s="9">
        <v>1553</v>
      </c>
      <c r="I100" s="10">
        <v>26004851</v>
      </c>
    </row>
    <row r="101" spans="1:9" x14ac:dyDescent="0.3">
      <c r="A101" s="5">
        <v>99</v>
      </c>
      <c r="B101" s="6" t="s">
        <v>132</v>
      </c>
      <c r="C101" s="7" t="s">
        <v>74</v>
      </c>
      <c r="D101" s="8">
        <v>41334</v>
      </c>
      <c r="E101" s="9">
        <v>2771</v>
      </c>
      <c r="F101" s="10">
        <v>8754168</v>
      </c>
      <c r="G101" s="11">
        <v>41410</v>
      </c>
      <c r="H101" s="9">
        <v>2771</v>
      </c>
      <c r="I101" s="10">
        <v>25682380</v>
      </c>
    </row>
    <row r="102" spans="1:9" x14ac:dyDescent="0.3">
      <c r="A102" s="5">
        <v>100</v>
      </c>
      <c r="B102" s="6" t="s">
        <v>133</v>
      </c>
      <c r="C102" s="7" t="s">
        <v>24</v>
      </c>
      <c r="D102" s="8">
        <v>41626</v>
      </c>
      <c r="E102" s="9">
        <v>6</v>
      </c>
      <c r="F102" s="10">
        <v>260382</v>
      </c>
      <c r="G102" s="11">
        <v>41746</v>
      </c>
      <c r="H102" s="9">
        <v>1729</v>
      </c>
      <c r="I102" s="10">
        <v>25568251</v>
      </c>
    </row>
  </sheetData>
  <autoFilter ref="A2:I2"/>
  <mergeCells count="1">
    <mergeCell ref="A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sqref="A1:O1"/>
    </sheetView>
  </sheetViews>
  <sheetFormatPr defaultRowHeight="15.6" x14ac:dyDescent="0.3"/>
  <cols>
    <col min="1" max="1" width="4.8984375" bestFit="1" customWidth="1"/>
    <col min="2" max="2" width="33.69921875" customWidth="1"/>
    <col min="3" max="3" width="8.3984375" bestFit="1" customWidth="1"/>
    <col min="4" max="4" width="9.59765625" customWidth="1"/>
    <col min="5" max="5" width="17.09765625" customWidth="1"/>
    <col min="6" max="6" width="12.3984375" bestFit="1" customWidth="1"/>
    <col min="7" max="7" width="8.796875" customWidth="1"/>
    <col min="8" max="8" width="7.69921875" bestFit="1" customWidth="1"/>
    <col min="9" max="9" width="12.3984375" bestFit="1" customWidth="1"/>
  </cols>
  <sheetData>
    <row r="1" spans="1:12" x14ac:dyDescent="0.3">
      <c r="A1" s="69" t="s">
        <v>6</v>
      </c>
      <c r="B1" s="70"/>
      <c r="C1" s="70"/>
      <c r="D1" s="70"/>
      <c r="E1" s="70"/>
      <c r="F1" s="70"/>
      <c r="G1" s="70"/>
      <c r="H1" s="70"/>
      <c r="I1" s="71"/>
      <c r="K1" s="1" t="s">
        <v>163</v>
      </c>
    </row>
    <row r="2" spans="1:12" ht="31.2" x14ac:dyDescent="0.3">
      <c r="A2" s="2" t="s">
        <v>7</v>
      </c>
      <c r="B2" s="2" t="s">
        <v>8</v>
      </c>
      <c r="C2" s="2" t="s">
        <v>9</v>
      </c>
      <c r="D2" s="2" t="s">
        <v>10</v>
      </c>
      <c r="E2" s="3" t="s">
        <v>11</v>
      </c>
      <c r="F2" s="3" t="s">
        <v>12</v>
      </c>
      <c r="G2" s="2" t="s">
        <v>13</v>
      </c>
      <c r="H2" s="3" t="s">
        <v>14</v>
      </c>
      <c r="I2" s="3" t="s">
        <v>15</v>
      </c>
      <c r="K2" s="4">
        <v>1</v>
      </c>
      <c r="L2" t="s">
        <v>160</v>
      </c>
    </row>
    <row r="3" spans="1:12" x14ac:dyDescent="0.3">
      <c r="A3" s="5">
        <v>1</v>
      </c>
      <c r="B3" s="6" t="s">
        <v>16</v>
      </c>
      <c r="C3" s="7" t="s">
        <v>17</v>
      </c>
      <c r="D3" s="8">
        <v>41600</v>
      </c>
      <c r="E3" s="14">
        <v>4163</v>
      </c>
      <c r="F3" s="10">
        <v>158074286</v>
      </c>
      <c r="G3" s="11">
        <v>41732</v>
      </c>
      <c r="H3" s="9">
        <v>4163</v>
      </c>
      <c r="I3" s="10">
        <v>424668047</v>
      </c>
      <c r="K3" s="4">
        <v>2</v>
      </c>
      <c r="L3" t="s">
        <v>161</v>
      </c>
    </row>
    <row r="4" spans="1:12" x14ac:dyDescent="0.3">
      <c r="A4" s="5">
        <v>2</v>
      </c>
      <c r="B4" s="6" t="s">
        <v>18</v>
      </c>
      <c r="C4" s="7" t="s">
        <v>19</v>
      </c>
      <c r="D4" s="8">
        <v>41397</v>
      </c>
      <c r="E4" s="14">
        <v>4253</v>
      </c>
      <c r="F4" s="10">
        <v>174144585</v>
      </c>
      <c r="G4" s="11">
        <v>41529</v>
      </c>
      <c r="H4" s="9">
        <v>4253</v>
      </c>
      <c r="I4" s="10">
        <v>409013994</v>
      </c>
      <c r="K4" s="4">
        <v>3</v>
      </c>
      <c r="L4" t="s">
        <v>162</v>
      </c>
    </row>
    <row r="5" spans="1:12" x14ac:dyDescent="0.3">
      <c r="A5" s="5">
        <v>3</v>
      </c>
      <c r="B5" s="6" t="s">
        <v>20</v>
      </c>
      <c r="C5" s="7" t="s">
        <v>19</v>
      </c>
      <c r="D5" s="8">
        <v>41600</v>
      </c>
      <c r="E5" s="14">
        <v>1</v>
      </c>
      <c r="F5" s="10">
        <v>243390</v>
      </c>
      <c r="G5" s="11">
        <v>41837</v>
      </c>
      <c r="H5" s="9">
        <v>3742</v>
      </c>
      <c r="I5" s="10">
        <v>400738009</v>
      </c>
      <c r="K5" s="4">
        <v>4</v>
      </c>
      <c r="L5" t="s">
        <v>164</v>
      </c>
    </row>
    <row r="6" spans="1:12" x14ac:dyDescent="0.3">
      <c r="A6" s="5">
        <v>4</v>
      </c>
      <c r="B6" s="6" t="s">
        <v>21</v>
      </c>
      <c r="C6" s="7" t="s">
        <v>22</v>
      </c>
      <c r="D6" s="8">
        <v>41458</v>
      </c>
      <c r="E6" s="14">
        <v>3997</v>
      </c>
      <c r="F6" s="10">
        <v>83517315</v>
      </c>
      <c r="G6" s="11">
        <v>41655</v>
      </c>
      <c r="H6" s="9">
        <v>4003</v>
      </c>
      <c r="I6" s="10">
        <v>368061265</v>
      </c>
      <c r="K6" s="4">
        <v>5</v>
      </c>
      <c r="L6" t="s">
        <v>165</v>
      </c>
    </row>
    <row r="7" spans="1:12" x14ac:dyDescent="0.3">
      <c r="A7" s="5">
        <v>5</v>
      </c>
      <c r="B7" s="6" t="s">
        <v>23</v>
      </c>
      <c r="C7" s="7" t="s">
        <v>24</v>
      </c>
      <c r="D7" s="8">
        <v>41439</v>
      </c>
      <c r="E7" s="14">
        <v>4207</v>
      </c>
      <c r="F7" s="10">
        <v>116619362</v>
      </c>
      <c r="G7" s="11">
        <v>41536</v>
      </c>
      <c r="H7" s="9">
        <v>4207</v>
      </c>
      <c r="I7" s="10">
        <v>291045518</v>
      </c>
      <c r="K7" s="4"/>
    </row>
    <row r="8" spans="1:12" x14ac:dyDescent="0.3">
      <c r="A8" s="5">
        <v>6</v>
      </c>
      <c r="B8" s="6" t="s">
        <v>25</v>
      </c>
      <c r="C8" s="7" t="s">
        <v>24</v>
      </c>
      <c r="D8" s="8">
        <v>41551</v>
      </c>
      <c r="E8" s="14">
        <v>3575</v>
      </c>
      <c r="F8" s="10">
        <v>55785112</v>
      </c>
      <c r="G8" s="11">
        <v>41767</v>
      </c>
      <c r="H8" s="9">
        <v>3820</v>
      </c>
      <c r="I8" s="10">
        <v>274092705</v>
      </c>
      <c r="K8" s="4"/>
    </row>
    <row r="9" spans="1:12" x14ac:dyDescent="0.3">
      <c r="A9" s="5">
        <v>7</v>
      </c>
      <c r="B9" s="6" t="s">
        <v>26</v>
      </c>
      <c r="C9" s="7" t="s">
        <v>19</v>
      </c>
      <c r="D9" s="8">
        <v>41446</v>
      </c>
      <c r="E9" s="14">
        <v>4004</v>
      </c>
      <c r="F9" s="10">
        <v>82429469</v>
      </c>
      <c r="G9" s="11">
        <v>41627</v>
      </c>
      <c r="H9" s="9">
        <v>4004</v>
      </c>
      <c r="I9" s="10">
        <v>268492764</v>
      </c>
      <c r="K9" s="4"/>
    </row>
    <row r="10" spans="1:12" x14ac:dyDescent="0.3">
      <c r="A10" s="5">
        <v>8</v>
      </c>
      <c r="B10" s="6" t="s">
        <v>27</v>
      </c>
      <c r="C10" s="7" t="s">
        <v>24</v>
      </c>
      <c r="D10" s="8">
        <v>41621</v>
      </c>
      <c r="E10" s="14">
        <v>3903</v>
      </c>
      <c r="F10" s="10">
        <v>73645197</v>
      </c>
      <c r="G10" s="11">
        <v>41746</v>
      </c>
      <c r="H10" s="9">
        <v>3928</v>
      </c>
      <c r="I10" s="10">
        <v>258366855</v>
      </c>
      <c r="K10" s="4"/>
    </row>
    <row r="11" spans="1:12" x14ac:dyDescent="0.3">
      <c r="A11" s="5">
        <v>9</v>
      </c>
      <c r="B11" s="6" t="s">
        <v>28</v>
      </c>
      <c r="C11" s="7" t="s">
        <v>22</v>
      </c>
      <c r="D11" s="8">
        <v>41418</v>
      </c>
      <c r="E11" s="14">
        <v>3658</v>
      </c>
      <c r="F11" s="10">
        <v>97375245</v>
      </c>
      <c r="G11" s="11">
        <v>41522</v>
      </c>
      <c r="H11" s="9">
        <v>3771</v>
      </c>
      <c r="I11" s="10">
        <v>238679850</v>
      </c>
      <c r="K11" s="4"/>
    </row>
    <row r="12" spans="1:12" x14ac:dyDescent="0.3">
      <c r="A12" s="5">
        <v>10</v>
      </c>
      <c r="B12" s="6" t="s">
        <v>29</v>
      </c>
      <c r="C12" s="7" t="s">
        <v>19</v>
      </c>
      <c r="D12" s="8">
        <v>41341</v>
      </c>
      <c r="E12" s="14">
        <v>3912</v>
      </c>
      <c r="F12" s="10">
        <v>79110453</v>
      </c>
      <c r="G12" s="11">
        <v>41473</v>
      </c>
      <c r="H12" s="9">
        <v>3912</v>
      </c>
      <c r="I12" s="10">
        <v>234911825</v>
      </c>
    </row>
    <row r="13" spans="1:12" x14ac:dyDescent="0.3">
      <c r="A13" s="5">
        <v>11</v>
      </c>
      <c r="B13" s="6" t="s">
        <v>30</v>
      </c>
      <c r="C13" s="7" t="s">
        <v>31</v>
      </c>
      <c r="D13" s="8">
        <v>41410</v>
      </c>
      <c r="E13" s="14">
        <v>3868</v>
      </c>
      <c r="F13" s="10">
        <v>70165559</v>
      </c>
      <c r="G13" s="11">
        <v>41529</v>
      </c>
      <c r="H13" s="9">
        <v>3907</v>
      </c>
      <c r="I13" s="10">
        <v>228778661</v>
      </c>
    </row>
    <row r="14" spans="1:12" x14ac:dyDescent="0.3">
      <c r="A14" s="5">
        <v>12</v>
      </c>
      <c r="B14" s="6" t="s">
        <v>32</v>
      </c>
      <c r="C14" s="7" t="s">
        <v>19</v>
      </c>
      <c r="D14" s="8">
        <v>41586</v>
      </c>
      <c r="E14" s="14">
        <v>3841</v>
      </c>
      <c r="F14" s="10">
        <v>85737841</v>
      </c>
      <c r="G14" s="11">
        <v>41746</v>
      </c>
      <c r="H14" s="9">
        <v>3841</v>
      </c>
      <c r="I14" s="10">
        <v>206362140</v>
      </c>
    </row>
    <row r="15" spans="1:12" x14ac:dyDescent="0.3">
      <c r="A15" s="5">
        <v>13</v>
      </c>
      <c r="B15" s="6"/>
      <c r="C15" s="7" t="s">
        <v>31</v>
      </c>
      <c r="D15" s="8">
        <v>41446</v>
      </c>
      <c r="E15" s="14">
        <v>3607</v>
      </c>
      <c r="F15" s="10">
        <v>66411834</v>
      </c>
      <c r="G15" s="11">
        <v>41557</v>
      </c>
      <c r="H15" s="9">
        <v>3607</v>
      </c>
      <c r="I15" s="10">
        <v>202359711</v>
      </c>
    </row>
    <row r="16" spans="1:12" x14ac:dyDescent="0.3">
      <c r="A16" s="5">
        <v>14</v>
      </c>
      <c r="B16" s="6" t="s">
        <v>34</v>
      </c>
      <c r="C16" s="7" t="s">
        <v>35</v>
      </c>
      <c r="D16" s="8">
        <v>41355</v>
      </c>
      <c r="E16" s="14">
        <v>4046</v>
      </c>
      <c r="F16" s="10">
        <v>43639736</v>
      </c>
      <c r="G16" s="11">
        <v>41536</v>
      </c>
      <c r="H16" s="9">
        <v>4065</v>
      </c>
      <c r="I16" s="10">
        <v>187168425</v>
      </c>
    </row>
    <row r="17" spans="1:9" x14ac:dyDescent="0.3">
      <c r="A17" s="5">
        <v>15</v>
      </c>
      <c r="B17" s="6" t="s">
        <v>36</v>
      </c>
      <c r="C17" s="7" t="s">
        <v>35</v>
      </c>
      <c r="D17" s="8">
        <v>41453</v>
      </c>
      <c r="E17" s="14">
        <v>3181</v>
      </c>
      <c r="F17" s="10">
        <v>39115043</v>
      </c>
      <c r="G17" s="11">
        <v>41620</v>
      </c>
      <c r="H17" s="9">
        <v>3184</v>
      </c>
      <c r="I17" s="10">
        <v>159582188</v>
      </c>
    </row>
    <row r="18" spans="1:9" x14ac:dyDescent="0.3">
      <c r="A18" s="5">
        <v>16</v>
      </c>
      <c r="B18" s="6" t="s">
        <v>37</v>
      </c>
      <c r="C18" s="7" t="s">
        <v>24</v>
      </c>
      <c r="D18" s="8">
        <v>41493</v>
      </c>
      <c r="E18" s="14">
        <v>3260</v>
      </c>
      <c r="F18" s="10">
        <v>26419396</v>
      </c>
      <c r="G18" s="11">
        <v>41613</v>
      </c>
      <c r="H18" s="9">
        <v>3445</v>
      </c>
      <c r="I18" s="10">
        <v>150394119</v>
      </c>
    </row>
    <row r="19" spans="1:9" x14ac:dyDescent="0.3">
      <c r="A19" s="5">
        <v>17</v>
      </c>
      <c r="B19" s="6" t="s">
        <v>38</v>
      </c>
      <c r="C19" s="7" t="s">
        <v>39</v>
      </c>
      <c r="D19" s="8">
        <v>41621</v>
      </c>
      <c r="E19" s="14">
        <v>6</v>
      </c>
      <c r="F19" s="10">
        <v>740455</v>
      </c>
      <c r="G19" s="11">
        <v>41735</v>
      </c>
      <c r="H19" s="9">
        <v>2629</v>
      </c>
      <c r="I19" s="10">
        <v>150117807</v>
      </c>
    </row>
    <row r="20" spans="1:9" x14ac:dyDescent="0.3">
      <c r="A20" s="5">
        <v>18</v>
      </c>
      <c r="B20" s="6" t="s">
        <v>40</v>
      </c>
      <c r="C20" s="7" t="s">
        <v>24</v>
      </c>
      <c r="D20" s="8">
        <v>41404</v>
      </c>
      <c r="E20" s="14">
        <v>3535</v>
      </c>
      <c r="F20" s="10">
        <v>50085185</v>
      </c>
      <c r="G20" s="11">
        <v>41508</v>
      </c>
      <c r="H20" s="9">
        <v>3550</v>
      </c>
      <c r="I20" s="10">
        <v>144840419</v>
      </c>
    </row>
    <row r="21" spans="1:9" x14ac:dyDescent="0.3">
      <c r="A21" s="5">
        <v>19</v>
      </c>
      <c r="B21" s="6" t="s">
        <v>41</v>
      </c>
      <c r="C21" s="7" t="s">
        <v>24</v>
      </c>
      <c r="D21" s="8">
        <v>41474</v>
      </c>
      <c r="E21" s="14">
        <v>2903</v>
      </c>
      <c r="F21" s="10">
        <v>41855326</v>
      </c>
      <c r="G21" s="11">
        <v>41578</v>
      </c>
      <c r="H21" s="9">
        <v>3115</v>
      </c>
      <c r="I21" s="10">
        <v>137400141</v>
      </c>
    </row>
    <row r="22" spans="1:9" x14ac:dyDescent="0.3">
      <c r="A22" s="5">
        <v>20</v>
      </c>
      <c r="B22" s="6" t="s">
        <v>42</v>
      </c>
      <c r="C22" s="7" t="s">
        <v>22</v>
      </c>
      <c r="D22" s="8">
        <v>41313</v>
      </c>
      <c r="E22" s="14">
        <v>3141</v>
      </c>
      <c r="F22" s="10">
        <v>34551025</v>
      </c>
      <c r="G22" s="11">
        <v>41431</v>
      </c>
      <c r="H22" s="9">
        <v>3230</v>
      </c>
      <c r="I22" s="10">
        <v>134506920</v>
      </c>
    </row>
    <row r="23" spans="1:9" x14ac:dyDescent="0.3">
      <c r="A23" s="5">
        <v>21</v>
      </c>
      <c r="B23" s="6" t="s">
        <v>43</v>
      </c>
      <c r="C23" s="7" t="s">
        <v>39</v>
      </c>
      <c r="D23" s="8">
        <v>41467</v>
      </c>
      <c r="E23" s="14">
        <v>3491</v>
      </c>
      <c r="F23" s="10">
        <v>41508572</v>
      </c>
      <c r="G23" s="11">
        <v>41595</v>
      </c>
      <c r="H23" s="9">
        <v>3491</v>
      </c>
      <c r="I23" s="10">
        <v>133668525</v>
      </c>
    </row>
    <row r="24" spans="1:9" x14ac:dyDescent="0.3">
      <c r="A24" s="5">
        <v>22</v>
      </c>
      <c r="B24" s="6" t="s">
        <v>44</v>
      </c>
      <c r="C24" s="7" t="s">
        <v>35</v>
      </c>
      <c r="D24" s="8">
        <v>41481</v>
      </c>
      <c r="E24" s="14">
        <v>3924</v>
      </c>
      <c r="F24" s="10">
        <v>53113752</v>
      </c>
      <c r="G24" s="11">
        <v>41613</v>
      </c>
      <c r="H24" s="9">
        <v>3924</v>
      </c>
      <c r="I24" s="10">
        <v>132556852</v>
      </c>
    </row>
    <row r="25" spans="1:9" x14ac:dyDescent="0.3">
      <c r="A25" s="5">
        <v>23</v>
      </c>
      <c r="B25" s="6" t="s">
        <v>45</v>
      </c>
      <c r="C25" s="7" t="s">
        <v>31</v>
      </c>
      <c r="D25" s="8">
        <v>41626</v>
      </c>
      <c r="E25" s="14">
        <v>3507</v>
      </c>
      <c r="F25" s="10">
        <v>26232425</v>
      </c>
      <c r="G25" s="11">
        <v>41690</v>
      </c>
      <c r="H25" s="9">
        <v>3507</v>
      </c>
      <c r="I25" s="10">
        <v>125168368</v>
      </c>
    </row>
    <row r="26" spans="1:9" x14ac:dyDescent="0.3">
      <c r="A26" s="5">
        <v>24</v>
      </c>
      <c r="B26" s="6" t="s">
        <v>46</v>
      </c>
      <c r="C26" s="7" t="s">
        <v>22</v>
      </c>
      <c r="D26" s="8">
        <v>41633</v>
      </c>
      <c r="E26" s="14">
        <v>2</v>
      </c>
      <c r="F26" s="10">
        <v>90872</v>
      </c>
      <c r="G26" s="11">
        <v>41739</v>
      </c>
      <c r="H26" s="9">
        <v>3285</v>
      </c>
      <c r="I26" s="10">
        <v>125095601</v>
      </c>
    </row>
    <row r="27" spans="1:9" x14ac:dyDescent="0.3">
      <c r="A27" s="5">
        <v>25</v>
      </c>
      <c r="B27" s="6" t="s">
        <v>47</v>
      </c>
      <c r="C27" s="7" t="s">
        <v>31</v>
      </c>
      <c r="D27" s="8">
        <v>41361</v>
      </c>
      <c r="E27" s="14">
        <v>3719</v>
      </c>
      <c r="F27" s="10">
        <v>40501814</v>
      </c>
      <c r="G27" s="11">
        <v>41473</v>
      </c>
      <c r="H27" s="9">
        <v>3734</v>
      </c>
      <c r="I27" s="10">
        <v>122523060</v>
      </c>
    </row>
    <row r="28" spans="1:9" x14ac:dyDescent="0.3">
      <c r="A28" s="5">
        <v>26</v>
      </c>
      <c r="B28" s="6" t="s">
        <v>48</v>
      </c>
      <c r="C28" s="7" t="s">
        <v>39</v>
      </c>
      <c r="D28" s="8">
        <v>41544</v>
      </c>
      <c r="E28" s="14">
        <v>4001</v>
      </c>
      <c r="F28" s="10">
        <v>34017930</v>
      </c>
      <c r="G28" s="11">
        <v>41714</v>
      </c>
      <c r="H28" s="9">
        <v>4001</v>
      </c>
      <c r="I28" s="10">
        <v>119793567</v>
      </c>
    </row>
    <row r="29" spans="1:9" x14ac:dyDescent="0.3">
      <c r="A29" s="5">
        <v>27</v>
      </c>
      <c r="B29" s="6" t="s">
        <v>49</v>
      </c>
      <c r="C29" s="7" t="s">
        <v>50</v>
      </c>
      <c r="D29" s="8">
        <v>41425</v>
      </c>
      <c r="E29" s="14">
        <v>2925</v>
      </c>
      <c r="F29" s="10">
        <v>29350389</v>
      </c>
      <c r="G29" s="11">
        <v>41543</v>
      </c>
      <c r="H29" s="9">
        <v>3082</v>
      </c>
      <c r="I29" s="10">
        <v>117723989</v>
      </c>
    </row>
    <row r="30" spans="1:9" x14ac:dyDescent="0.3">
      <c r="A30" s="5">
        <v>28</v>
      </c>
      <c r="B30" s="6" t="s">
        <v>51</v>
      </c>
      <c r="C30" s="7" t="s">
        <v>31</v>
      </c>
      <c r="D30" s="8">
        <v>41633</v>
      </c>
      <c r="E30" s="14">
        <v>2537</v>
      </c>
      <c r="F30" s="10">
        <v>18361578</v>
      </c>
      <c r="G30" s="11">
        <v>41732</v>
      </c>
      <c r="H30" s="9">
        <v>2557</v>
      </c>
      <c r="I30" s="10">
        <v>116900694</v>
      </c>
    </row>
    <row r="31" spans="1:9" x14ac:dyDescent="0.3">
      <c r="A31" s="5">
        <v>29</v>
      </c>
      <c r="B31" s="6" t="s">
        <v>52</v>
      </c>
      <c r="C31" s="7" t="s">
        <v>53</v>
      </c>
      <c r="D31" s="8">
        <v>41502</v>
      </c>
      <c r="E31" s="14">
        <v>2933</v>
      </c>
      <c r="F31" s="10">
        <v>24637312</v>
      </c>
      <c r="G31" s="11">
        <v>41683</v>
      </c>
      <c r="H31" s="9">
        <v>3330</v>
      </c>
      <c r="I31" s="10">
        <v>116632095</v>
      </c>
    </row>
    <row r="32" spans="1:9" x14ac:dyDescent="0.3">
      <c r="A32" s="5">
        <v>30</v>
      </c>
      <c r="B32" s="6" t="s">
        <v>54</v>
      </c>
      <c r="C32" s="7" t="s">
        <v>24</v>
      </c>
      <c r="D32" s="8">
        <v>41417</v>
      </c>
      <c r="E32" s="14">
        <v>3555</v>
      </c>
      <c r="F32" s="10">
        <v>41671198</v>
      </c>
      <c r="G32" s="11">
        <v>41501</v>
      </c>
      <c r="H32" s="9">
        <v>3565</v>
      </c>
      <c r="I32" s="10">
        <v>112200072</v>
      </c>
    </row>
    <row r="33" spans="1:9" x14ac:dyDescent="0.3">
      <c r="A33" s="5">
        <v>31</v>
      </c>
      <c r="B33" s="6" t="s">
        <v>55</v>
      </c>
      <c r="C33" s="7" t="s">
        <v>35</v>
      </c>
      <c r="D33" s="8">
        <v>41418</v>
      </c>
      <c r="E33" s="14">
        <v>3882</v>
      </c>
      <c r="F33" s="10">
        <v>33531068</v>
      </c>
      <c r="G33" s="11">
        <v>41536</v>
      </c>
      <c r="H33" s="9">
        <v>3894</v>
      </c>
      <c r="I33" s="10">
        <v>107518682</v>
      </c>
    </row>
    <row r="34" spans="1:9" x14ac:dyDescent="0.3">
      <c r="A34" s="5">
        <v>32</v>
      </c>
      <c r="B34" s="6" t="s">
        <v>56</v>
      </c>
      <c r="C34" s="7" t="s">
        <v>39</v>
      </c>
      <c r="D34" s="8">
        <v>41558</v>
      </c>
      <c r="E34" s="14">
        <v>3020</v>
      </c>
      <c r="F34" s="10">
        <v>25718314</v>
      </c>
      <c r="G34" s="11">
        <v>41700</v>
      </c>
      <c r="H34" s="9">
        <v>3143</v>
      </c>
      <c r="I34" s="10">
        <v>107100855</v>
      </c>
    </row>
    <row r="35" spans="1:9" x14ac:dyDescent="0.3">
      <c r="A35" s="5">
        <v>33</v>
      </c>
      <c r="B35" s="6" t="s">
        <v>57</v>
      </c>
      <c r="C35" s="7" t="s">
        <v>31</v>
      </c>
      <c r="D35" s="8">
        <v>41572</v>
      </c>
      <c r="E35" s="14">
        <v>3336</v>
      </c>
      <c r="F35" s="10">
        <v>32055177</v>
      </c>
      <c r="G35" s="11">
        <v>41662</v>
      </c>
      <c r="H35" s="9">
        <v>3345</v>
      </c>
      <c r="I35" s="10">
        <v>102003019</v>
      </c>
    </row>
    <row r="36" spans="1:9" x14ac:dyDescent="0.3">
      <c r="A36" s="5">
        <v>34</v>
      </c>
      <c r="B36" s="6" t="s">
        <v>58</v>
      </c>
      <c r="C36" s="7" t="s">
        <v>24</v>
      </c>
      <c r="D36" s="8">
        <v>41467</v>
      </c>
      <c r="E36" s="14">
        <v>3275</v>
      </c>
      <c r="F36" s="10">
        <v>37285325</v>
      </c>
      <c r="G36" s="11">
        <v>41564</v>
      </c>
      <c r="H36" s="9">
        <v>3285</v>
      </c>
      <c r="I36" s="10">
        <v>101802906</v>
      </c>
    </row>
    <row r="37" spans="1:9" x14ac:dyDescent="0.3">
      <c r="A37" s="5">
        <v>35</v>
      </c>
      <c r="B37" s="6" t="s">
        <v>59</v>
      </c>
      <c r="C37" s="7" t="s">
        <v>39</v>
      </c>
      <c r="D37" s="8">
        <v>41437</v>
      </c>
      <c r="E37" s="14">
        <v>3055</v>
      </c>
      <c r="F37" s="10">
        <v>20719162</v>
      </c>
      <c r="G37" s="11">
        <v>41553</v>
      </c>
      <c r="H37" s="9">
        <v>3055</v>
      </c>
      <c r="I37" s="10">
        <v>101470202</v>
      </c>
    </row>
    <row r="38" spans="1:9" x14ac:dyDescent="0.3">
      <c r="A38" s="5">
        <v>36</v>
      </c>
      <c r="B38" s="6" t="s">
        <v>60</v>
      </c>
      <c r="C38" s="7" t="s">
        <v>61</v>
      </c>
      <c r="D38" s="8">
        <v>41355</v>
      </c>
      <c r="E38" s="14">
        <v>3098</v>
      </c>
      <c r="F38" s="10">
        <v>30373794</v>
      </c>
      <c r="G38" s="11">
        <v>41466</v>
      </c>
      <c r="H38" s="9">
        <v>3106</v>
      </c>
      <c r="I38" s="10">
        <v>98925640</v>
      </c>
    </row>
    <row r="39" spans="1:9" x14ac:dyDescent="0.3">
      <c r="A39" s="5">
        <v>37</v>
      </c>
      <c r="B39" s="6">
        <v>42</v>
      </c>
      <c r="C39" s="7" t="s">
        <v>24</v>
      </c>
      <c r="D39" s="8">
        <v>41376</v>
      </c>
      <c r="E39" s="14">
        <v>3003</v>
      </c>
      <c r="F39" s="10">
        <v>27487144</v>
      </c>
      <c r="G39" s="11">
        <v>41480</v>
      </c>
      <c r="H39" s="9">
        <v>3405</v>
      </c>
      <c r="I39" s="10">
        <v>95020213</v>
      </c>
    </row>
    <row r="40" spans="1:9" x14ac:dyDescent="0.3">
      <c r="A40" s="5">
        <v>38</v>
      </c>
      <c r="B40" s="6" t="s">
        <v>62</v>
      </c>
      <c r="C40" s="7" t="s">
        <v>63</v>
      </c>
      <c r="D40" s="8">
        <v>41495</v>
      </c>
      <c r="E40" s="14">
        <v>3284</v>
      </c>
      <c r="F40" s="10">
        <v>29807393</v>
      </c>
      <c r="G40" s="11">
        <v>41602</v>
      </c>
      <c r="H40" s="9">
        <v>3284</v>
      </c>
      <c r="I40" s="10">
        <v>93050117</v>
      </c>
    </row>
    <row r="41" spans="1:9" x14ac:dyDescent="0.3">
      <c r="A41" s="5">
        <v>39</v>
      </c>
      <c r="B41" s="6" t="s">
        <v>64</v>
      </c>
      <c r="C41" s="7" t="s">
        <v>19</v>
      </c>
      <c r="D41" s="8">
        <v>41495</v>
      </c>
      <c r="E41" s="14">
        <v>3702</v>
      </c>
      <c r="F41" s="10">
        <v>22232291</v>
      </c>
      <c r="G41" s="11">
        <v>41627</v>
      </c>
      <c r="H41" s="9">
        <v>3716</v>
      </c>
      <c r="I41" s="10">
        <v>90288712</v>
      </c>
    </row>
    <row r="42" spans="1:9" x14ac:dyDescent="0.3">
      <c r="A42" s="5">
        <v>40</v>
      </c>
      <c r="B42" s="6" t="s">
        <v>65</v>
      </c>
      <c r="C42" s="7" t="s">
        <v>19</v>
      </c>
      <c r="D42" s="8">
        <v>41458</v>
      </c>
      <c r="E42" s="14">
        <v>3904</v>
      </c>
      <c r="F42" s="10">
        <v>29210849</v>
      </c>
      <c r="G42" s="11">
        <v>41557</v>
      </c>
      <c r="H42" s="9">
        <v>3904</v>
      </c>
      <c r="I42" s="10">
        <v>89302115</v>
      </c>
    </row>
    <row r="43" spans="1:9" x14ac:dyDescent="0.3">
      <c r="A43" s="5">
        <v>41</v>
      </c>
      <c r="B43" s="6" t="s">
        <v>66</v>
      </c>
      <c r="C43" s="7" t="s">
        <v>22</v>
      </c>
      <c r="D43" s="8">
        <v>41383</v>
      </c>
      <c r="E43" s="14">
        <v>3783</v>
      </c>
      <c r="F43" s="10">
        <v>37054485</v>
      </c>
      <c r="G43" s="11">
        <v>41452</v>
      </c>
      <c r="H43" s="9">
        <v>3792</v>
      </c>
      <c r="I43" s="10">
        <v>89107235</v>
      </c>
    </row>
    <row r="44" spans="1:9" x14ac:dyDescent="0.3">
      <c r="A44" s="5">
        <v>42</v>
      </c>
      <c r="B44" s="6" t="s">
        <v>67</v>
      </c>
      <c r="C44" s="7" t="s">
        <v>61</v>
      </c>
      <c r="D44" s="8">
        <v>41530</v>
      </c>
      <c r="E44" s="14">
        <v>3049</v>
      </c>
      <c r="F44" s="10">
        <v>40272103</v>
      </c>
      <c r="G44" s="11">
        <v>41627</v>
      </c>
      <c r="H44" s="9">
        <v>3155</v>
      </c>
      <c r="I44" s="10">
        <v>83586447</v>
      </c>
    </row>
    <row r="45" spans="1:9" x14ac:dyDescent="0.3">
      <c r="A45" s="5">
        <v>43</v>
      </c>
      <c r="B45" s="6" t="s">
        <v>68</v>
      </c>
      <c r="C45" s="7" t="s">
        <v>19</v>
      </c>
      <c r="D45" s="8">
        <v>41621</v>
      </c>
      <c r="E45" s="14">
        <v>15</v>
      </c>
      <c r="F45" s="10">
        <v>413373</v>
      </c>
      <c r="G45" s="11">
        <v>41746</v>
      </c>
      <c r="H45" s="9">
        <v>2671</v>
      </c>
      <c r="I45" s="10">
        <v>83301580</v>
      </c>
    </row>
    <row r="46" spans="1:9" x14ac:dyDescent="0.3">
      <c r="A46" s="5">
        <v>44</v>
      </c>
      <c r="B46" s="6" t="s">
        <v>69</v>
      </c>
      <c r="C46" s="7" t="s">
        <v>35</v>
      </c>
      <c r="D46" s="8">
        <v>41472</v>
      </c>
      <c r="E46" s="14">
        <v>3806</v>
      </c>
      <c r="F46" s="10">
        <v>21312625</v>
      </c>
      <c r="G46" s="11">
        <v>41620</v>
      </c>
      <c r="H46" s="9">
        <v>3809</v>
      </c>
      <c r="I46" s="10">
        <v>83028128</v>
      </c>
    </row>
    <row r="47" spans="1:9" x14ac:dyDescent="0.3">
      <c r="A47" s="5">
        <v>45</v>
      </c>
      <c r="B47" s="6" t="s">
        <v>70</v>
      </c>
      <c r="C47" s="7" t="s">
        <v>22</v>
      </c>
      <c r="D47" s="8">
        <v>41488</v>
      </c>
      <c r="E47" s="14">
        <v>3025</v>
      </c>
      <c r="F47" s="10">
        <v>27059130</v>
      </c>
      <c r="G47" s="11">
        <v>41571</v>
      </c>
      <c r="H47" s="9">
        <v>3028</v>
      </c>
      <c r="I47" s="10">
        <v>75612460</v>
      </c>
    </row>
    <row r="48" spans="1:9" x14ac:dyDescent="0.3">
      <c r="A48" s="5">
        <v>46</v>
      </c>
      <c r="B48" s="6" t="s">
        <v>71</v>
      </c>
      <c r="C48" s="7" t="s">
        <v>39</v>
      </c>
      <c r="D48" s="8">
        <v>41453</v>
      </c>
      <c r="E48" s="14">
        <v>3222</v>
      </c>
      <c r="F48" s="10">
        <v>24852258</v>
      </c>
      <c r="G48" s="11">
        <v>41532</v>
      </c>
      <c r="H48" s="9">
        <v>3222</v>
      </c>
      <c r="I48" s="10">
        <v>73103784</v>
      </c>
    </row>
    <row r="49" spans="1:9" x14ac:dyDescent="0.3">
      <c r="A49" s="5">
        <v>47</v>
      </c>
      <c r="B49" s="6" t="s">
        <v>72</v>
      </c>
      <c r="C49" s="7" t="s">
        <v>22</v>
      </c>
      <c r="D49" s="8">
        <v>41292</v>
      </c>
      <c r="E49" s="14">
        <v>2647</v>
      </c>
      <c r="F49" s="10">
        <v>28402310</v>
      </c>
      <c r="G49" s="11">
        <v>41368</v>
      </c>
      <c r="H49" s="9">
        <v>2781</v>
      </c>
      <c r="I49" s="10">
        <v>71628180</v>
      </c>
    </row>
    <row r="50" spans="1:9" x14ac:dyDescent="0.3">
      <c r="A50" s="5">
        <v>48</v>
      </c>
      <c r="B50" s="6" t="s">
        <v>73</v>
      </c>
      <c r="C50" s="7" t="s">
        <v>74</v>
      </c>
      <c r="D50" s="8">
        <v>41319</v>
      </c>
      <c r="E50" s="14">
        <v>3223</v>
      </c>
      <c r="F50" s="10">
        <v>21401594</v>
      </c>
      <c r="G50" s="11">
        <v>41424</v>
      </c>
      <c r="H50" s="9">
        <v>3223</v>
      </c>
      <c r="I50" s="10">
        <v>71349120</v>
      </c>
    </row>
    <row r="51" spans="1:9" x14ac:dyDescent="0.3">
      <c r="A51" s="5">
        <v>49</v>
      </c>
      <c r="B51" s="6" t="s">
        <v>75</v>
      </c>
      <c r="C51" s="7" t="s">
        <v>39</v>
      </c>
      <c r="D51" s="8">
        <v>41486</v>
      </c>
      <c r="E51" s="14">
        <v>3866</v>
      </c>
      <c r="F51" s="10">
        <v>17548389</v>
      </c>
      <c r="G51" s="11">
        <v>41595</v>
      </c>
      <c r="H51" s="9">
        <v>3867</v>
      </c>
      <c r="I51" s="10">
        <v>71017784</v>
      </c>
    </row>
    <row r="52" spans="1:9" x14ac:dyDescent="0.3">
      <c r="A52" s="5">
        <v>50</v>
      </c>
      <c r="B52" s="6" t="s">
        <v>76</v>
      </c>
      <c r="C52" s="7" t="s">
        <v>22</v>
      </c>
      <c r="D52" s="8">
        <v>41593</v>
      </c>
      <c r="E52" s="14">
        <v>2024</v>
      </c>
      <c r="F52" s="10">
        <v>30107555</v>
      </c>
      <c r="G52" s="11">
        <v>41648</v>
      </c>
      <c r="H52" s="9">
        <v>2041</v>
      </c>
      <c r="I52" s="10">
        <v>70525195</v>
      </c>
    </row>
    <row r="53" spans="1:9" x14ac:dyDescent="0.3">
      <c r="A53" s="5">
        <v>51</v>
      </c>
      <c r="B53" s="6" t="s">
        <v>77</v>
      </c>
      <c r="C53" s="7" t="s">
        <v>35</v>
      </c>
      <c r="D53" s="8">
        <v>41493</v>
      </c>
      <c r="E53" s="14">
        <v>3031</v>
      </c>
      <c r="F53" s="10">
        <v>14401054</v>
      </c>
      <c r="G53" s="11">
        <v>41669</v>
      </c>
      <c r="H53" s="9">
        <v>3080</v>
      </c>
      <c r="I53" s="10">
        <v>68559554</v>
      </c>
    </row>
    <row r="54" spans="1:9" x14ac:dyDescent="0.3">
      <c r="A54" s="5">
        <v>52</v>
      </c>
      <c r="B54" s="6" t="s">
        <v>78</v>
      </c>
      <c r="C54" s="7" t="s">
        <v>35</v>
      </c>
      <c r="D54" s="8">
        <v>41319</v>
      </c>
      <c r="E54" s="14">
        <v>3553</v>
      </c>
      <c r="F54" s="10">
        <v>24834845</v>
      </c>
      <c r="G54" s="11">
        <v>41417</v>
      </c>
      <c r="H54" s="9">
        <v>3555</v>
      </c>
      <c r="I54" s="10">
        <v>67349198</v>
      </c>
    </row>
    <row r="55" spans="1:9" x14ac:dyDescent="0.3">
      <c r="A55" s="5">
        <v>53</v>
      </c>
      <c r="B55" s="6" t="s">
        <v>79</v>
      </c>
      <c r="C55" s="7" t="s">
        <v>50</v>
      </c>
      <c r="D55" s="8">
        <v>41306</v>
      </c>
      <c r="E55" s="14">
        <v>3009</v>
      </c>
      <c r="F55" s="10">
        <v>20353967</v>
      </c>
      <c r="G55" s="11">
        <v>41403</v>
      </c>
      <c r="H55" s="9">
        <v>3009</v>
      </c>
      <c r="I55" s="10">
        <v>66380662</v>
      </c>
    </row>
    <row r="56" spans="1:9" x14ac:dyDescent="0.3">
      <c r="A56" s="5">
        <v>54</v>
      </c>
      <c r="B56" s="6" t="s">
        <v>80</v>
      </c>
      <c r="C56" s="7" t="s">
        <v>81</v>
      </c>
      <c r="D56" s="8">
        <v>41334</v>
      </c>
      <c r="E56" s="14">
        <v>3525</v>
      </c>
      <c r="F56" s="10">
        <v>27202226</v>
      </c>
      <c r="G56" s="11">
        <v>41438</v>
      </c>
      <c r="H56" s="9">
        <v>3525</v>
      </c>
      <c r="I56" s="10">
        <v>65187603</v>
      </c>
    </row>
    <row r="57" spans="1:9" x14ac:dyDescent="0.3">
      <c r="A57" s="5">
        <v>55</v>
      </c>
      <c r="B57" s="6" t="s">
        <v>82</v>
      </c>
      <c r="C57" s="7" t="s">
        <v>22</v>
      </c>
      <c r="D57" s="8">
        <v>41432</v>
      </c>
      <c r="E57" s="14">
        <v>2536</v>
      </c>
      <c r="F57" s="10">
        <v>34058360</v>
      </c>
      <c r="G57" s="11">
        <v>41494</v>
      </c>
      <c r="H57" s="9">
        <v>2591</v>
      </c>
      <c r="I57" s="10">
        <v>64473115</v>
      </c>
    </row>
    <row r="58" spans="1:9" x14ac:dyDescent="0.3">
      <c r="A58" s="5">
        <v>56</v>
      </c>
      <c r="B58" s="6" t="s">
        <v>83</v>
      </c>
      <c r="C58" s="7" t="s">
        <v>84</v>
      </c>
      <c r="D58" s="8">
        <v>41579</v>
      </c>
      <c r="E58" s="14">
        <v>3065</v>
      </c>
      <c r="F58" s="10">
        <v>16334566</v>
      </c>
      <c r="G58" s="11">
        <v>41690</v>
      </c>
      <c r="H58" s="9">
        <v>3237</v>
      </c>
      <c r="I58" s="10">
        <v>63914167</v>
      </c>
    </row>
    <row r="59" spans="1:9" x14ac:dyDescent="0.3">
      <c r="A59" s="5">
        <v>57</v>
      </c>
      <c r="B59" s="6" t="s">
        <v>85</v>
      </c>
      <c r="C59" s="7" t="s">
        <v>50</v>
      </c>
      <c r="D59" s="8">
        <v>41579</v>
      </c>
      <c r="E59" s="14">
        <v>3407</v>
      </c>
      <c r="F59" s="10">
        <v>27017351</v>
      </c>
      <c r="G59" s="11">
        <v>41648</v>
      </c>
      <c r="H59" s="9">
        <v>3407</v>
      </c>
      <c r="I59" s="10">
        <v>61737191</v>
      </c>
    </row>
    <row r="60" spans="1:9" x14ac:dyDescent="0.3">
      <c r="A60" s="5">
        <v>58</v>
      </c>
      <c r="B60" s="6" t="s">
        <v>86</v>
      </c>
      <c r="C60" s="7" t="s">
        <v>24</v>
      </c>
      <c r="D60" s="8">
        <v>41537</v>
      </c>
      <c r="E60" s="14">
        <v>3260</v>
      </c>
      <c r="F60" s="10">
        <v>20817053</v>
      </c>
      <c r="G60" s="11">
        <v>41613</v>
      </c>
      <c r="H60" s="9">
        <v>3290</v>
      </c>
      <c r="I60" s="10">
        <v>61002302</v>
      </c>
    </row>
    <row r="61" spans="1:9" x14ac:dyDescent="0.3">
      <c r="A61" s="5">
        <v>59</v>
      </c>
      <c r="B61" s="6" t="s">
        <v>87</v>
      </c>
      <c r="C61" s="7" t="s">
        <v>39</v>
      </c>
      <c r="D61" s="8">
        <v>41425</v>
      </c>
      <c r="E61" s="14">
        <v>3401</v>
      </c>
      <c r="F61" s="10">
        <v>27520040</v>
      </c>
      <c r="G61" s="11">
        <v>41504</v>
      </c>
      <c r="H61" s="9">
        <v>3401</v>
      </c>
      <c r="I61" s="10">
        <v>60522097</v>
      </c>
    </row>
    <row r="62" spans="1:9" x14ac:dyDescent="0.3">
      <c r="A62" s="5">
        <v>60</v>
      </c>
      <c r="B62" s="6" t="s">
        <v>88</v>
      </c>
      <c r="C62" s="7" t="s">
        <v>35</v>
      </c>
      <c r="D62" s="8">
        <v>41633</v>
      </c>
      <c r="E62" s="14">
        <v>2909</v>
      </c>
      <c r="F62" s="10">
        <v>12765508</v>
      </c>
      <c r="G62" s="11">
        <v>41739</v>
      </c>
      <c r="H62" s="9">
        <v>2922</v>
      </c>
      <c r="I62" s="10">
        <v>58236838</v>
      </c>
    </row>
    <row r="63" spans="1:9" x14ac:dyDescent="0.3">
      <c r="A63" s="5">
        <v>61</v>
      </c>
      <c r="B63" s="6" t="s">
        <v>89</v>
      </c>
      <c r="C63" s="7" t="s">
        <v>53</v>
      </c>
      <c r="D63" s="8">
        <v>41320</v>
      </c>
      <c r="E63" s="14">
        <v>3288</v>
      </c>
      <c r="F63" s="10">
        <v>15891055</v>
      </c>
      <c r="G63" s="11">
        <v>41480</v>
      </c>
      <c r="H63" s="9">
        <v>3353</v>
      </c>
      <c r="I63" s="10">
        <v>57012977</v>
      </c>
    </row>
    <row r="64" spans="1:9" x14ac:dyDescent="0.3">
      <c r="A64" s="5">
        <v>62</v>
      </c>
      <c r="B64" s="6" t="s">
        <v>90</v>
      </c>
      <c r="C64" s="7" t="s">
        <v>91</v>
      </c>
      <c r="D64" s="8">
        <v>41565</v>
      </c>
      <c r="E64" s="14">
        <v>19</v>
      </c>
      <c r="F64" s="10">
        <v>923715</v>
      </c>
      <c r="G64" s="11">
        <v>41767</v>
      </c>
      <c r="H64" s="9">
        <v>1474</v>
      </c>
      <c r="I64" s="10">
        <v>56671993</v>
      </c>
    </row>
    <row r="65" spans="1:9" x14ac:dyDescent="0.3">
      <c r="A65" s="5">
        <v>63</v>
      </c>
      <c r="B65" s="6" t="s">
        <v>92</v>
      </c>
      <c r="C65" s="7" t="s">
        <v>74</v>
      </c>
      <c r="D65" s="8">
        <v>41579</v>
      </c>
      <c r="E65" s="14">
        <v>3736</v>
      </c>
      <c r="F65" s="10">
        <v>15805237</v>
      </c>
      <c r="G65" s="11">
        <v>41718</v>
      </c>
      <c r="H65" s="9">
        <v>3736</v>
      </c>
      <c r="I65" s="10">
        <v>55750480</v>
      </c>
    </row>
    <row r="66" spans="1:9" x14ac:dyDescent="0.3">
      <c r="A66" s="5">
        <v>64</v>
      </c>
      <c r="B66" s="6" t="s">
        <v>93</v>
      </c>
      <c r="C66" s="7" t="s">
        <v>31</v>
      </c>
      <c r="D66" s="8">
        <v>41299</v>
      </c>
      <c r="E66" s="14">
        <v>3372</v>
      </c>
      <c r="F66" s="10">
        <v>19690956</v>
      </c>
      <c r="G66" s="11">
        <v>41389</v>
      </c>
      <c r="H66" s="9">
        <v>3375</v>
      </c>
      <c r="I66" s="10">
        <v>55703475</v>
      </c>
    </row>
    <row r="67" spans="1:9" x14ac:dyDescent="0.3">
      <c r="A67" s="5">
        <v>65</v>
      </c>
      <c r="B67" s="6" t="s">
        <v>94</v>
      </c>
      <c r="C67" s="7" t="s">
        <v>63</v>
      </c>
      <c r="D67" s="8">
        <v>41369</v>
      </c>
      <c r="E67" s="14">
        <v>3025</v>
      </c>
      <c r="F67" s="10">
        <v>25775847</v>
      </c>
      <c r="G67" s="11">
        <v>41434</v>
      </c>
      <c r="H67" s="9">
        <v>3025</v>
      </c>
      <c r="I67" s="10">
        <v>54239856</v>
      </c>
    </row>
    <row r="68" spans="1:9" x14ac:dyDescent="0.3">
      <c r="A68" s="5">
        <v>66</v>
      </c>
      <c r="B68" s="6" t="s">
        <v>95</v>
      </c>
      <c r="C68" s="7" t="s">
        <v>50</v>
      </c>
      <c r="D68" s="8">
        <v>41474</v>
      </c>
      <c r="E68" s="14">
        <v>3016</v>
      </c>
      <c r="F68" s="10">
        <v>18048422</v>
      </c>
      <c r="G68" s="11">
        <v>41564</v>
      </c>
      <c r="H68" s="9">
        <v>3016</v>
      </c>
      <c r="I68" s="10">
        <v>53262560</v>
      </c>
    </row>
    <row r="69" spans="1:9" x14ac:dyDescent="0.3">
      <c r="A69" s="5">
        <v>67</v>
      </c>
      <c r="B69" s="6" t="s">
        <v>96</v>
      </c>
      <c r="C69" s="7" t="s">
        <v>17</v>
      </c>
      <c r="D69" s="8">
        <v>41621</v>
      </c>
      <c r="E69" s="14">
        <v>2194</v>
      </c>
      <c r="F69" s="10">
        <v>16007634</v>
      </c>
      <c r="G69" s="11">
        <v>41683</v>
      </c>
      <c r="H69" s="9">
        <v>2194</v>
      </c>
      <c r="I69" s="10">
        <v>52543354</v>
      </c>
    </row>
    <row r="70" spans="1:9" ht="31.2" x14ac:dyDescent="0.3">
      <c r="A70" s="5">
        <v>68</v>
      </c>
      <c r="B70" s="6" t="s">
        <v>97</v>
      </c>
      <c r="C70" s="7" t="s">
        <v>17</v>
      </c>
      <c r="D70" s="8">
        <v>41362</v>
      </c>
      <c r="E70" s="14">
        <v>2047</v>
      </c>
      <c r="F70" s="10">
        <v>21641679</v>
      </c>
      <c r="G70" s="11">
        <v>41424</v>
      </c>
      <c r="H70" s="9">
        <v>2047</v>
      </c>
      <c r="I70" s="10">
        <v>51975354</v>
      </c>
    </row>
    <row r="71" spans="1:9" x14ac:dyDescent="0.3">
      <c r="A71" s="5">
        <v>69</v>
      </c>
      <c r="B71" s="6" t="s">
        <v>98</v>
      </c>
      <c r="C71" s="7" t="s">
        <v>63</v>
      </c>
      <c r="D71" s="8">
        <v>41348</v>
      </c>
      <c r="E71" s="14">
        <v>2507</v>
      </c>
      <c r="F71" s="10">
        <v>17118745</v>
      </c>
      <c r="G71" s="11">
        <v>41434</v>
      </c>
      <c r="H71" s="9">
        <v>2507</v>
      </c>
      <c r="I71" s="10">
        <v>51872378</v>
      </c>
    </row>
    <row r="72" spans="1:9" x14ac:dyDescent="0.3">
      <c r="A72" s="5">
        <v>70</v>
      </c>
      <c r="B72" s="6" t="s">
        <v>99</v>
      </c>
      <c r="C72" s="7" t="s">
        <v>31</v>
      </c>
      <c r="D72" s="8">
        <v>41390</v>
      </c>
      <c r="E72" s="14">
        <v>3277</v>
      </c>
      <c r="F72" s="10">
        <v>20244505</v>
      </c>
      <c r="G72" s="11">
        <v>41515</v>
      </c>
      <c r="H72" s="9">
        <v>3303</v>
      </c>
      <c r="I72" s="10">
        <v>49875291</v>
      </c>
    </row>
    <row r="73" spans="1:9" x14ac:dyDescent="0.3">
      <c r="A73" s="5">
        <v>71</v>
      </c>
      <c r="B73" s="6" t="s">
        <v>100</v>
      </c>
      <c r="C73" s="7" t="s">
        <v>24</v>
      </c>
      <c r="D73" s="8">
        <v>41285</v>
      </c>
      <c r="E73" s="14">
        <v>3103</v>
      </c>
      <c r="F73" s="10">
        <v>17070347</v>
      </c>
      <c r="G73" s="11">
        <v>41368</v>
      </c>
      <c r="H73" s="9">
        <v>3103</v>
      </c>
      <c r="I73" s="10">
        <v>46000903</v>
      </c>
    </row>
    <row r="74" spans="1:9" x14ac:dyDescent="0.3">
      <c r="A74" s="5">
        <v>72</v>
      </c>
      <c r="B74" s="6" t="s">
        <v>101</v>
      </c>
      <c r="C74" s="7" t="s">
        <v>22</v>
      </c>
      <c r="D74" s="8">
        <v>41369</v>
      </c>
      <c r="E74" s="14">
        <v>2771</v>
      </c>
      <c r="F74" s="10">
        <v>18620145</v>
      </c>
      <c r="G74" s="11">
        <v>41417</v>
      </c>
      <c r="H74" s="9">
        <v>2778</v>
      </c>
      <c r="I74" s="10">
        <v>45385935</v>
      </c>
    </row>
    <row r="75" spans="1:9" x14ac:dyDescent="0.3">
      <c r="A75" s="5">
        <v>73</v>
      </c>
      <c r="B75" s="6" t="s">
        <v>102</v>
      </c>
      <c r="C75" s="7" t="s">
        <v>35</v>
      </c>
      <c r="D75" s="8">
        <v>41432</v>
      </c>
      <c r="E75" s="14">
        <v>3366</v>
      </c>
      <c r="F75" s="10">
        <v>17325307</v>
      </c>
      <c r="G75" s="11">
        <v>41529</v>
      </c>
      <c r="H75" s="9">
        <v>3399</v>
      </c>
      <c r="I75" s="10">
        <v>44672764</v>
      </c>
    </row>
    <row r="76" spans="1:9" x14ac:dyDescent="0.3">
      <c r="A76" s="5">
        <v>74</v>
      </c>
      <c r="B76" s="6" t="s">
        <v>103</v>
      </c>
      <c r="C76" s="7" t="s">
        <v>17</v>
      </c>
      <c r="D76" s="8">
        <v>41516</v>
      </c>
      <c r="E76" s="14">
        <v>348</v>
      </c>
      <c r="F76" s="10">
        <v>7846426</v>
      </c>
      <c r="G76" s="11">
        <v>41620</v>
      </c>
      <c r="H76" s="9">
        <v>978</v>
      </c>
      <c r="I76" s="10">
        <v>44467206</v>
      </c>
    </row>
    <row r="77" spans="1:9" x14ac:dyDescent="0.3">
      <c r="A77" s="5">
        <v>75</v>
      </c>
      <c r="B77" s="6" t="s">
        <v>104</v>
      </c>
      <c r="C77" s="7" t="s">
        <v>50</v>
      </c>
      <c r="D77" s="8">
        <v>41327</v>
      </c>
      <c r="E77" s="14">
        <v>2511</v>
      </c>
      <c r="F77" s="10">
        <v>13167607</v>
      </c>
      <c r="G77" s="11">
        <v>41424</v>
      </c>
      <c r="H77" s="9">
        <v>2511</v>
      </c>
      <c r="I77" s="10">
        <v>42930462</v>
      </c>
    </row>
    <row r="78" spans="1:9" x14ac:dyDescent="0.3">
      <c r="A78" s="5">
        <v>76</v>
      </c>
      <c r="B78" s="6" t="s">
        <v>105</v>
      </c>
      <c r="C78" s="7" t="s">
        <v>22</v>
      </c>
      <c r="D78" s="8">
        <v>41523</v>
      </c>
      <c r="E78" s="14">
        <v>3107</v>
      </c>
      <c r="F78" s="10">
        <v>19030375</v>
      </c>
      <c r="G78" s="11">
        <v>41578</v>
      </c>
      <c r="H78" s="9">
        <v>3117</v>
      </c>
      <c r="I78" s="10">
        <v>42025135</v>
      </c>
    </row>
    <row r="79" spans="1:9" x14ac:dyDescent="0.3">
      <c r="A79" s="5">
        <v>77</v>
      </c>
      <c r="B79" s="6" t="s">
        <v>106</v>
      </c>
      <c r="C79" s="7" t="s">
        <v>107</v>
      </c>
      <c r="D79" s="8">
        <v>41285</v>
      </c>
      <c r="E79" s="14">
        <v>2160</v>
      </c>
      <c r="F79" s="10">
        <v>18101682</v>
      </c>
      <c r="G79" s="11">
        <v>41336</v>
      </c>
      <c r="H79" s="9">
        <v>2160</v>
      </c>
      <c r="I79" s="10">
        <v>40041683</v>
      </c>
    </row>
    <row r="80" spans="1:9" x14ac:dyDescent="0.3">
      <c r="A80" s="5">
        <v>78</v>
      </c>
      <c r="B80" s="6" t="s">
        <v>108</v>
      </c>
      <c r="C80" s="7" t="s">
        <v>22</v>
      </c>
      <c r="D80" s="8">
        <v>41633</v>
      </c>
      <c r="E80" s="14">
        <v>2689</v>
      </c>
      <c r="F80" s="10">
        <v>9910310</v>
      </c>
      <c r="G80" s="11">
        <v>41676</v>
      </c>
      <c r="H80" s="9">
        <v>2690</v>
      </c>
      <c r="I80" s="10">
        <v>38362475</v>
      </c>
    </row>
    <row r="81" spans="1:9" x14ac:dyDescent="0.3">
      <c r="A81" s="5">
        <v>79</v>
      </c>
      <c r="B81" s="6" t="s">
        <v>109</v>
      </c>
      <c r="C81" s="7" t="s">
        <v>53</v>
      </c>
      <c r="D81" s="8">
        <v>41635</v>
      </c>
      <c r="E81" s="14">
        <v>5</v>
      </c>
      <c r="F81" s="10">
        <v>179302</v>
      </c>
      <c r="G81" s="11">
        <v>41767</v>
      </c>
      <c r="H81" s="9">
        <v>2411</v>
      </c>
      <c r="I81" s="10">
        <v>37738810</v>
      </c>
    </row>
    <row r="82" spans="1:9" x14ac:dyDescent="0.3">
      <c r="A82" s="5">
        <v>80</v>
      </c>
      <c r="B82" s="6" t="s">
        <v>110</v>
      </c>
      <c r="C82" s="7" t="s">
        <v>53</v>
      </c>
      <c r="D82" s="8">
        <v>41600</v>
      </c>
      <c r="E82" s="14">
        <v>4</v>
      </c>
      <c r="F82" s="10">
        <v>128435</v>
      </c>
      <c r="G82" s="11">
        <v>41781</v>
      </c>
      <c r="H82" s="9">
        <v>1225</v>
      </c>
      <c r="I82" s="10">
        <v>37709979</v>
      </c>
    </row>
    <row r="83" spans="1:9" x14ac:dyDescent="0.3">
      <c r="A83" s="5">
        <v>81</v>
      </c>
      <c r="B83" s="6" t="s">
        <v>111</v>
      </c>
      <c r="C83" s="7" t="s">
        <v>74</v>
      </c>
      <c r="D83" s="8">
        <v>41530</v>
      </c>
      <c r="E83" s="14">
        <v>3091</v>
      </c>
      <c r="F83" s="10">
        <v>14034764</v>
      </c>
      <c r="G83" s="11">
        <v>41648</v>
      </c>
      <c r="H83" s="9">
        <v>3091</v>
      </c>
      <c r="I83" s="10">
        <v>36918811</v>
      </c>
    </row>
    <row r="84" spans="1:9" x14ac:dyDescent="0.3">
      <c r="A84" s="5">
        <v>82</v>
      </c>
      <c r="B84" s="6" t="s">
        <v>112</v>
      </c>
      <c r="C84" s="7" t="s">
        <v>35</v>
      </c>
      <c r="D84" s="8">
        <v>41628</v>
      </c>
      <c r="E84" s="14">
        <v>3231</v>
      </c>
      <c r="F84" s="10">
        <v>7091938</v>
      </c>
      <c r="G84" s="11">
        <v>41739</v>
      </c>
      <c r="H84" s="9">
        <v>3243</v>
      </c>
      <c r="I84" s="10">
        <v>36076121</v>
      </c>
    </row>
    <row r="85" spans="1:9" x14ac:dyDescent="0.3">
      <c r="A85" s="5">
        <v>83</v>
      </c>
      <c r="B85" s="6" t="s">
        <v>113</v>
      </c>
      <c r="C85" s="7" t="s">
        <v>114</v>
      </c>
      <c r="D85" s="8">
        <v>41565</v>
      </c>
      <c r="E85" s="14">
        <v>3157</v>
      </c>
      <c r="F85" s="10">
        <v>16101552</v>
      </c>
      <c r="G85" s="11">
        <v>41602</v>
      </c>
      <c r="H85" s="9">
        <v>3157</v>
      </c>
      <c r="I85" s="10">
        <v>35266619</v>
      </c>
    </row>
    <row r="86" spans="1:9" x14ac:dyDescent="0.3">
      <c r="A86" s="5">
        <v>84</v>
      </c>
      <c r="B86" s="6" t="s">
        <v>115</v>
      </c>
      <c r="C86" s="7" t="s">
        <v>17</v>
      </c>
      <c r="D86" s="8">
        <v>41278</v>
      </c>
      <c r="E86" s="14">
        <v>2654</v>
      </c>
      <c r="F86" s="10">
        <v>21744470</v>
      </c>
      <c r="G86" s="11">
        <v>41333</v>
      </c>
      <c r="H86" s="9">
        <v>2659</v>
      </c>
      <c r="I86" s="10">
        <v>34341945</v>
      </c>
    </row>
    <row r="87" spans="1:9" x14ac:dyDescent="0.3">
      <c r="A87" s="5">
        <v>85</v>
      </c>
      <c r="B87" s="6" t="s">
        <v>116</v>
      </c>
      <c r="C87" s="7" t="s">
        <v>22</v>
      </c>
      <c r="D87" s="8">
        <v>41474</v>
      </c>
      <c r="E87" s="14">
        <v>2852</v>
      </c>
      <c r="F87" s="10">
        <v>12691415</v>
      </c>
      <c r="G87" s="11">
        <v>41543</v>
      </c>
      <c r="H87" s="9">
        <v>2852</v>
      </c>
      <c r="I87" s="10">
        <v>33618855</v>
      </c>
    </row>
    <row r="88" spans="1:9" x14ac:dyDescent="0.3">
      <c r="A88" s="5">
        <v>86</v>
      </c>
      <c r="B88" s="6" t="s">
        <v>117</v>
      </c>
      <c r="C88" s="7" t="s">
        <v>118</v>
      </c>
      <c r="D88" s="8">
        <v>41481</v>
      </c>
      <c r="E88" s="14">
        <v>6</v>
      </c>
      <c r="F88" s="10">
        <v>612064</v>
      </c>
      <c r="G88" s="11">
        <v>41732</v>
      </c>
      <c r="H88" s="9">
        <v>1283</v>
      </c>
      <c r="I88" s="10">
        <v>33405481</v>
      </c>
    </row>
    <row r="89" spans="1:9" x14ac:dyDescent="0.3">
      <c r="A89" s="5">
        <v>87</v>
      </c>
      <c r="B89" s="6" t="s">
        <v>119</v>
      </c>
      <c r="C89" s="7" t="s">
        <v>50</v>
      </c>
      <c r="D89" s="8">
        <v>41458</v>
      </c>
      <c r="E89" s="14">
        <v>876</v>
      </c>
      <c r="F89" s="10">
        <v>10030463</v>
      </c>
      <c r="G89" s="11">
        <v>41508</v>
      </c>
      <c r="H89" s="9">
        <v>892</v>
      </c>
      <c r="I89" s="10">
        <v>32244051</v>
      </c>
    </row>
    <row r="90" spans="1:9" x14ac:dyDescent="0.3">
      <c r="A90" s="5">
        <v>88</v>
      </c>
      <c r="B90" s="6" t="s">
        <v>120</v>
      </c>
      <c r="C90" s="7" t="s">
        <v>107</v>
      </c>
      <c r="D90" s="8">
        <v>41313</v>
      </c>
      <c r="E90" s="14">
        <v>2605</v>
      </c>
      <c r="F90" s="10">
        <v>9303145</v>
      </c>
      <c r="G90" s="11">
        <v>41410</v>
      </c>
      <c r="H90" s="9">
        <v>2605</v>
      </c>
      <c r="I90" s="10">
        <v>32172757</v>
      </c>
    </row>
    <row r="91" spans="1:9" x14ac:dyDescent="0.3">
      <c r="A91" s="5">
        <v>89</v>
      </c>
      <c r="B91" s="6" t="s">
        <v>121</v>
      </c>
      <c r="C91" s="7" t="s">
        <v>122</v>
      </c>
      <c r="D91" s="8">
        <v>41376</v>
      </c>
      <c r="E91" s="14">
        <v>3402</v>
      </c>
      <c r="F91" s="10">
        <v>14157367</v>
      </c>
      <c r="G91" s="11">
        <v>41480</v>
      </c>
      <c r="H91" s="9">
        <v>3402</v>
      </c>
      <c r="I91" s="10">
        <v>32015787</v>
      </c>
    </row>
    <row r="92" spans="1:9" x14ac:dyDescent="0.3">
      <c r="A92" s="5">
        <v>90</v>
      </c>
      <c r="B92" s="6" t="s">
        <v>123</v>
      </c>
      <c r="C92" s="7" t="s">
        <v>114</v>
      </c>
      <c r="D92" s="8">
        <v>41507</v>
      </c>
      <c r="E92" s="14">
        <v>3118</v>
      </c>
      <c r="F92" s="10">
        <v>9336957</v>
      </c>
      <c r="G92" s="11">
        <v>41553</v>
      </c>
      <c r="H92" s="9">
        <v>3118</v>
      </c>
      <c r="I92" s="10">
        <v>31165421</v>
      </c>
    </row>
    <row r="93" spans="1:9" x14ac:dyDescent="0.3">
      <c r="A93" s="5">
        <v>91</v>
      </c>
      <c r="B93" s="6" t="s">
        <v>124</v>
      </c>
      <c r="C93" s="7" t="s">
        <v>19</v>
      </c>
      <c r="D93" s="8">
        <v>41600</v>
      </c>
      <c r="E93" s="14">
        <v>3036</v>
      </c>
      <c r="F93" s="10">
        <v>7944977</v>
      </c>
      <c r="G93" s="11">
        <v>41718</v>
      </c>
      <c r="H93" s="9">
        <v>3036</v>
      </c>
      <c r="I93" s="10">
        <v>30664106</v>
      </c>
    </row>
    <row r="94" spans="1:9" x14ac:dyDescent="0.3">
      <c r="A94" s="5">
        <v>92</v>
      </c>
      <c r="B94" s="6" t="s">
        <v>125</v>
      </c>
      <c r="C94" s="7" t="s">
        <v>24</v>
      </c>
      <c r="D94" s="8">
        <v>41633</v>
      </c>
      <c r="E94" s="14">
        <v>2838</v>
      </c>
      <c r="F94" s="10">
        <v>7021993</v>
      </c>
      <c r="G94" s="11">
        <v>41711</v>
      </c>
      <c r="H94" s="9">
        <v>2856</v>
      </c>
      <c r="I94" s="10">
        <v>29807260</v>
      </c>
    </row>
    <row r="95" spans="1:9" x14ac:dyDescent="0.3">
      <c r="A95" s="5">
        <v>93</v>
      </c>
      <c r="B95" s="6" t="s">
        <v>126</v>
      </c>
      <c r="C95" s="7" t="s">
        <v>63</v>
      </c>
      <c r="D95" s="8">
        <v>41516</v>
      </c>
      <c r="E95" s="14">
        <v>2735</v>
      </c>
      <c r="F95" s="10">
        <v>15815497</v>
      </c>
      <c r="G95" s="11">
        <v>41553</v>
      </c>
      <c r="H95" s="9">
        <v>2735</v>
      </c>
      <c r="I95" s="10">
        <v>28873374</v>
      </c>
    </row>
    <row r="96" spans="1:9" x14ac:dyDescent="0.3">
      <c r="A96" s="5">
        <v>94</v>
      </c>
      <c r="B96" s="6" t="s">
        <v>178</v>
      </c>
      <c r="C96" s="7" t="s">
        <v>22</v>
      </c>
      <c r="D96" s="8">
        <v>41502</v>
      </c>
      <c r="E96" s="14">
        <v>2940</v>
      </c>
      <c r="F96" s="10">
        <v>13332955</v>
      </c>
      <c r="G96" s="11">
        <v>41543</v>
      </c>
      <c r="H96" s="9">
        <v>2945</v>
      </c>
      <c r="I96" s="10">
        <v>28795985</v>
      </c>
    </row>
    <row r="97" spans="1:9" x14ac:dyDescent="0.3">
      <c r="A97" s="5">
        <v>95</v>
      </c>
      <c r="B97" s="6" t="s">
        <v>127</v>
      </c>
      <c r="C97" s="7" t="s">
        <v>128</v>
      </c>
      <c r="D97" s="8">
        <v>41579</v>
      </c>
      <c r="E97" s="14">
        <v>9</v>
      </c>
      <c r="F97" s="10">
        <v>260865</v>
      </c>
      <c r="G97" s="11">
        <v>41760</v>
      </c>
      <c r="H97" s="9">
        <v>1110</v>
      </c>
      <c r="I97" s="10">
        <v>27298285</v>
      </c>
    </row>
    <row r="98" spans="1:9" x14ac:dyDescent="0.3">
      <c r="A98" s="5">
        <v>96</v>
      </c>
      <c r="B98" s="6" t="s">
        <v>129</v>
      </c>
      <c r="C98" s="7" t="s">
        <v>22</v>
      </c>
      <c r="D98" s="8">
        <v>41537</v>
      </c>
      <c r="E98" s="14">
        <v>5</v>
      </c>
      <c r="F98" s="10">
        <v>187289</v>
      </c>
      <c r="G98" s="11">
        <v>41599</v>
      </c>
      <c r="H98" s="9">
        <v>2308</v>
      </c>
      <c r="I98" s="10">
        <v>26947624</v>
      </c>
    </row>
    <row r="99" spans="1:9" x14ac:dyDescent="0.3">
      <c r="A99" s="5">
        <v>97</v>
      </c>
      <c r="B99" s="6" t="s">
        <v>130</v>
      </c>
      <c r="C99" s="7" t="s">
        <v>107</v>
      </c>
      <c r="D99" s="8">
        <v>41362</v>
      </c>
      <c r="E99" s="14">
        <v>3202</v>
      </c>
      <c r="F99" s="10">
        <v>10600112</v>
      </c>
      <c r="G99" s="11">
        <v>41424</v>
      </c>
      <c r="H99" s="9">
        <v>3202</v>
      </c>
      <c r="I99" s="10">
        <v>26627201</v>
      </c>
    </row>
    <row r="100" spans="1:9" x14ac:dyDescent="0.3">
      <c r="A100" s="5">
        <v>98</v>
      </c>
      <c r="B100" s="6" t="s">
        <v>131</v>
      </c>
      <c r="C100" s="7" t="s">
        <v>128</v>
      </c>
      <c r="D100" s="8">
        <v>41509</v>
      </c>
      <c r="E100" s="14">
        <v>1551</v>
      </c>
      <c r="F100" s="10">
        <v>8811790</v>
      </c>
      <c r="G100" s="11">
        <v>41613</v>
      </c>
      <c r="H100" s="9">
        <v>1553</v>
      </c>
      <c r="I100" s="10">
        <v>26004851</v>
      </c>
    </row>
    <row r="101" spans="1:9" x14ac:dyDescent="0.3">
      <c r="A101" s="5">
        <v>99</v>
      </c>
      <c r="B101" s="6" t="s">
        <v>132</v>
      </c>
      <c r="C101" s="7" t="s">
        <v>74</v>
      </c>
      <c r="D101" s="8">
        <v>41334</v>
      </c>
      <c r="E101" s="14">
        <v>2771</v>
      </c>
      <c r="F101" s="10">
        <v>8754168</v>
      </c>
      <c r="G101" s="11">
        <v>41410</v>
      </c>
      <c r="H101" s="9">
        <v>2771</v>
      </c>
      <c r="I101" s="10">
        <v>25682380</v>
      </c>
    </row>
    <row r="102" spans="1:9" x14ac:dyDescent="0.3">
      <c r="A102" s="5">
        <v>100</v>
      </c>
      <c r="B102" s="6" t="s">
        <v>133</v>
      </c>
      <c r="C102" s="7" t="s">
        <v>24</v>
      </c>
      <c r="D102" s="8">
        <v>41626</v>
      </c>
      <c r="E102" s="14">
        <v>6</v>
      </c>
      <c r="F102" s="10">
        <v>260382</v>
      </c>
      <c r="G102" s="11">
        <v>41746</v>
      </c>
      <c r="H102" s="9">
        <v>1729</v>
      </c>
      <c r="I102" s="10">
        <v>25568251</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sqref="A1:O1"/>
    </sheetView>
  </sheetViews>
  <sheetFormatPr defaultRowHeight="15.6" x14ac:dyDescent="0.3"/>
  <cols>
    <col min="1" max="1" width="4.8984375" bestFit="1"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s>
  <sheetData>
    <row r="1" spans="1:12" x14ac:dyDescent="0.3">
      <c r="A1" s="69" t="s">
        <v>6</v>
      </c>
      <c r="B1" s="70"/>
      <c r="C1" s="70"/>
      <c r="D1" s="70"/>
      <c r="E1" s="70"/>
      <c r="F1" s="70"/>
      <c r="G1" s="70"/>
      <c r="H1" s="70"/>
      <c r="I1" s="71"/>
      <c r="K1" s="1" t="s">
        <v>2</v>
      </c>
    </row>
    <row r="2" spans="1:12" ht="31.2" x14ac:dyDescent="0.3">
      <c r="A2" s="2" t="s">
        <v>7</v>
      </c>
      <c r="B2" s="2" t="s">
        <v>8</v>
      </c>
      <c r="C2" s="2" t="s">
        <v>9</v>
      </c>
      <c r="D2" s="2" t="s">
        <v>10</v>
      </c>
      <c r="E2" s="3" t="s">
        <v>11</v>
      </c>
      <c r="F2" s="3" t="s">
        <v>12</v>
      </c>
      <c r="G2" s="2" t="s">
        <v>13</v>
      </c>
      <c r="H2" s="3" t="s">
        <v>14</v>
      </c>
      <c r="I2" s="3" t="s">
        <v>15</v>
      </c>
      <c r="K2" s="4">
        <v>1</v>
      </c>
      <c r="L2" t="s">
        <v>160</v>
      </c>
    </row>
    <row r="3" spans="1:12" x14ac:dyDescent="0.3">
      <c r="A3" s="5">
        <v>1</v>
      </c>
      <c r="B3" s="6" t="s">
        <v>16</v>
      </c>
      <c r="C3" s="7" t="s">
        <v>17</v>
      </c>
      <c r="D3" s="8">
        <v>41600</v>
      </c>
      <c r="E3" s="9">
        <v>4163</v>
      </c>
      <c r="F3" s="10">
        <v>158074286</v>
      </c>
      <c r="G3" s="11">
        <v>41732</v>
      </c>
      <c r="H3" s="9">
        <v>4163</v>
      </c>
      <c r="I3" s="10">
        <v>424668047</v>
      </c>
      <c r="K3" s="4">
        <v>2</v>
      </c>
      <c r="L3" t="s">
        <v>176</v>
      </c>
    </row>
    <row r="4" spans="1:12" x14ac:dyDescent="0.3">
      <c r="A4" s="5">
        <v>2</v>
      </c>
      <c r="B4" s="6" t="s">
        <v>18</v>
      </c>
      <c r="C4" s="7" t="s">
        <v>19</v>
      </c>
      <c r="D4" s="8">
        <v>41397</v>
      </c>
      <c r="E4" s="9">
        <v>4253</v>
      </c>
      <c r="F4" s="10">
        <v>174144585</v>
      </c>
      <c r="G4" s="11">
        <v>41529</v>
      </c>
      <c r="H4" s="9">
        <v>4253</v>
      </c>
      <c r="I4" s="10">
        <v>409013994</v>
      </c>
      <c r="K4" s="4">
        <v>3</v>
      </c>
      <c r="L4" t="s">
        <v>177</v>
      </c>
    </row>
    <row r="5" spans="1:12" x14ac:dyDescent="0.3">
      <c r="A5" s="5">
        <v>3</v>
      </c>
      <c r="B5" s="6" t="s">
        <v>20</v>
      </c>
      <c r="C5" s="7" t="s">
        <v>19</v>
      </c>
      <c r="D5" s="8">
        <v>41600</v>
      </c>
      <c r="E5" s="9">
        <v>1</v>
      </c>
      <c r="F5" s="10">
        <v>243390</v>
      </c>
      <c r="G5" s="11">
        <v>41837</v>
      </c>
      <c r="H5" s="9">
        <v>3742</v>
      </c>
      <c r="I5" s="10">
        <v>400738009</v>
      </c>
      <c r="K5" s="4"/>
    </row>
    <row r="6" spans="1:12" x14ac:dyDescent="0.3">
      <c r="A6" s="5">
        <v>4</v>
      </c>
      <c r="B6" s="6" t="s">
        <v>21</v>
      </c>
      <c r="C6" s="7" t="s">
        <v>22</v>
      </c>
      <c r="D6" s="8">
        <v>41458</v>
      </c>
      <c r="E6" s="9">
        <v>3997</v>
      </c>
      <c r="F6" s="10">
        <v>83517315</v>
      </c>
      <c r="G6" s="11">
        <v>41655</v>
      </c>
      <c r="H6" s="9">
        <v>4003</v>
      </c>
      <c r="I6" s="10">
        <v>368061265</v>
      </c>
      <c r="K6" s="4"/>
    </row>
    <row r="7" spans="1:12" x14ac:dyDescent="0.3">
      <c r="A7" s="5">
        <v>5</v>
      </c>
      <c r="B7" s="6" t="s">
        <v>23</v>
      </c>
      <c r="C7" s="7" t="s">
        <v>24</v>
      </c>
      <c r="D7" s="8">
        <v>41439</v>
      </c>
      <c r="E7" s="9">
        <v>4207</v>
      </c>
      <c r="F7" s="10">
        <v>116619362</v>
      </c>
      <c r="G7" s="11">
        <v>41536</v>
      </c>
      <c r="H7" s="9">
        <v>4207</v>
      </c>
      <c r="I7" s="10">
        <v>291045518</v>
      </c>
      <c r="K7" s="4"/>
    </row>
    <row r="8" spans="1:12" x14ac:dyDescent="0.3">
      <c r="A8" s="5">
        <v>6</v>
      </c>
      <c r="B8" s="6" t="s">
        <v>25</v>
      </c>
      <c r="C8" s="7" t="s">
        <v>24</v>
      </c>
      <c r="D8" s="8">
        <v>41551</v>
      </c>
      <c r="E8" s="9">
        <v>3575</v>
      </c>
      <c r="F8" s="10">
        <v>55785112</v>
      </c>
      <c r="G8" s="11">
        <v>41767</v>
      </c>
      <c r="H8" s="9">
        <v>3820</v>
      </c>
      <c r="I8" s="10">
        <v>274092705</v>
      </c>
      <c r="K8" s="4"/>
    </row>
    <row r="9" spans="1:12" x14ac:dyDescent="0.3">
      <c r="A9" s="5">
        <v>7</v>
      </c>
      <c r="B9" s="6" t="s">
        <v>26</v>
      </c>
      <c r="C9" s="7" t="s">
        <v>19</v>
      </c>
      <c r="D9" s="8">
        <v>41446</v>
      </c>
      <c r="E9" s="9">
        <v>4004</v>
      </c>
      <c r="F9" s="10">
        <v>82429469</v>
      </c>
      <c r="G9" s="11">
        <v>41627</v>
      </c>
      <c r="H9" s="9">
        <v>4004</v>
      </c>
      <c r="I9" s="10">
        <v>268492764</v>
      </c>
      <c r="K9" s="4"/>
    </row>
    <row r="10" spans="1:12" x14ac:dyDescent="0.3">
      <c r="A10" s="5">
        <v>8</v>
      </c>
      <c r="B10" s="6" t="s">
        <v>27</v>
      </c>
      <c r="C10" s="7" t="s">
        <v>24</v>
      </c>
      <c r="D10" s="8">
        <v>41621</v>
      </c>
      <c r="E10" s="9">
        <v>3903</v>
      </c>
      <c r="F10" s="10">
        <v>73645197</v>
      </c>
      <c r="G10" s="11">
        <v>41746</v>
      </c>
      <c r="H10" s="9">
        <v>3928</v>
      </c>
      <c r="I10" s="10">
        <v>258366855</v>
      </c>
      <c r="K10" s="4"/>
    </row>
    <row r="11" spans="1:12" x14ac:dyDescent="0.3">
      <c r="A11" s="5">
        <v>9</v>
      </c>
      <c r="B11" s="6" t="s">
        <v>28</v>
      </c>
      <c r="C11" s="7" t="s">
        <v>22</v>
      </c>
      <c r="D11" s="8">
        <v>41418</v>
      </c>
      <c r="E11" s="9">
        <v>3658</v>
      </c>
      <c r="F11" s="10">
        <v>97375245</v>
      </c>
      <c r="G11" s="11">
        <v>41522</v>
      </c>
      <c r="H11" s="9">
        <v>3771</v>
      </c>
      <c r="I11" s="10">
        <v>238679850</v>
      </c>
      <c r="K11" s="4"/>
    </row>
    <row r="12" spans="1:12" x14ac:dyDescent="0.3">
      <c r="A12" s="5">
        <v>10</v>
      </c>
      <c r="B12" s="6" t="s">
        <v>29</v>
      </c>
      <c r="C12" s="7" t="s">
        <v>19</v>
      </c>
      <c r="D12" s="8">
        <v>41341</v>
      </c>
      <c r="E12" s="9">
        <v>3912</v>
      </c>
      <c r="F12" s="10">
        <v>79110453</v>
      </c>
      <c r="G12" s="11">
        <v>41473</v>
      </c>
      <c r="H12" s="9">
        <v>3912</v>
      </c>
      <c r="I12" s="10">
        <v>234911825</v>
      </c>
    </row>
    <row r="13" spans="1:12" x14ac:dyDescent="0.3">
      <c r="A13" s="5">
        <v>11</v>
      </c>
      <c r="B13" s="6" t="s">
        <v>30</v>
      </c>
      <c r="C13" s="7" t="s">
        <v>31</v>
      </c>
      <c r="D13" s="8">
        <v>41410</v>
      </c>
      <c r="E13" s="9">
        <v>3868</v>
      </c>
      <c r="F13" s="10">
        <v>70165559</v>
      </c>
      <c r="G13" s="11">
        <v>41529</v>
      </c>
      <c r="H13" s="9">
        <v>3907</v>
      </c>
      <c r="I13" s="10">
        <v>228778661</v>
      </c>
    </row>
    <row r="14" spans="1:12" x14ac:dyDescent="0.3">
      <c r="A14" s="5">
        <v>12</v>
      </c>
      <c r="B14" s="6" t="s">
        <v>32</v>
      </c>
      <c r="C14" s="7" t="s">
        <v>19</v>
      </c>
      <c r="D14" s="8">
        <v>41586</v>
      </c>
      <c r="E14" s="9">
        <v>3841</v>
      </c>
      <c r="F14" s="10">
        <v>85737841</v>
      </c>
      <c r="G14" s="11">
        <v>41746</v>
      </c>
      <c r="H14" s="9">
        <v>3841</v>
      </c>
      <c r="I14" s="10">
        <v>206362140</v>
      </c>
    </row>
    <row r="15" spans="1:12" x14ac:dyDescent="0.3">
      <c r="A15" s="5">
        <v>13</v>
      </c>
      <c r="B15" s="6"/>
      <c r="C15" s="7" t="s">
        <v>31</v>
      </c>
      <c r="D15" s="8">
        <v>41446</v>
      </c>
      <c r="E15" s="9">
        <v>3607</v>
      </c>
      <c r="F15" s="10">
        <v>66411834</v>
      </c>
      <c r="G15" s="11">
        <v>41557</v>
      </c>
      <c r="H15" s="9">
        <v>3607</v>
      </c>
      <c r="I15" s="10">
        <v>202359711</v>
      </c>
    </row>
    <row r="16" spans="1:12" x14ac:dyDescent="0.3">
      <c r="A16" s="5">
        <v>14</v>
      </c>
      <c r="B16" s="6" t="s">
        <v>34</v>
      </c>
      <c r="C16" s="7" t="s">
        <v>35</v>
      </c>
      <c r="D16" s="8">
        <v>41355</v>
      </c>
      <c r="E16" s="9">
        <v>4046</v>
      </c>
      <c r="F16" s="10">
        <v>43639736</v>
      </c>
      <c r="G16" s="11">
        <v>41536</v>
      </c>
      <c r="H16" s="9">
        <v>4065</v>
      </c>
      <c r="I16" s="10">
        <v>187168425</v>
      </c>
    </row>
    <row r="17" spans="1:9" x14ac:dyDescent="0.3">
      <c r="A17" s="5">
        <v>15</v>
      </c>
      <c r="B17" s="6" t="s">
        <v>36</v>
      </c>
      <c r="C17" s="7" t="s">
        <v>35</v>
      </c>
      <c r="D17" s="8">
        <v>41453</v>
      </c>
      <c r="E17" s="9">
        <v>3181</v>
      </c>
      <c r="F17" s="10">
        <v>39115043</v>
      </c>
      <c r="G17" s="11">
        <v>41620</v>
      </c>
      <c r="H17" s="9">
        <v>3184</v>
      </c>
      <c r="I17" s="10">
        <v>159582188</v>
      </c>
    </row>
    <row r="18" spans="1:9" x14ac:dyDescent="0.3">
      <c r="A18" s="5">
        <v>16</v>
      </c>
      <c r="B18" s="6" t="s">
        <v>37</v>
      </c>
      <c r="C18" s="7" t="s">
        <v>24</v>
      </c>
      <c r="D18" s="8">
        <v>41493</v>
      </c>
      <c r="E18" s="9">
        <v>3260</v>
      </c>
      <c r="F18" s="10">
        <v>26419396</v>
      </c>
      <c r="G18" s="11">
        <v>41613</v>
      </c>
      <c r="H18" s="9">
        <v>3445</v>
      </c>
      <c r="I18" s="10">
        <v>150394119</v>
      </c>
    </row>
    <row r="19" spans="1:9" x14ac:dyDescent="0.3">
      <c r="A19" s="5">
        <v>17</v>
      </c>
      <c r="B19" s="6" t="s">
        <v>38</v>
      </c>
      <c r="C19" s="7" t="s">
        <v>39</v>
      </c>
      <c r="D19" s="8">
        <v>41621</v>
      </c>
      <c r="E19" s="9">
        <v>6</v>
      </c>
      <c r="F19" s="10">
        <v>740455</v>
      </c>
      <c r="G19" s="11">
        <v>41735</v>
      </c>
      <c r="H19" s="9">
        <v>2629</v>
      </c>
      <c r="I19" s="10">
        <v>150117807</v>
      </c>
    </row>
    <row r="20" spans="1:9" x14ac:dyDescent="0.3">
      <c r="A20" s="5">
        <v>18</v>
      </c>
      <c r="B20" s="6" t="s">
        <v>40</v>
      </c>
      <c r="C20" s="7" t="s">
        <v>24</v>
      </c>
      <c r="D20" s="8">
        <v>41404</v>
      </c>
      <c r="E20" s="9">
        <v>3535</v>
      </c>
      <c r="F20" s="10">
        <v>50085185</v>
      </c>
      <c r="G20" s="11">
        <v>41508</v>
      </c>
      <c r="H20" s="9">
        <v>3550</v>
      </c>
      <c r="I20" s="10">
        <v>144840419</v>
      </c>
    </row>
    <row r="21" spans="1:9" x14ac:dyDescent="0.3">
      <c r="A21" s="5">
        <v>19</v>
      </c>
      <c r="B21" s="6" t="s">
        <v>41</v>
      </c>
      <c r="C21" s="7" t="s">
        <v>24</v>
      </c>
      <c r="D21" s="8">
        <v>41474</v>
      </c>
      <c r="E21" s="9">
        <v>2903</v>
      </c>
      <c r="F21" s="10">
        <v>41855326</v>
      </c>
      <c r="G21" s="11">
        <v>41578</v>
      </c>
      <c r="H21" s="9">
        <v>3115</v>
      </c>
      <c r="I21" s="10">
        <v>137400141</v>
      </c>
    </row>
    <row r="22" spans="1:9" x14ac:dyDescent="0.3">
      <c r="A22" s="5">
        <v>20</v>
      </c>
      <c r="B22" s="6" t="s">
        <v>42</v>
      </c>
      <c r="C22" s="7" t="s">
        <v>22</v>
      </c>
      <c r="D22" s="8">
        <v>41313</v>
      </c>
      <c r="E22" s="9">
        <v>3141</v>
      </c>
      <c r="F22" s="10">
        <v>34551025</v>
      </c>
      <c r="G22" s="11">
        <v>41431</v>
      </c>
      <c r="H22" s="9">
        <v>3230</v>
      </c>
      <c r="I22" s="10">
        <v>134506920</v>
      </c>
    </row>
    <row r="23" spans="1:9" x14ac:dyDescent="0.3">
      <c r="A23" s="5">
        <v>21</v>
      </c>
      <c r="B23" s="6" t="s">
        <v>43</v>
      </c>
      <c r="C23" s="7" t="s">
        <v>39</v>
      </c>
      <c r="D23" s="8">
        <v>41467</v>
      </c>
      <c r="E23" s="9">
        <v>3491</v>
      </c>
      <c r="F23" s="10">
        <v>41508572</v>
      </c>
      <c r="G23" s="11">
        <v>41595</v>
      </c>
      <c r="H23" s="9">
        <v>3491</v>
      </c>
      <c r="I23" s="10">
        <v>133668525</v>
      </c>
    </row>
    <row r="24" spans="1:9" x14ac:dyDescent="0.3">
      <c r="A24" s="5">
        <v>22</v>
      </c>
      <c r="B24" s="6" t="s">
        <v>44</v>
      </c>
      <c r="C24" s="7" t="s">
        <v>35</v>
      </c>
      <c r="D24" s="8">
        <v>41481</v>
      </c>
      <c r="E24" s="9">
        <v>3924</v>
      </c>
      <c r="F24" s="10">
        <v>53113752</v>
      </c>
      <c r="G24" s="11">
        <v>41613</v>
      </c>
      <c r="H24" s="9">
        <v>3924</v>
      </c>
      <c r="I24" s="10">
        <v>132556852</v>
      </c>
    </row>
    <row r="25" spans="1:9" x14ac:dyDescent="0.3">
      <c r="A25" s="5">
        <v>23</v>
      </c>
      <c r="B25" s="6" t="s">
        <v>45</v>
      </c>
      <c r="C25" s="7" t="s">
        <v>31</v>
      </c>
      <c r="D25" s="8">
        <v>41626</v>
      </c>
      <c r="E25" s="9">
        <v>3507</v>
      </c>
      <c r="F25" s="10">
        <v>26232425</v>
      </c>
      <c r="G25" s="11">
        <v>41690</v>
      </c>
      <c r="H25" s="9">
        <v>3507</v>
      </c>
      <c r="I25" s="10">
        <v>125168368</v>
      </c>
    </row>
    <row r="26" spans="1:9" x14ac:dyDescent="0.3">
      <c r="A26" s="5">
        <v>24</v>
      </c>
      <c r="B26" s="6" t="s">
        <v>46</v>
      </c>
      <c r="C26" s="7" t="s">
        <v>22</v>
      </c>
      <c r="D26" s="8">
        <v>41633</v>
      </c>
      <c r="E26" s="9">
        <v>2</v>
      </c>
      <c r="F26" s="10">
        <v>90872</v>
      </c>
      <c r="G26" s="11">
        <v>41739</v>
      </c>
      <c r="H26" s="9">
        <v>3285</v>
      </c>
      <c r="I26" s="10">
        <v>125095601</v>
      </c>
    </row>
    <row r="27" spans="1:9" x14ac:dyDescent="0.3">
      <c r="A27" s="5">
        <v>25</v>
      </c>
      <c r="B27" s="6" t="s">
        <v>47</v>
      </c>
      <c r="C27" s="7" t="s">
        <v>31</v>
      </c>
      <c r="D27" s="8">
        <v>41361</v>
      </c>
      <c r="E27" s="9">
        <v>3719</v>
      </c>
      <c r="F27" s="10">
        <v>40501814</v>
      </c>
      <c r="G27" s="11">
        <v>41473</v>
      </c>
      <c r="H27" s="9">
        <v>3734</v>
      </c>
      <c r="I27" s="10">
        <v>122523060</v>
      </c>
    </row>
    <row r="28" spans="1:9" x14ac:dyDescent="0.3">
      <c r="A28" s="5">
        <v>26</v>
      </c>
      <c r="B28" s="6" t="s">
        <v>48</v>
      </c>
      <c r="C28" s="7" t="s">
        <v>39</v>
      </c>
      <c r="D28" s="8">
        <v>41544</v>
      </c>
      <c r="E28" s="9">
        <v>4001</v>
      </c>
      <c r="F28" s="10">
        <v>34017930</v>
      </c>
      <c r="G28" s="11">
        <v>41714</v>
      </c>
      <c r="H28" s="9">
        <v>4001</v>
      </c>
      <c r="I28" s="10">
        <v>119793567</v>
      </c>
    </row>
    <row r="29" spans="1:9" x14ac:dyDescent="0.3">
      <c r="A29" s="5">
        <v>27</v>
      </c>
      <c r="B29" s="6" t="s">
        <v>49</v>
      </c>
      <c r="C29" s="7" t="s">
        <v>50</v>
      </c>
      <c r="D29" s="8">
        <v>41425</v>
      </c>
      <c r="E29" s="9">
        <v>2925</v>
      </c>
      <c r="F29" s="10">
        <v>29350389</v>
      </c>
      <c r="G29" s="11">
        <v>41543</v>
      </c>
      <c r="H29" s="9">
        <v>3082</v>
      </c>
      <c r="I29" s="10">
        <v>117723989</v>
      </c>
    </row>
    <row r="30" spans="1:9" x14ac:dyDescent="0.3">
      <c r="A30" s="5">
        <v>28</v>
      </c>
      <c r="B30" s="6" t="s">
        <v>51</v>
      </c>
      <c r="C30" s="7" t="s">
        <v>31</v>
      </c>
      <c r="D30" s="8">
        <v>41633</v>
      </c>
      <c r="E30" s="9">
        <v>2537</v>
      </c>
      <c r="F30" s="10">
        <v>18361578</v>
      </c>
      <c r="G30" s="11">
        <v>41732</v>
      </c>
      <c r="H30" s="9">
        <v>2557</v>
      </c>
      <c r="I30" s="10">
        <v>116900694</v>
      </c>
    </row>
    <row r="31" spans="1:9" x14ac:dyDescent="0.3">
      <c r="A31" s="5">
        <v>29</v>
      </c>
      <c r="B31" s="6" t="s">
        <v>52</v>
      </c>
      <c r="C31" s="7" t="s">
        <v>53</v>
      </c>
      <c r="D31" s="8">
        <v>41502</v>
      </c>
      <c r="E31" s="9">
        <v>2933</v>
      </c>
      <c r="F31" s="10">
        <v>24637312</v>
      </c>
      <c r="G31" s="11">
        <v>41683</v>
      </c>
      <c r="H31" s="9">
        <v>3330</v>
      </c>
      <c r="I31" s="10">
        <v>116632095</v>
      </c>
    </row>
    <row r="32" spans="1:9" x14ac:dyDescent="0.3">
      <c r="A32" s="5">
        <v>30</v>
      </c>
      <c r="B32" s="6" t="s">
        <v>54</v>
      </c>
      <c r="C32" s="7" t="s">
        <v>24</v>
      </c>
      <c r="D32" s="8">
        <v>41417</v>
      </c>
      <c r="E32" s="9">
        <v>3555</v>
      </c>
      <c r="F32" s="10">
        <v>41671198</v>
      </c>
      <c r="G32" s="11">
        <v>41501</v>
      </c>
      <c r="H32" s="9">
        <v>3565</v>
      </c>
      <c r="I32" s="10">
        <v>112200072</v>
      </c>
    </row>
    <row r="33" spans="1:9" x14ac:dyDescent="0.3">
      <c r="A33" s="5">
        <v>31</v>
      </c>
      <c r="B33" s="6" t="s">
        <v>55</v>
      </c>
      <c r="C33" s="7" t="s">
        <v>35</v>
      </c>
      <c r="D33" s="8">
        <v>41418</v>
      </c>
      <c r="E33" s="9">
        <v>3882</v>
      </c>
      <c r="F33" s="10">
        <v>33531068</v>
      </c>
      <c r="G33" s="11">
        <v>41536</v>
      </c>
      <c r="H33" s="9">
        <v>3894</v>
      </c>
      <c r="I33" s="10">
        <v>107518682</v>
      </c>
    </row>
    <row r="34" spans="1:9" x14ac:dyDescent="0.3">
      <c r="A34" s="5">
        <v>32</v>
      </c>
      <c r="B34" s="6" t="s">
        <v>56</v>
      </c>
      <c r="C34" s="7" t="s">
        <v>39</v>
      </c>
      <c r="D34" s="8">
        <v>41558</v>
      </c>
      <c r="E34" s="9">
        <v>3020</v>
      </c>
      <c r="F34" s="10">
        <v>25718314</v>
      </c>
      <c r="G34" s="11">
        <v>41700</v>
      </c>
      <c r="H34" s="9">
        <v>3143</v>
      </c>
      <c r="I34" s="10">
        <v>107100855</v>
      </c>
    </row>
    <row r="35" spans="1:9" x14ac:dyDescent="0.3">
      <c r="A35" s="5">
        <v>33</v>
      </c>
      <c r="B35" s="6" t="s">
        <v>57</v>
      </c>
      <c r="C35" s="7" t="s">
        <v>31</v>
      </c>
      <c r="D35" s="8">
        <v>41572</v>
      </c>
      <c r="E35" s="9">
        <v>3336</v>
      </c>
      <c r="F35" s="10">
        <v>32055177</v>
      </c>
      <c r="G35" s="11">
        <v>41662</v>
      </c>
      <c r="H35" s="9">
        <v>3345</v>
      </c>
      <c r="I35" s="10">
        <v>102003019</v>
      </c>
    </row>
    <row r="36" spans="1:9" x14ac:dyDescent="0.3">
      <c r="A36" s="5">
        <v>34</v>
      </c>
      <c r="B36" s="6" t="s">
        <v>58</v>
      </c>
      <c r="C36" s="7" t="s">
        <v>24</v>
      </c>
      <c r="D36" s="8">
        <v>41467</v>
      </c>
      <c r="E36" s="9">
        <v>3275</v>
      </c>
      <c r="F36" s="10">
        <v>37285325</v>
      </c>
      <c r="G36" s="11">
        <v>41564</v>
      </c>
      <c r="H36" s="9">
        <v>3285</v>
      </c>
      <c r="I36" s="10">
        <v>101802906</v>
      </c>
    </row>
    <row r="37" spans="1:9" x14ac:dyDescent="0.3">
      <c r="A37" s="5">
        <v>35</v>
      </c>
      <c r="B37" s="6" t="s">
        <v>59</v>
      </c>
      <c r="C37" s="7" t="s">
        <v>39</v>
      </c>
      <c r="D37" s="8">
        <v>41437</v>
      </c>
      <c r="E37" s="9">
        <v>3055</v>
      </c>
      <c r="F37" s="10">
        <v>20719162</v>
      </c>
      <c r="G37" s="11">
        <v>41553</v>
      </c>
      <c r="H37" s="9">
        <v>3055</v>
      </c>
      <c r="I37" s="10">
        <v>101470202</v>
      </c>
    </row>
    <row r="38" spans="1:9" x14ac:dyDescent="0.3">
      <c r="A38" s="5">
        <v>36</v>
      </c>
      <c r="B38" s="6" t="s">
        <v>60</v>
      </c>
      <c r="C38" s="7" t="s">
        <v>61</v>
      </c>
      <c r="D38" s="8">
        <v>41355</v>
      </c>
      <c r="E38" s="9">
        <v>3098</v>
      </c>
      <c r="F38" s="10">
        <v>30373794</v>
      </c>
      <c r="G38" s="11">
        <v>41466</v>
      </c>
      <c r="H38" s="9">
        <v>3106</v>
      </c>
      <c r="I38" s="10">
        <v>98925640</v>
      </c>
    </row>
    <row r="39" spans="1:9" x14ac:dyDescent="0.3">
      <c r="A39" s="5">
        <v>37</v>
      </c>
      <c r="B39" s="6">
        <v>42</v>
      </c>
      <c r="C39" s="7" t="s">
        <v>24</v>
      </c>
      <c r="D39" s="8">
        <v>41376</v>
      </c>
      <c r="E39" s="9">
        <v>3003</v>
      </c>
      <c r="F39" s="10">
        <v>27487144</v>
      </c>
      <c r="G39" s="11">
        <v>41480</v>
      </c>
      <c r="H39" s="9">
        <v>3405</v>
      </c>
      <c r="I39" s="10">
        <v>95020213</v>
      </c>
    </row>
    <row r="40" spans="1:9" x14ac:dyDescent="0.3">
      <c r="A40" s="5">
        <v>38</v>
      </c>
      <c r="B40" s="6" t="s">
        <v>62</v>
      </c>
      <c r="C40" s="7" t="s">
        <v>63</v>
      </c>
      <c r="D40" s="8">
        <v>41495</v>
      </c>
      <c r="E40" s="9">
        <v>3284</v>
      </c>
      <c r="F40" s="10">
        <v>29807393</v>
      </c>
      <c r="G40" s="11">
        <v>41602</v>
      </c>
      <c r="H40" s="9">
        <v>3284</v>
      </c>
      <c r="I40" s="10">
        <v>93050117</v>
      </c>
    </row>
    <row r="41" spans="1:9" x14ac:dyDescent="0.3">
      <c r="A41" s="5">
        <v>39</v>
      </c>
      <c r="B41" s="6" t="s">
        <v>64</v>
      </c>
      <c r="C41" s="7" t="s">
        <v>19</v>
      </c>
      <c r="D41" s="8">
        <v>41495</v>
      </c>
      <c r="E41" s="9">
        <v>3702</v>
      </c>
      <c r="F41" s="10">
        <v>22232291</v>
      </c>
      <c r="G41" s="11">
        <v>41627</v>
      </c>
      <c r="H41" s="9">
        <v>3716</v>
      </c>
      <c r="I41" s="10">
        <v>90288712</v>
      </c>
    </row>
    <row r="42" spans="1:9" x14ac:dyDescent="0.3">
      <c r="A42" s="5">
        <v>40</v>
      </c>
      <c r="B42" s="6" t="s">
        <v>65</v>
      </c>
      <c r="C42" s="7" t="s">
        <v>19</v>
      </c>
      <c r="D42" s="8">
        <v>41458</v>
      </c>
      <c r="E42" s="9">
        <v>3904</v>
      </c>
      <c r="F42" s="10">
        <v>29210849</v>
      </c>
      <c r="G42" s="11">
        <v>41557</v>
      </c>
      <c r="H42" s="9">
        <v>3904</v>
      </c>
      <c r="I42" s="10">
        <v>89302115</v>
      </c>
    </row>
    <row r="43" spans="1:9" x14ac:dyDescent="0.3">
      <c r="A43" s="5">
        <v>41</v>
      </c>
      <c r="B43" s="6" t="s">
        <v>66</v>
      </c>
      <c r="C43" s="7" t="s">
        <v>22</v>
      </c>
      <c r="D43" s="8">
        <v>41383</v>
      </c>
      <c r="E43" s="9">
        <v>3783</v>
      </c>
      <c r="F43" s="10">
        <v>37054485</v>
      </c>
      <c r="G43" s="11">
        <v>41452</v>
      </c>
      <c r="H43" s="9">
        <v>3792</v>
      </c>
      <c r="I43" s="10">
        <v>89107235</v>
      </c>
    </row>
    <row r="44" spans="1:9" x14ac:dyDescent="0.3">
      <c r="A44" s="5">
        <v>42</v>
      </c>
      <c r="B44" s="6" t="s">
        <v>67</v>
      </c>
      <c r="C44" s="7" t="s">
        <v>61</v>
      </c>
      <c r="D44" s="8">
        <v>41530</v>
      </c>
      <c r="E44" s="9">
        <v>3049</v>
      </c>
      <c r="F44" s="10">
        <v>40272103</v>
      </c>
      <c r="G44" s="11">
        <v>41627</v>
      </c>
      <c r="H44" s="9">
        <v>3155</v>
      </c>
      <c r="I44" s="10">
        <v>83586447</v>
      </c>
    </row>
    <row r="45" spans="1:9" x14ac:dyDescent="0.3">
      <c r="A45" s="5">
        <v>43</v>
      </c>
      <c r="B45" s="6" t="s">
        <v>68</v>
      </c>
      <c r="C45" s="7" t="s">
        <v>19</v>
      </c>
      <c r="D45" s="8">
        <v>41621</v>
      </c>
      <c r="E45" s="9">
        <v>15</v>
      </c>
      <c r="F45" s="10">
        <v>413373</v>
      </c>
      <c r="G45" s="11">
        <v>41746</v>
      </c>
      <c r="H45" s="9">
        <v>2671</v>
      </c>
      <c r="I45" s="10">
        <v>83301580</v>
      </c>
    </row>
    <row r="46" spans="1:9" x14ac:dyDescent="0.3">
      <c r="A46" s="5">
        <v>44</v>
      </c>
      <c r="B46" s="6" t="s">
        <v>69</v>
      </c>
      <c r="C46" s="7" t="s">
        <v>35</v>
      </c>
      <c r="D46" s="8">
        <v>41472</v>
      </c>
      <c r="E46" s="9">
        <v>3806</v>
      </c>
      <c r="F46" s="10">
        <v>21312625</v>
      </c>
      <c r="G46" s="11">
        <v>41620</v>
      </c>
      <c r="H46" s="9">
        <v>3809</v>
      </c>
      <c r="I46" s="10">
        <v>83028128</v>
      </c>
    </row>
    <row r="47" spans="1:9" x14ac:dyDescent="0.3">
      <c r="A47" s="5">
        <v>45</v>
      </c>
      <c r="B47" s="6" t="s">
        <v>70</v>
      </c>
      <c r="C47" s="7" t="s">
        <v>22</v>
      </c>
      <c r="D47" s="8">
        <v>41488</v>
      </c>
      <c r="E47" s="9">
        <v>3025</v>
      </c>
      <c r="F47" s="10">
        <v>27059130</v>
      </c>
      <c r="G47" s="11">
        <v>41571</v>
      </c>
      <c r="H47" s="9">
        <v>3028</v>
      </c>
      <c r="I47" s="10">
        <v>75612460</v>
      </c>
    </row>
    <row r="48" spans="1:9" x14ac:dyDescent="0.3">
      <c r="A48" s="5">
        <v>46</v>
      </c>
      <c r="B48" s="6" t="s">
        <v>71</v>
      </c>
      <c r="C48" s="7" t="s">
        <v>39</v>
      </c>
      <c r="D48" s="8">
        <v>41453</v>
      </c>
      <c r="E48" s="9">
        <v>3222</v>
      </c>
      <c r="F48" s="10">
        <v>24852258</v>
      </c>
      <c r="G48" s="11">
        <v>41532</v>
      </c>
      <c r="H48" s="9">
        <v>3222</v>
      </c>
      <c r="I48" s="10">
        <v>73103784</v>
      </c>
    </row>
    <row r="49" spans="1:9" x14ac:dyDescent="0.3">
      <c r="A49" s="5">
        <v>47</v>
      </c>
      <c r="B49" s="6" t="s">
        <v>72</v>
      </c>
      <c r="C49" s="7" t="s">
        <v>22</v>
      </c>
      <c r="D49" s="8">
        <v>41292</v>
      </c>
      <c r="E49" s="9">
        <v>2647</v>
      </c>
      <c r="F49" s="10">
        <v>28402310</v>
      </c>
      <c r="G49" s="11">
        <v>41368</v>
      </c>
      <c r="H49" s="9">
        <v>2781</v>
      </c>
      <c r="I49" s="10">
        <v>71628180</v>
      </c>
    </row>
    <row r="50" spans="1:9" x14ac:dyDescent="0.3">
      <c r="A50" s="5">
        <v>48</v>
      </c>
      <c r="B50" s="6" t="s">
        <v>73</v>
      </c>
      <c r="C50" s="7" t="s">
        <v>74</v>
      </c>
      <c r="D50" s="8">
        <v>41319</v>
      </c>
      <c r="E50" s="9">
        <v>3223</v>
      </c>
      <c r="F50" s="10">
        <v>21401594</v>
      </c>
      <c r="G50" s="11">
        <v>41424</v>
      </c>
      <c r="H50" s="9">
        <v>3223</v>
      </c>
      <c r="I50" s="10">
        <v>71349120</v>
      </c>
    </row>
    <row r="51" spans="1:9" x14ac:dyDescent="0.3">
      <c r="A51" s="5">
        <v>49</v>
      </c>
      <c r="B51" s="6" t="s">
        <v>75</v>
      </c>
      <c r="C51" s="7" t="s">
        <v>39</v>
      </c>
      <c r="D51" s="8">
        <v>41486</v>
      </c>
      <c r="E51" s="9">
        <v>3866</v>
      </c>
      <c r="F51" s="10">
        <v>17548389</v>
      </c>
      <c r="G51" s="11">
        <v>41595</v>
      </c>
      <c r="H51" s="9">
        <v>3867</v>
      </c>
      <c r="I51" s="10">
        <v>71017784</v>
      </c>
    </row>
    <row r="52" spans="1:9" x14ac:dyDescent="0.3">
      <c r="A52" s="5">
        <v>50</v>
      </c>
      <c r="B52" s="6" t="s">
        <v>76</v>
      </c>
      <c r="C52" s="7" t="s">
        <v>22</v>
      </c>
      <c r="D52" s="8">
        <v>41593</v>
      </c>
      <c r="E52" s="9">
        <v>2024</v>
      </c>
      <c r="F52" s="10">
        <v>30107555</v>
      </c>
      <c r="G52" s="11">
        <v>41648</v>
      </c>
      <c r="H52" s="9">
        <v>2041</v>
      </c>
      <c r="I52" s="10">
        <v>70525195</v>
      </c>
    </row>
    <row r="53" spans="1:9" x14ac:dyDescent="0.3">
      <c r="A53" s="5">
        <v>51</v>
      </c>
      <c r="B53" s="6" t="s">
        <v>77</v>
      </c>
      <c r="C53" s="7" t="s">
        <v>35</v>
      </c>
      <c r="D53" s="8">
        <v>41493</v>
      </c>
      <c r="E53" s="9">
        <v>3031</v>
      </c>
      <c r="F53" s="10">
        <v>14401054</v>
      </c>
      <c r="G53" s="11">
        <v>41669</v>
      </c>
      <c r="H53" s="9">
        <v>3080</v>
      </c>
      <c r="I53" s="10">
        <v>68559554</v>
      </c>
    </row>
    <row r="54" spans="1:9" x14ac:dyDescent="0.3">
      <c r="A54" s="5">
        <v>52</v>
      </c>
      <c r="B54" s="6" t="s">
        <v>78</v>
      </c>
      <c r="C54" s="7" t="s">
        <v>35</v>
      </c>
      <c r="D54" s="8">
        <v>41319</v>
      </c>
      <c r="E54" s="9">
        <v>3553</v>
      </c>
      <c r="F54" s="10">
        <v>24834845</v>
      </c>
      <c r="G54" s="11">
        <v>41417</v>
      </c>
      <c r="H54" s="9">
        <v>3555</v>
      </c>
      <c r="I54" s="10">
        <v>67349198</v>
      </c>
    </row>
    <row r="55" spans="1:9" x14ac:dyDescent="0.3">
      <c r="A55" s="5">
        <v>53</v>
      </c>
      <c r="B55" s="6" t="s">
        <v>79</v>
      </c>
      <c r="C55" s="7" t="s">
        <v>50</v>
      </c>
      <c r="D55" s="8">
        <v>41306</v>
      </c>
      <c r="E55" s="9">
        <v>3009</v>
      </c>
      <c r="F55" s="10">
        <v>20353967</v>
      </c>
      <c r="G55" s="11">
        <v>41403</v>
      </c>
      <c r="H55" s="9">
        <v>3009</v>
      </c>
      <c r="I55" s="10">
        <v>66380662</v>
      </c>
    </row>
    <row r="56" spans="1:9" x14ac:dyDescent="0.3">
      <c r="A56" s="5">
        <v>54</v>
      </c>
      <c r="B56" s="6" t="s">
        <v>80</v>
      </c>
      <c r="C56" s="7" t="s">
        <v>81</v>
      </c>
      <c r="D56" s="8">
        <v>41334</v>
      </c>
      <c r="E56" s="9">
        <v>3525</v>
      </c>
      <c r="F56" s="10">
        <v>27202226</v>
      </c>
      <c r="G56" s="11">
        <v>41438</v>
      </c>
      <c r="H56" s="9">
        <v>3525</v>
      </c>
      <c r="I56" s="10">
        <v>65187603</v>
      </c>
    </row>
    <row r="57" spans="1:9" x14ac:dyDescent="0.3">
      <c r="A57" s="5">
        <v>55</v>
      </c>
      <c r="B57" s="6" t="s">
        <v>82</v>
      </c>
      <c r="C57" s="7" t="s">
        <v>22</v>
      </c>
      <c r="D57" s="8">
        <v>41432</v>
      </c>
      <c r="E57" s="9">
        <v>2536</v>
      </c>
      <c r="F57" s="10">
        <v>34058360</v>
      </c>
      <c r="G57" s="11">
        <v>41494</v>
      </c>
      <c r="H57" s="9">
        <v>2591</v>
      </c>
      <c r="I57" s="10">
        <v>64473115</v>
      </c>
    </row>
    <row r="58" spans="1:9" x14ac:dyDescent="0.3">
      <c r="A58" s="5">
        <v>56</v>
      </c>
      <c r="B58" s="6" t="s">
        <v>83</v>
      </c>
      <c r="C58" s="7" t="s">
        <v>84</v>
      </c>
      <c r="D58" s="8">
        <v>41579</v>
      </c>
      <c r="E58" s="9">
        <v>3065</v>
      </c>
      <c r="F58" s="10">
        <v>16334566</v>
      </c>
      <c r="G58" s="11">
        <v>41690</v>
      </c>
      <c r="H58" s="9">
        <v>3237</v>
      </c>
      <c r="I58" s="10">
        <v>63914167</v>
      </c>
    </row>
    <row r="59" spans="1:9" x14ac:dyDescent="0.3">
      <c r="A59" s="5">
        <v>57</v>
      </c>
      <c r="B59" s="6" t="s">
        <v>85</v>
      </c>
      <c r="C59" s="7" t="s">
        <v>50</v>
      </c>
      <c r="D59" s="8">
        <v>41579</v>
      </c>
      <c r="E59" s="9">
        <v>3407</v>
      </c>
      <c r="F59" s="10">
        <v>27017351</v>
      </c>
      <c r="G59" s="11">
        <v>41648</v>
      </c>
      <c r="H59" s="9">
        <v>3407</v>
      </c>
      <c r="I59" s="10">
        <v>61737191</v>
      </c>
    </row>
    <row r="60" spans="1:9" x14ac:dyDescent="0.3">
      <c r="A60" s="5">
        <v>58</v>
      </c>
      <c r="B60" s="6" t="s">
        <v>86</v>
      </c>
      <c r="C60" s="7" t="s">
        <v>24</v>
      </c>
      <c r="D60" s="8">
        <v>41537</v>
      </c>
      <c r="E60" s="9">
        <v>3260</v>
      </c>
      <c r="F60" s="10">
        <v>20817053</v>
      </c>
      <c r="G60" s="11">
        <v>41613</v>
      </c>
      <c r="H60" s="9">
        <v>3290</v>
      </c>
      <c r="I60" s="10">
        <v>61002302</v>
      </c>
    </row>
    <row r="61" spans="1:9" x14ac:dyDescent="0.3">
      <c r="A61" s="5">
        <v>59</v>
      </c>
      <c r="B61" s="6" t="s">
        <v>87</v>
      </c>
      <c r="C61" s="7" t="s">
        <v>39</v>
      </c>
      <c r="D61" s="8">
        <v>41425</v>
      </c>
      <c r="E61" s="9">
        <v>3401</v>
      </c>
      <c r="F61" s="10">
        <v>27520040</v>
      </c>
      <c r="G61" s="11">
        <v>41504</v>
      </c>
      <c r="H61" s="9">
        <v>3401</v>
      </c>
      <c r="I61" s="10">
        <v>60522097</v>
      </c>
    </row>
    <row r="62" spans="1:9" x14ac:dyDescent="0.3">
      <c r="A62" s="5">
        <v>60</v>
      </c>
      <c r="B62" s="6" t="s">
        <v>88</v>
      </c>
      <c r="C62" s="7" t="s">
        <v>35</v>
      </c>
      <c r="D62" s="8">
        <v>41633</v>
      </c>
      <c r="E62" s="9">
        <v>2909</v>
      </c>
      <c r="F62" s="10">
        <v>12765508</v>
      </c>
      <c r="G62" s="11">
        <v>41739</v>
      </c>
      <c r="H62" s="9">
        <v>2922</v>
      </c>
      <c r="I62" s="10">
        <v>58236838</v>
      </c>
    </row>
    <row r="63" spans="1:9" x14ac:dyDescent="0.3">
      <c r="A63" s="5">
        <v>61</v>
      </c>
      <c r="B63" s="6" t="s">
        <v>89</v>
      </c>
      <c r="C63" s="7" t="s">
        <v>53</v>
      </c>
      <c r="D63" s="8">
        <v>41320</v>
      </c>
      <c r="E63" s="9">
        <v>3288</v>
      </c>
      <c r="F63" s="10">
        <v>15891055</v>
      </c>
      <c r="G63" s="11">
        <v>41480</v>
      </c>
      <c r="H63" s="9">
        <v>3353</v>
      </c>
      <c r="I63" s="10">
        <v>57012977</v>
      </c>
    </row>
    <row r="64" spans="1:9" x14ac:dyDescent="0.3">
      <c r="A64" s="5">
        <v>62</v>
      </c>
      <c r="B64" s="6" t="s">
        <v>90</v>
      </c>
      <c r="C64" s="7" t="s">
        <v>91</v>
      </c>
      <c r="D64" s="8">
        <v>41565</v>
      </c>
      <c r="E64" s="9">
        <v>19</v>
      </c>
      <c r="F64" s="10">
        <v>923715</v>
      </c>
      <c r="G64" s="11">
        <v>41767</v>
      </c>
      <c r="H64" s="9">
        <v>1474</v>
      </c>
      <c r="I64" s="10">
        <v>56671993</v>
      </c>
    </row>
    <row r="65" spans="1:9" x14ac:dyDescent="0.3">
      <c r="A65" s="5">
        <v>63</v>
      </c>
      <c r="B65" s="6" t="s">
        <v>92</v>
      </c>
      <c r="C65" s="7" t="s">
        <v>74</v>
      </c>
      <c r="D65" s="8">
        <v>41579</v>
      </c>
      <c r="E65" s="9">
        <v>3736</v>
      </c>
      <c r="F65" s="10">
        <v>15805237</v>
      </c>
      <c r="G65" s="11">
        <v>41718</v>
      </c>
      <c r="H65" s="9">
        <v>3736</v>
      </c>
      <c r="I65" s="10">
        <v>55750480</v>
      </c>
    </row>
    <row r="66" spans="1:9" x14ac:dyDescent="0.3">
      <c r="A66" s="5">
        <v>64</v>
      </c>
      <c r="B66" s="6" t="s">
        <v>93</v>
      </c>
      <c r="C66" s="7" t="s">
        <v>31</v>
      </c>
      <c r="D66" s="8">
        <v>41299</v>
      </c>
      <c r="E66" s="9">
        <v>3372</v>
      </c>
      <c r="F66" s="10">
        <v>19690956</v>
      </c>
      <c r="G66" s="11">
        <v>41389</v>
      </c>
      <c r="H66" s="9">
        <v>3375</v>
      </c>
      <c r="I66" s="10">
        <v>55703475</v>
      </c>
    </row>
    <row r="67" spans="1:9" x14ac:dyDescent="0.3">
      <c r="A67" s="5">
        <v>65</v>
      </c>
      <c r="B67" s="6" t="s">
        <v>94</v>
      </c>
      <c r="C67" s="7" t="s">
        <v>63</v>
      </c>
      <c r="D67" s="8">
        <v>41369</v>
      </c>
      <c r="E67" s="9">
        <v>3025</v>
      </c>
      <c r="F67" s="10">
        <v>25775847</v>
      </c>
      <c r="G67" s="11">
        <v>41434</v>
      </c>
      <c r="H67" s="9">
        <v>3025</v>
      </c>
      <c r="I67" s="10">
        <v>54239856</v>
      </c>
    </row>
    <row r="68" spans="1:9" x14ac:dyDescent="0.3">
      <c r="A68" s="5">
        <v>66</v>
      </c>
      <c r="B68" s="6" t="s">
        <v>95</v>
      </c>
      <c r="C68" s="7" t="s">
        <v>50</v>
      </c>
      <c r="D68" s="8">
        <v>41474</v>
      </c>
      <c r="E68" s="9">
        <v>3016</v>
      </c>
      <c r="F68" s="10">
        <v>18048422</v>
      </c>
      <c r="G68" s="11">
        <v>41564</v>
      </c>
      <c r="H68" s="9">
        <v>3016</v>
      </c>
      <c r="I68" s="10">
        <v>53262560</v>
      </c>
    </row>
    <row r="69" spans="1:9" x14ac:dyDescent="0.3">
      <c r="A69" s="5">
        <v>67</v>
      </c>
      <c r="B69" s="6" t="s">
        <v>96</v>
      </c>
      <c r="C69" s="7" t="s">
        <v>17</v>
      </c>
      <c r="D69" s="8">
        <v>41621</v>
      </c>
      <c r="E69" s="9">
        <v>2194</v>
      </c>
      <c r="F69" s="10">
        <v>16007634</v>
      </c>
      <c r="G69" s="11">
        <v>41683</v>
      </c>
      <c r="H69" s="9">
        <v>2194</v>
      </c>
      <c r="I69" s="10">
        <v>52543354</v>
      </c>
    </row>
    <row r="70" spans="1:9" ht="31.2" x14ac:dyDescent="0.3">
      <c r="A70" s="5">
        <v>68</v>
      </c>
      <c r="B70" s="6" t="s">
        <v>97</v>
      </c>
      <c r="C70" s="7" t="s">
        <v>17</v>
      </c>
      <c r="D70" s="8">
        <v>41362</v>
      </c>
      <c r="E70" s="9">
        <v>2047</v>
      </c>
      <c r="F70" s="10">
        <v>21641679</v>
      </c>
      <c r="G70" s="11">
        <v>41424</v>
      </c>
      <c r="H70" s="9">
        <v>2047</v>
      </c>
      <c r="I70" s="10">
        <v>51975354</v>
      </c>
    </row>
    <row r="71" spans="1:9" x14ac:dyDescent="0.3">
      <c r="A71" s="5">
        <v>69</v>
      </c>
      <c r="B71" s="6" t="s">
        <v>98</v>
      </c>
      <c r="C71" s="7" t="s">
        <v>63</v>
      </c>
      <c r="D71" s="8">
        <v>41348</v>
      </c>
      <c r="E71" s="9">
        <v>2507</v>
      </c>
      <c r="F71" s="10">
        <v>17118745</v>
      </c>
      <c r="G71" s="11">
        <v>41434</v>
      </c>
      <c r="H71" s="9">
        <v>2507</v>
      </c>
      <c r="I71" s="10">
        <v>51872378</v>
      </c>
    </row>
    <row r="72" spans="1:9" x14ac:dyDescent="0.3">
      <c r="A72" s="5">
        <v>70</v>
      </c>
      <c r="B72" s="6" t="s">
        <v>99</v>
      </c>
      <c r="C72" s="7" t="s">
        <v>31</v>
      </c>
      <c r="D72" s="8">
        <v>41390</v>
      </c>
      <c r="E72" s="9">
        <v>3277</v>
      </c>
      <c r="F72" s="10">
        <v>20244505</v>
      </c>
      <c r="G72" s="11">
        <v>41515</v>
      </c>
      <c r="H72" s="9">
        <v>3303</v>
      </c>
      <c r="I72" s="10">
        <v>49875291</v>
      </c>
    </row>
    <row r="73" spans="1:9" x14ac:dyDescent="0.3">
      <c r="A73" s="5">
        <v>71</v>
      </c>
      <c r="B73" s="6" t="s">
        <v>100</v>
      </c>
      <c r="C73" s="7" t="s">
        <v>24</v>
      </c>
      <c r="D73" s="8">
        <v>41285</v>
      </c>
      <c r="E73" s="9">
        <v>3103</v>
      </c>
      <c r="F73" s="10">
        <v>17070347</v>
      </c>
      <c r="G73" s="11">
        <v>41368</v>
      </c>
      <c r="H73" s="9">
        <v>3103</v>
      </c>
      <c r="I73" s="10">
        <v>46000903</v>
      </c>
    </row>
    <row r="74" spans="1:9" x14ac:dyDescent="0.3">
      <c r="A74" s="5">
        <v>72</v>
      </c>
      <c r="B74" s="6" t="s">
        <v>101</v>
      </c>
      <c r="C74" s="7" t="s">
        <v>22</v>
      </c>
      <c r="D74" s="8">
        <v>41369</v>
      </c>
      <c r="E74" s="9">
        <v>2771</v>
      </c>
      <c r="F74" s="10">
        <v>18620145</v>
      </c>
      <c r="G74" s="11">
        <v>41417</v>
      </c>
      <c r="H74" s="9">
        <v>2778</v>
      </c>
      <c r="I74" s="10">
        <v>45385935</v>
      </c>
    </row>
    <row r="75" spans="1:9" x14ac:dyDescent="0.3">
      <c r="A75" s="5">
        <v>73</v>
      </c>
      <c r="B75" s="6" t="s">
        <v>102</v>
      </c>
      <c r="C75" s="7" t="s">
        <v>35</v>
      </c>
      <c r="D75" s="8">
        <v>41432</v>
      </c>
      <c r="E75" s="9">
        <v>3366</v>
      </c>
      <c r="F75" s="10">
        <v>17325307</v>
      </c>
      <c r="G75" s="11">
        <v>41529</v>
      </c>
      <c r="H75" s="9">
        <v>3399</v>
      </c>
      <c r="I75" s="10">
        <v>44672764</v>
      </c>
    </row>
    <row r="76" spans="1:9" x14ac:dyDescent="0.3">
      <c r="A76" s="5">
        <v>74</v>
      </c>
      <c r="B76" s="6" t="s">
        <v>103</v>
      </c>
      <c r="C76" s="7" t="s">
        <v>17</v>
      </c>
      <c r="D76" s="8">
        <v>41516</v>
      </c>
      <c r="E76" s="9">
        <v>348</v>
      </c>
      <c r="F76" s="10">
        <v>7846426</v>
      </c>
      <c r="G76" s="11">
        <v>41620</v>
      </c>
      <c r="H76" s="9">
        <v>978</v>
      </c>
      <c r="I76" s="10">
        <v>44467206</v>
      </c>
    </row>
    <row r="77" spans="1:9" x14ac:dyDescent="0.3">
      <c r="A77" s="5">
        <v>75</v>
      </c>
      <c r="B77" s="6" t="s">
        <v>104</v>
      </c>
      <c r="C77" s="7" t="s">
        <v>50</v>
      </c>
      <c r="D77" s="8">
        <v>41327</v>
      </c>
      <c r="E77" s="9">
        <v>2511</v>
      </c>
      <c r="F77" s="10">
        <v>13167607</v>
      </c>
      <c r="G77" s="11">
        <v>41424</v>
      </c>
      <c r="H77" s="9">
        <v>2511</v>
      </c>
      <c r="I77" s="10">
        <v>42930462</v>
      </c>
    </row>
    <row r="78" spans="1:9" x14ac:dyDescent="0.3">
      <c r="A78" s="5">
        <v>76</v>
      </c>
      <c r="B78" s="6" t="s">
        <v>105</v>
      </c>
      <c r="C78" s="7" t="s">
        <v>22</v>
      </c>
      <c r="D78" s="8">
        <v>41523</v>
      </c>
      <c r="E78" s="9">
        <v>3107</v>
      </c>
      <c r="F78" s="10">
        <v>19030375</v>
      </c>
      <c r="G78" s="11">
        <v>41578</v>
      </c>
      <c r="H78" s="9">
        <v>3117</v>
      </c>
      <c r="I78" s="10">
        <v>42025135</v>
      </c>
    </row>
    <row r="79" spans="1:9" x14ac:dyDescent="0.3">
      <c r="A79" s="5">
        <v>77</v>
      </c>
      <c r="B79" s="6" t="s">
        <v>106</v>
      </c>
      <c r="C79" s="7" t="s">
        <v>107</v>
      </c>
      <c r="D79" s="8">
        <v>41285</v>
      </c>
      <c r="E79" s="9">
        <v>2160</v>
      </c>
      <c r="F79" s="10">
        <v>18101682</v>
      </c>
      <c r="G79" s="11">
        <v>41336</v>
      </c>
      <c r="H79" s="9">
        <v>2160</v>
      </c>
      <c r="I79" s="10">
        <v>40041683</v>
      </c>
    </row>
    <row r="80" spans="1:9" x14ac:dyDescent="0.3">
      <c r="A80" s="5">
        <v>78</v>
      </c>
      <c r="B80" s="6" t="s">
        <v>108</v>
      </c>
      <c r="C80" s="7" t="s">
        <v>22</v>
      </c>
      <c r="D80" s="8">
        <v>41633</v>
      </c>
      <c r="E80" s="9">
        <v>2689</v>
      </c>
      <c r="F80" s="10">
        <v>9910310</v>
      </c>
      <c r="G80" s="11">
        <v>41676</v>
      </c>
      <c r="H80" s="9">
        <v>2690</v>
      </c>
      <c r="I80" s="10">
        <v>38362475</v>
      </c>
    </row>
    <row r="81" spans="1:9" x14ac:dyDescent="0.3">
      <c r="A81" s="5">
        <v>79</v>
      </c>
      <c r="B81" s="6" t="s">
        <v>109</v>
      </c>
      <c r="C81" s="7" t="s">
        <v>53</v>
      </c>
      <c r="D81" s="8">
        <v>41635</v>
      </c>
      <c r="E81" s="9">
        <v>5</v>
      </c>
      <c r="F81" s="10">
        <v>179302</v>
      </c>
      <c r="G81" s="11">
        <v>41767</v>
      </c>
      <c r="H81" s="9">
        <v>2411</v>
      </c>
      <c r="I81" s="10">
        <v>37738810</v>
      </c>
    </row>
    <row r="82" spans="1:9" x14ac:dyDescent="0.3">
      <c r="A82" s="5">
        <v>80</v>
      </c>
      <c r="B82" s="6" t="s">
        <v>110</v>
      </c>
      <c r="C82" s="7" t="s">
        <v>53</v>
      </c>
      <c r="D82" s="8">
        <v>41600</v>
      </c>
      <c r="E82" s="9">
        <v>4</v>
      </c>
      <c r="F82" s="10">
        <v>128435</v>
      </c>
      <c r="G82" s="11">
        <v>41781</v>
      </c>
      <c r="H82" s="9">
        <v>1225</v>
      </c>
      <c r="I82" s="10">
        <v>37709979</v>
      </c>
    </row>
    <row r="83" spans="1:9" x14ac:dyDescent="0.3">
      <c r="A83" s="5">
        <v>81</v>
      </c>
      <c r="B83" s="6" t="s">
        <v>111</v>
      </c>
      <c r="C83" s="7" t="s">
        <v>74</v>
      </c>
      <c r="D83" s="8">
        <v>41530</v>
      </c>
      <c r="E83" s="9">
        <v>3091</v>
      </c>
      <c r="F83" s="10">
        <v>14034764</v>
      </c>
      <c r="G83" s="11">
        <v>41648</v>
      </c>
      <c r="H83" s="9">
        <v>3091</v>
      </c>
      <c r="I83" s="10">
        <v>36918811</v>
      </c>
    </row>
    <row r="84" spans="1:9" x14ac:dyDescent="0.3">
      <c r="A84" s="5">
        <v>82</v>
      </c>
      <c r="B84" s="6" t="s">
        <v>112</v>
      </c>
      <c r="C84" s="7" t="s">
        <v>35</v>
      </c>
      <c r="D84" s="8">
        <v>41628</v>
      </c>
      <c r="E84" s="9">
        <v>3231</v>
      </c>
      <c r="F84" s="10">
        <v>7091938</v>
      </c>
      <c r="G84" s="11">
        <v>41739</v>
      </c>
      <c r="H84" s="9">
        <v>3243</v>
      </c>
      <c r="I84" s="10">
        <v>36076121</v>
      </c>
    </row>
    <row r="85" spans="1:9" x14ac:dyDescent="0.3">
      <c r="A85" s="5">
        <v>83</v>
      </c>
      <c r="B85" s="6" t="s">
        <v>113</v>
      </c>
      <c r="C85" s="7" t="s">
        <v>114</v>
      </c>
      <c r="D85" s="8">
        <v>41565</v>
      </c>
      <c r="E85" s="9">
        <v>3157</v>
      </c>
      <c r="F85" s="10">
        <v>16101552</v>
      </c>
      <c r="G85" s="11">
        <v>41602</v>
      </c>
      <c r="H85" s="9">
        <v>3157</v>
      </c>
      <c r="I85" s="10">
        <v>35266619</v>
      </c>
    </row>
    <row r="86" spans="1:9" x14ac:dyDescent="0.3">
      <c r="A86" s="5">
        <v>84</v>
      </c>
      <c r="B86" s="6" t="s">
        <v>115</v>
      </c>
      <c r="C86" s="7" t="s">
        <v>17</v>
      </c>
      <c r="D86" s="8">
        <v>41278</v>
      </c>
      <c r="E86" s="9">
        <v>2654</v>
      </c>
      <c r="F86" s="10">
        <v>21744470</v>
      </c>
      <c r="G86" s="11">
        <v>41333</v>
      </c>
      <c r="H86" s="9">
        <v>2659</v>
      </c>
      <c r="I86" s="10">
        <v>34341945</v>
      </c>
    </row>
    <row r="87" spans="1:9" x14ac:dyDescent="0.3">
      <c r="A87" s="5">
        <v>85</v>
      </c>
      <c r="B87" s="6" t="s">
        <v>116</v>
      </c>
      <c r="C87" s="7" t="s">
        <v>22</v>
      </c>
      <c r="D87" s="8">
        <v>41474</v>
      </c>
      <c r="E87" s="9">
        <v>2852</v>
      </c>
      <c r="F87" s="10">
        <v>12691415</v>
      </c>
      <c r="G87" s="11">
        <v>41543</v>
      </c>
      <c r="H87" s="9">
        <v>2852</v>
      </c>
      <c r="I87" s="10">
        <v>33618855</v>
      </c>
    </row>
    <row r="88" spans="1:9" x14ac:dyDescent="0.3">
      <c r="A88" s="5">
        <v>86</v>
      </c>
      <c r="B88" s="6" t="s">
        <v>117</v>
      </c>
      <c r="C88" s="7" t="s">
        <v>118</v>
      </c>
      <c r="D88" s="8">
        <v>41481</v>
      </c>
      <c r="E88" s="9">
        <v>6</v>
      </c>
      <c r="F88" s="10">
        <v>612064</v>
      </c>
      <c r="G88" s="11">
        <v>41732</v>
      </c>
      <c r="H88" s="9">
        <v>1283</v>
      </c>
      <c r="I88" s="10">
        <v>33405481</v>
      </c>
    </row>
    <row r="89" spans="1:9" x14ac:dyDescent="0.3">
      <c r="A89" s="5">
        <v>87</v>
      </c>
      <c r="B89" s="6" t="s">
        <v>119</v>
      </c>
      <c r="C89" s="7" t="s">
        <v>50</v>
      </c>
      <c r="D89" s="8">
        <v>41458</v>
      </c>
      <c r="E89" s="9">
        <v>876</v>
      </c>
      <c r="F89" s="10">
        <v>10030463</v>
      </c>
      <c r="G89" s="11">
        <v>41508</v>
      </c>
      <c r="H89" s="9">
        <v>892</v>
      </c>
      <c r="I89" s="10">
        <v>32244051</v>
      </c>
    </row>
    <row r="90" spans="1:9" x14ac:dyDescent="0.3">
      <c r="A90" s="5">
        <v>88</v>
      </c>
      <c r="B90" s="6" t="s">
        <v>120</v>
      </c>
      <c r="C90" s="7" t="s">
        <v>107</v>
      </c>
      <c r="D90" s="8">
        <v>41313</v>
      </c>
      <c r="E90" s="9">
        <v>2605</v>
      </c>
      <c r="F90" s="10">
        <v>9303145</v>
      </c>
      <c r="G90" s="11">
        <v>41410</v>
      </c>
      <c r="H90" s="9">
        <v>2605</v>
      </c>
      <c r="I90" s="10">
        <v>32172757</v>
      </c>
    </row>
    <row r="91" spans="1:9" x14ac:dyDescent="0.3">
      <c r="A91" s="5">
        <v>89</v>
      </c>
      <c r="B91" s="6" t="s">
        <v>121</v>
      </c>
      <c r="C91" s="7" t="s">
        <v>122</v>
      </c>
      <c r="D91" s="8">
        <v>41376</v>
      </c>
      <c r="E91" s="9">
        <v>3402</v>
      </c>
      <c r="F91" s="10">
        <v>14157367</v>
      </c>
      <c r="G91" s="11">
        <v>41480</v>
      </c>
      <c r="H91" s="9">
        <v>3402</v>
      </c>
      <c r="I91" s="10">
        <v>32015787</v>
      </c>
    </row>
    <row r="92" spans="1:9" x14ac:dyDescent="0.3">
      <c r="A92" s="5">
        <v>90</v>
      </c>
      <c r="B92" s="6" t="s">
        <v>123</v>
      </c>
      <c r="C92" s="7" t="s">
        <v>114</v>
      </c>
      <c r="D92" s="8">
        <v>41507</v>
      </c>
      <c r="E92" s="9">
        <v>3118</v>
      </c>
      <c r="F92" s="10">
        <v>9336957</v>
      </c>
      <c r="G92" s="11">
        <v>41553</v>
      </c>
      <c r="H92" s="9">
        <v>3118</v>
      </c>
      <c r="I92" s="10">
        <v>31165421</v>
      </c>
    </row>
    <row r="93" spans="1:9" x14ac:dyDescent="0.3">
      <c r="A93" s="5">
        <v>91</v>
      </c>
      <c r="B93" s="6" t="s">
        <v>124</v>
      </c>
      <c r="C93" s="7" t="s">
        <v>19</v>
      </c>
      <c r="D93" s="8">
        <v>41600</v>
      </c>
      <c r="E93" s="9">
        <v>3036</v>
      </c>
      <c r="F93" s="10">
        <v>7944977</v>
      </c>
      <c r="G93" s="11">
        <v>41718</v>
      </c>
      <c r="H93" s="9">
        <v>3036</v>
      </c>
      <c r="I93" s="10">
        <v>30664106</v>
      </c>
    </row>
    <row r="94" spans="1:9" x14ac:dyDescent="0.3">
      <c r="A94" s="5">
        <v>92</v>
      </c>
      <c r="B94" s="6" t="s">
        <v>125</v>
      </c>
      <c r="C94" s="7" t="s">
        <v>24</v>
      </c>
      <c r="D94" s="8">
        <v>41633</v>
      </c>
      <c r="E94" s="9">
        <v>2838</v>
      </c>
      <c r="F94" s="10">
        <v>7021993</v>
      </c>
      <c r="G94" s="11">
        <v>41711</v>
      </c>
      <c r="H94" s="9">
        <v>2856</v>
      </c>
      <c r="I94" s="10">
        <v>29807260</v>
      </c>
    </row>
    <row r="95" spans="1:9" x14ac:dyDescent="0.3">
      <c r="A95" s="5">
        <v>93</v>
      </c>
      <c r="B95" s="6" t="s">
        <v>126</v>
      </c>
      <c r="C95" s="7" t="s">
        <v>63</v>
      </c>
      <c r="D95" s="8">
        <v>41516</v>
      </c>
      <c r="E95" s="9">
        <v>2735</v>
      </c>
      <c r="F95" s="10">
        <v>15815497</v>
      </c>
      <c r="G95" s="11">
        <v>41553</v>
      </c>
      <c r="H95" s="9">
        <v>2735</v>
      </c>
      <c r="I95" s="10">
        <v>28873374</v>
      </c>
    </row>
    <row r="96" spans="1:9" x14ac:dyDescent="0.3">
      <c r="A96" s="5">
        <v>94</v>
      </c>
      <c r="B96" s="6" t="s">
        <v>178</v>
      </c>
      <c r="C96" s="7" t="s">
        <v>22</v>
      </c>
      <c r="D96" s="8">
        <v>41502</v>
      </c>
      <c r="E96" s="9">
        <v>2940</v>
      </c>
      <c r="F96" s="10">
        <v>13332955</v>
      </c>
      <c r="G96" s="11">
        <v>41543</v>
      </c>
      <c r="H96" s="9">
        <v>2945</v>
      </c>
      <c r="I96" s="10">
        <v>28795985</v>
      </c>
    </row>
    <row r="97" spans="1:9" x14ac:dyDescent="0.3">
      <c r="A97" s="5">
        <v>95</v>
      </c>
      <c r="B97" s="6" t="s">
        <v>127</v>
      </c>
      <c r="C97" s="7" t="s">
        <v>128</v>
      </c>
      <c r="D97" s="8">
        <v>41579</v>
      </c>
      <c r="E97" s="9">
        <v>9</v>
      </c>
      <c r="F97" s="10">
        <v>260865</v>
      </c>
      <c r="G97" s="11">
        <v>41760</v>
      </c>
      <c r="H97" s="9">
        <v>1110</v>
      </c>
      <c r="I97" s="10">
        <v>27298285</v>
      </c>
    </row>
    <row r="98" spans="1:9" x14ac:dyDescent="0.3">
      <c r="A98" s="5">
        <v>96</v>
      </c>
      <c r="B98" s="6" t="s">
        <v>129</v>
      </c>
      <c r="C98" s="7" t="s">
        <v>22</v>
      </c>
      <c r="D98" s="8">
        <v>41537</v>
      </c>
      <c r="E98" s="9">
        <v>5</v>
      </c>
      <c r="F98" s="10">
        <v>187289</v>
      </c>
      <c r="G98" s="11">
        <v>41599</v>
      </c>
      <c r="H98" s="9">
        <v>2308</v>
      </c>
      <c r="I98" s="10">
        <v>26947624</v>
      </c>
    </row>
    <row r="99" spans="1:9" x14ac:dyDescent="0.3">
      <c r="A99" s="5">
        <v>97</v>
      </c>
      <c r="B99" s="6" t="s">
        <v>130</v>
      </c>
      <c r="C99" s="7" t="s">
        <v>107</v>
      </c>
      <c r="D99" s="8">
        <v>41362</v>
      </c>
      <c r="E99" s="9">
        <v>3202</v>
      </c>
      <c r="F99" s="10">
        <v>10600112</v>
      </c>
      <c r="G99" s="11">
        <v>41424</v>
      </c>
      <c r="H99" s="9">
        <v>3202</v>
      </c>
      <c r="I99" s="10">
        <v>26627201</v>
      </c>
    </row>
    <row r="100" spans="1:9" x14ac:dyDescent="0.3">
      <c r="A100" s="5">
        <v>98</v>
      </c>
      <c r="B100" s="6" t="s">
        <v>131</v>
      </c>
      <c r="C100" s="7" t="s">
        <v>128</v>
      </c>
      <c r="D100" s="8">
        <v>41509</v>
      </c>
      <c r="E100" s="9">
        <v>1551</v>
      </c>
      <c r="F100" s="10">
        <v>8811790</v>
      </c>
      <c r="G100" s="11">
        <v>41613</v>
      </c>
      <c r="H100" s="9">
        <v>1553</v>
      </c>
      <c r="I100" s="10">
        <v>26004851</v>
      </c>
    </row>
    <row r="101" spans="1:9" x14ac:dyDescent="0.3">
      <c r="A101" s="5">
        <v>99</v>
      </c>
      <c r="B101" s="6" t="s">
        <v>132</v>
      </c>
      <c r="C101" s="7" t="s">
        <v>74</v>
      </c>
      <c r="D101" s="8">
        <v>41334</v>
      </c>
      <c r="E101" s="9">
        <v>2771</v>
      </c>
      <c r="F101" s="10">
        <v>8754168</v>
      </c>
      <c r="G101" s="11">
        <v>41410</v>
      </c>
      <c r="H101" s="9">
        <v>2771</v>
      </c>
      <c r="I101" s="10">
        <v>25682380</v>
      </c>
    </row>
    <row r="102" spans="1:9" x14ac:dyDescent="0.3">
      <c r="A102" s="5">
        <v>100</v>
      </c>
      <c r="B102" s="6" t="s">
        <v>133</v>
      </c>
      <c r="C102" s="7" t="s">
        <v>24</v>
      </c>
      <c r="D102" s="8">
        <v>41626</v>
      </c>
      <c r="E102" s="9">
        <v>6</v>
      </c>
      <c r="F102" s="10">
        <v>260382</v>
      </c>
      <c r="G102" s="11">
        <v>41746</v>
      </c>
      <c r="H102" s="9">
        <v>1729</v>
      </c>
      <c r="I102" s="10">
        <v>25568251</v>
      </c>
    </row>
  </sheetData>
  <mergeCells count="1">
    <mergeCell ref="A1:I1"/>
  </mergeCells>
  <conditionalFormatting sqref="I3:I102">
    <cfRule type="colorScale" priority="2">
      <colorScale>
        <cfvo type="min"/>
        <cfvo type="percentile" val="50"/>
        <cfvo type="max"/>
        <color rgb="FFF8696B"/>
        <color rgb="FFFFEB84"/>
        <color rgb="FF63BE7B"/>
      </colorScale>
    </cfRule>
  </conditionalFormatting>
  <conditionalFormatting sqref="H3:H10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2"/>
  <sheetViews>
    <sheetView workbookViewId="0">
      <selection sqref="A1:O1"/>
    </sheetView>
  </sheetViews>
  <sheetFormatPr defaultRowHeight="15.6" x14ac:dyDescent="0.3"/>
  <cols>
    <col min="1" max="1" width="4.8984375" bestFit="1"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 min="10" max="10" width="13.8984375" customWidth="1"/>
    <col min="14" max="14" width="55.796875" bestFit="1" customWidth="1"/>
    <col min="15" max="15" width="9.59765625" customWidth="1"/>
    <col min="18" max="18" width="8.296875" customWidth="1"/>
    <col min="20" max="20" width="9.8984375" bestFit="1" customWidth="1"/>
    <col min="21" max="21" width="12.59765625" bestFit="1" customWidth="1"/>
  </cols>
  <sheetData>
    <row r="1" spans="1:21" ht="15.6" customHeight="1" x14ac:dyDescent="0.3">
      <c r="A1" s="72" t="s">
        <v>6</v>
      </c>
      <c r="B1" s="73"/>
      <c r="C1" s="73"/>
      <c r="D1" s="73"/>
      <c r="E1" s="73"/>
      <c r="F1" s="73"/>
      <c r="G1" s="73"/>
      <c r="H1" s="73"/>
      <c r="I1" s="73"/>
      <c r="J1" s="73"/>
      <c r="K1" s="73"/>
      <c r="M1" s="1" t="s">
        <v>135</v>
      </c>
    </row>
    <row r="2" spans="1:21" ht="31.2" x14ac:dyDescent="0.3">
      <c r="A2" s="2" t="s">
        <v>7</v>
      </c>
      <c r="B2" s="2" t="s">
        <v>8</v>
      </c>
      <c r="C2" s="2" t="s">
        <v>9</v>
      </c>
      <c r="D2" s="2" t="s">
        <v>10</v>
      </c>
      <c r="E2" s="3" t="s">
        <v>11</v>
      </c>
      <c r="F2" s="3" t="s">
        <v>12</v>
      </c>
      <c r="G2" s="2" t="s">
        <v>13</v>
      </c>
      <c r="H2" s="3" t="s">
        <v>14</v>
      </c>
      <c r="I2" s="3" t="s">
        <v>15</v>
      </c>
      <c r="J2" s="3" t="s">
        <v>206</v>
      </c>
      <c r="K2" s="3" t="s">
        <v>211</v>
      </c>
      <c r="M2" s="4">
        <v>1</v>
      </c>
      <c r="N2" t="s">
        <v>179</v>
      </c>
      <c r="S2" s="17">
        <v>1580</v>
      </c>
      <c r="U2" s="15"/>
    </row>
    <row r="3" spans="1:21" x14ac:dyDescent="0.3">
      <c r="A3" s="18">
        <v>1</v>
      </c>
      <c r="B3" s="19" t="s">
        <v>16</v>
      </c>
      <c r="C3" s="20" t="s">
        <v>17</v>
      </c>
      <c r="D3" s="8">
        <v>41600</v>
      </c>
      <c r="E3" s="21">
        <v>4163</v>
      </c>
      <c r="F3" s="30">
        <f>S2*100047.016455696</f>
        <v>158074285.99999967</v>
      </c>
      <c r="G3" s="23">
        <v>41732</v>
      </c>
      <c r="H3" s="21">
        <v>4163</v>
      </c>
      <c r="I3" s="22">
        <v>424668047</v>
      </c>
      <c r="J3" s="31">
        <f>I3-F3</f>
        <v>266593761.00000033</v>
      </c>
      <c r="K3" s="24">
        <f>CHOOSE(MONTH(D3),1,1,1,2,2,2,3,3,3,4,4,4)</f>
        <v>4</v>
      </c>
      <c r="M3" s="4">
        <v>2</v>
      </c>
      <c r="N3" t="s">
        <v>205</v>
      </c>
    </row>
    <row r="4" spans="1:21" x14ac:dyDescent="0.3">
      <c r="A4" s="5">
        <v>2</v>
      </c>
      <c r="B4" s="6" t="s">
        <v>18</v>
      </c>
      <c r="C4" s="7" t="s">
        <v>19</v>
      </c>
      <c r="D4" s="8">
        <v>41397</v>
      </c>
      <c r="E4" s="9">
        <v>4253</v>
      </c>
      <c r="F4" s="10">
        <v>174144585</v>
      </c>
      <c r="G4" s="11">
        <v>41529</v>
      </c>
      <c r="H4" s="9">
        <v>4253</v>
      </c>
      <c r="I4" s="10">
        <v>409013994</v>
      </c>
      <c r="J4" s="26">
        <f t="shared" ref="J4:J67" si="0">I4-F4</f>
        <v>234869409</v>
      </c>
      <c r="K4" s="24">
        <f t="shared" ref="K4:K67" si="1">CHOOSE(MONTH(D4),1,1,1,2,2,2,3,3,3,4,4,4)</f>
        <v>2</v>
      </c>
      <c r="M4" s="4">
        <v>3</v>
      </c>
      <c r="N4" t="s">
        <v>181</v>
      </c>
    </row>
    <row r="5" spans="1:21" x14ac:dyDescent="0.3">
      <c r="A5" s="5">
        <v>3</v>
      </c>
      <c r="B5" s="6" t="s">
        <v>20</v>
      </c>
      <c r="C5" s="7" t="s">
        <v>19</v>
      </c>
      <c r="D5" s="8">
        <v>41600</v>
      </c>
      <c r="E5" s="9">
        <v>1</v>
      </c>
      <c r="F5" s="10">
        <v>243390</v>
      </c>
      <c r="G5" s="11">
        <v>41837</v>
      </c>
      <c r="H5" s="9">
        <v>3742</v>
      </c>
      <c r="I5" s="10">
        <v>400738009</v>
      </c>
      <c r="J5" s="26">
        <f t="shared" si="0"/>
        <v>400494619</v>
      </c>
      <c r="K5" s="24">
        <f t="shared" si="1"/>
        <v>4</v>
      </c>
      <c r="M5" s="4">
        <v>4</v>
      </c>
      <c r="N5" t="s">
        <v>180</v>
      </c>
    </row>
    <row r="6" spans="1:21" x14ac:dyDescent="0.3">
      <c r="A6" s="5">
        <v>4</v>
      </c>
      <c r="B6" s="6" t="s">
        <v>21</v>
      </c>
      <c r="C6" s="7" t="s">
        <v>22</v>
      </c>
      <c r="D6" s="8">
        <v>41458</v>
      </c>
      <c r="E6" s="9">
        <v>3997</v>
      </c>
      <c r="F6" s="10">
        <v>83517315</v>
      </c>
      <c r="G6" s="11">
        <v>41655</v>
      </c>
      <c r="H6" s="9">
        <v>4003</v>
      </c>
      <c r="I6" s="10">
        <v>368061265</v>
      </c>
      <c r="J6" s="26">
        <f t="shared" si="0"/>
        <v>284543950</v>
      </c>
      <c r="K6" s="24">
        <f t="shared" si="1"/>
        <v>3</v>
      </c>
      <c r="M6" s="4">
        <v>5</v>
      </c>
      <c r="N6" t="s">
        <v>184</v>
      </c>
      <c r="R6" s="16"/>
    </row>
    <row r="7" spans="1:21" x14ac:dyDescent="0.3">
      <c r="A7" s="5">
        <v>5</v>
      </c>
      <c r="B7" s="6" t="s">
        <v>23</v>
      </c>
      <c r="C7" s="7" t="s">
        <v>24</v>
      </c>
      <c r="D7" s="8">
        <v>41439</v>
      </c>
      <c r="E7" s="9">
        <v>4207</v>
      </c>
      <c r="F7" s="10">
        <v>116619362</v>
      </c>
      <c r="G7" s="11">
        <v>41536</v>
      </c>
      <c r="H7" s="9">
        <v>4207</v>
      </c>
      <c r="I7" s="10">
        <v>291045518</v>
      </c>
      <c r="J7" s="26">
        <f t="shared" si="0"/>
        <v>174426156</v>
      </c>
      <c r="K7" s="24">
        <f t="shared" si="1"/>
        <v>2</v>
      </c>
      <c r="M7" s="4">
        <v>6</v>
      </c>
      <c r="N7" t="s">
        <v>212</v>
      </c>
    </row>
    <row r="8" spans="1:21" x14ac:dyDescent="0.3">
      <c r="A8" s="5">
        <v>6</v>
      </c>
      <c r="B8" s="6" t="s">
        <v>25</v>
      </c>
      <c r="C8" s="7" t="s">
        <v>24</v>
      </c>
      <c r="D8" s="8">
        <v>41551</v>
      </c>
      <c r="E8" s="9">
        <v>3575</v>
      </c>
      <c r="F8" s="10">
        <v>55785112</v>
      </c>
      <c r="G8" s="11">
        <v>41767</v>
      </c>
      <c r="H8" s="9">
        <v>3820</v>
      </c>
      <c r="I8" s="10">
        <v>274092705</v>
      </c>
      <c r="J8" s="26">
        <f t="shared" si="0"/>
        <v>218307593</v>
      </c>
      <c r="K8" s="24">
        <f t="shared" si="1"/>
        <v>4</v>
      </c>
      <c r="M8" s="4">
        <v>7</v>
      </c>
      <c r="N8" t="s">
        <v>208</v>
      </c>
    </row>
    <row r="9" spans="1:21" x14ac:dyDescent="0.3">
      <c r="A9" s="5">
        <v>7</v>
      </c>
      <c r="B9" s="6" t="s">
        <v>26</v>
      </c>
      <c r="C9" s="7" t="s">
        <v>19</v>
      </c>
      <c r="D9" s="8">
        <v>41446</v>
      </c>
      <c r="E9" s="9">
        <v>4004</v>
      </c>
      <c r="F9" s="10">
        <v>82429469</v>
      </c>
      <c r="G9" s="11">
        <v>41627</v>
      </c>
      <c r="H9" s="9">
        <v>4004</v>
      </c>
      <c r="I9" s="10">
        <v>268492764</v>
      </c>
      <c r="J9" s="26">
        <f t="shared" si="0"/>
        <v>186063295</v>
      </c>
      <c r="K9" s="24">
        <f t="shared" si="1"/>
        <v>2</v>
      </c>
      <c r="M9" s="4">
        <v>8</v>
      </c>
      <c r="N9" t="s">
        <v>207</v>
      </c>
    </row>
    <row r="10" spans="1:21" x14ac:dyDescent="0.3">
      <c r="A10" s="5">
        <v>8</v>
      </c>
      <c r="B10" s="6" t="s">
        <v>27</v>
      </c>
      <c r="C10" s="7" t="s">
        <v>24</v>
      </c>
      <c r="D10" s="8">
        <v>41621</v>
      </c>
      <c r="E10" s="9">
        <v>3903</v>
      </c>
      <c r="F10" s="10">
        <v>73645197</v>
      </c>
      <c r="G10" s="11">
        <v>41746</v>
      </c>
      <c r="H10" s="9">
        <v>3928</v>
      </c>
      <c r="I10" s="10">
        <v>258366855</v>
      </c>
      <c r="J10" s="26">
        <f t="shared" si="0"/>
        <v>184721658</v>
      </c>
      <c r="K10" s="24">
        <f t="shared" si="1"/>
        <v>4</v>
      </c>
      <c r="M10" s="4">
        <v>9</v>
      </c>
      <c r="N10" t="s">
        <v>183</v>
      </c>
    </row>
    <row r="11" spans="1:21" x14ac:dyDescent="0.3">
      <c r="A11" s="5">
        <v>9</v>
      </c>
      <c r="B11" s="6" t="s">
        <v>28</v>
      </c>
      <c r="C11" s="7" t="s">
        <v>22</v>
      </c>
      <c r="D11" s="8">
        <v>41418</v>
      </c>
      <c r="E11" s="9">
        <v>3658</v>
      </c>
      <c r="F11" s="10">
        <v>97375245</v>
      </c>
      <c r="G11" s="11">
        <v>41522</v>
      </c>
      <c r="H11" s="9">
        <v>3771</v>
      </c>
      <c r="I11" s="10">
        <v>238679850</v>
      </c>
      <c r="J11" s="26">
        <f t="shared" si="0"/>
        <v>141304605</v>
      </c>
      <c r="K11" s="24">
        <f t="shared" si="1"/>
        <v>2</v>
      </c>
      <c r="M11" s="4">
        <v>10</v>
      </c>
      <c r="N11" t="s">
        <v>245</v>
      </c>
    </row>
    <row r="12" spans="1:21" x14ac:dyDescent="0.3">
      <c r="A12" s="5">
        <v>10</v>
      </c>
      <c r="B12" s="6" t="s">
        <v>29</v>
      </c>
      <c r="C12" s="7" t="s">
        <v>19</v>
      </c>
      <c r="D12" s="8">
        <v>41341</v>
      </c>
      <c r="E12" s="9">
        <v>3912</v>
      </c>
      <c r="F12" s="10">
        <v>79110453</v>
      </c>
      <c r="G12" s="11">
        <v>41473</v>
      </c>
      <c r="H12" s="9">
        <v>3912</v>
      </c>
      <c r="I12" s="10">
        <v>234911825</v>
      </c>
      <c r="J12" s="26">
        <f t="shared" si="0"/>
        <v>155801372</v>
      </c>
      <c r="K12" s="24">
        <f t="shared" si="1"/>
        <v>1</v>
      </c>
      <c r="M12" s="4">
        <v>11</v>
      </c>
      <c r="N12" t="s">
        <v>182</v>
      </c>
    </row>
    <row r="13" spans="1:21" x14ac:dyDescent="0.3">
      <c r="A13" s="5">
        <v>11</v>
      </c>
      <c r="B13" s="6" t="s">
        <v>30</v>
      </c>
      <c r="C13" s="7" t="s">
        <v>31</v>
      </c>
      <c r="D13" s="8">
        <v>41410</v>
      </c>
      <c r="E13" s="9">
        <v>3868</v>
      </c>
      <c r="F13" s="10">
        <v>70165559</v>
      </c>
      <c r="G13" s="11">
        <v>41529</v>
      </c>
      <c r="H13" s="9">
        <v>3907</v>
      </c>
      <c r="I13" s="10">
        <v>228778661</v>
      </c>
      <c r="J13" s="26">
        <f t="shared" si="0"/>
        <v>158613102</v>
      </c>
      <c r="K13" s="24">
        <f t="shared" si="1"/>
        <v>2</v>
      </c>
      <c r="M13" s="4">
        <v>12</v>
      </c>
      <c r="N13" t="s">
        <v>204</v>
      </c>
    </row>
    <row r="14" spans="1:21" x14ac:dyDescent="0.3">
      <c r="A14" s="5">
        <v>12</v>
      </c>
      <c r="B14" s="6" t="s">
        <v>32</v>
      </c>
      <c r="C14" s="7" t="s">
        <v>19</v>
      </c>
      <c r="D14" s="8">
        <v>41586</v>
      </c>
      <c r="E14" s="9">
        <v>3841</v>
      </c>
      <c r="F14" s="10">
        <v>85737841</v>
      </c>
      <c r="G14" s="11">
        <v>41746</v>
      </c>
      <c r="H14" s="9">
        <v>3841</v>
      </c>
      <c r="I14" s="10">
        <v>206362140</v>
      </c>
      <c r="J14" s="26">
        <f t="shared" si="0"/>
        <v>120624299</v>
      </c>
      <c r="K14" s="24">
        <f t="shared" si="1"/>
        <v>4</v>
      </c>
      <c r="M14" s="4">
        <v>13</v>
      </c>
      <c r="N14" t="s">
        <v>210</v>
      </c>
    </row>
    <row r="15" spans="1:21" x14ac:dyDescent="0.3">
      <c r="A15" s="5">
        <v>13</v>
      </c>
      <c r="B15" s="6"/>
      <c r="C15" s="7" t="s">
        <v>31</v>
      </c>
      <c r="D15" s="8">
        <v>41446</v>
      </c>
      <c r="E15" s="9">
        <v>3607</v>
      </c>
      <c r="F15" s="10">
        <v>66411834</v>
      </c>
      <c r="G15" s="11">
        <v>41557</v>
      </c>
      <c r="H15" s="9">
        <v>3607</v>
      </c>
      <c r="I15" s="10">
        <v>202359711</v>
      </c>
      <c r="J15" s="26">
        <f t="shared" si="0"/>
        <v>135947877</v>
      </c>
      <c r="K15" s="24">
        <f t="shared" si="1"/>
        <v>2</v>
      </c>
      <c r="M15" s="4"/>
    </row>
    <row r="16" spans="1:21" x14ac:dyDescent="0.3">
      <c r="A16" s="5">
        <v>14</v>
      </c>
      <c r="B16" s="6" t="s">
        <v>34</v>
      </c>
      <c r="C16" s="7" t="s">
        <v>35</v>
      </c>
      <c r="D16" s="8">
        <v>41355</v>
      </c>
      <c r="E16" s="9">
        <v>4046</v>
      </c>
      <c r="F16" s="10">
        <v>43639736</v>
      </c>
      <c r="G16" s="11">
        <v>41536</v>
      </c>
      <c r="H16" s="9">
        <v>4065</v>
      </c>
      <c r="I16" s="10">
        <v>187168425</v>
      </c>
      <c r="J16" s="26">
        <f t="shared" si="0"/>
        <v>143528689</v>
      </c>
      <c r="K16" s="24">
        <f t="shared" si="1"/>
        <v>1</v>
      </c>
    </row>
    <row r="17" spans="1:11" x14ac:dyDescent="0.3">
      <c r="A17" s="5">
        <v>15</v>
      </c>
      <c r="B17" s="6" t="s">
        <v>36</v>
      </c>
      <c r="C17" s="7" t="s">
        <v>35</v>
      </c>
      <c r="D17" s="8">
        <v>41453</v>
      </c>
      <c r="E17" s="9">
        <v>3181</v>
      </c>
      <c r="F17" s="10">
        <v>39115043</v>
      </c>
      <c r="G17" s="11">
        <v>41620</v>
      </c>
      <c r="H17" s="9">
        <v>3184</v>
      </c>
      <c r="I17" s="10">
        <v>159582188</v>
      </c>
      <c r="J17" s="26">
        <f t="shared" si="0"/>
        <v>120467145</v>
      </c>
      <c r="K17" s="24">
        <f t="shared" si="1"/>
        <v>2</v>
      </c>
    </row>
    <row r="18" spans="1:11" x14ac:dyDescent="0.3">
      <c r="A18" s="5">
        <v>16</v>
      </c>
      <c r="B18" s="6" t="s">
        <v>37</v>
      </c>
      <c r="C18" s="7" t="s">
        <v>24</v>
      </c>
      <c r="D18" s="8">
        <v>41493</v>
      </c>
      <c r="E18" s="9">
        <v>3260</v>
      </c>
      <c r="F18" s="10">
        <v>26419396</v>
      </c>
      <c r="G18" s="11">
        <v>41613</v>
      </c>
      <c r="H18" s="9">
        <v>3445</v>
      </c>
      <c r="I18" s="10">
        <v>150394119</v>
      </c>
      <c r="J18" s="26">
        <f t="shared" si="0"/>
        <v>123974723</v>
      </c>
      <c r="K18" s="24">
        <f t="shared" si="1"/>
        <v>3</v>
      </c>
    </row>
    <row r="19" spans="1:11" x14ac:dyDescent="0.3">
      <c r="A19" s="5">
        <v>17</v>
      </c>
      <c r="B19" s="6" t="s">
        <v>38</v>
      </c>
      <c r="C19" s="7" t="s">
        <v>39</v>
      </c>
      <c r="D19" s="8">
        <v>41621</v>
      </c>
      <c r="E19" s="9">
        <v>6</v>
      </c>
      <c r="F19" s="10">
        <v>740455</v>
      </c>
      <c r="G19" s="11">
        <v>41735</v>
      </c>
      <c r="H19" s="9">
        <v>2629</v>
      </c>
      <c r="I19" s="10">
        <v>150117807</v>
      </c>
      <c r="J19" s="26">
        <f t="shared" si="0"/>
        <v>149377352</v>
      </c>
      <c r="K19" s="24">
        <f t="shared" si="1"/>
        <v>4</v>
      </c>
    </row>
    <row r="20" spans="1:11" x14ac:dyDescent="0.3">
      <c r="A20" s="5">
        <v>18</v>
      </c>
      <c r="B20" s="6" t="s">
        <v>40</v>
      </c>
      <c r="C20" s="7" t="s">
        <v>24</v>
      </c>
      <c r="D20" s="8">
        <v>41404</v>
      </c>
      <c r="E20" s="9">
        <v>3535</v>
      </c>
      <c r="F20" s="10">
        <v>50085185</v>
      </c>
      <c r="G20" s="11">
        <v>41508</v>
      </c>
      <c r="H20" s="9">
        <v>3550</v>
      </c>
      <c r="I20" s="10">
        <v>144840419</v>
      </c>
      <c r="J20" s="26">
        <f t="shared" si="0"/>
        <v>94755234</v>
      </c>
      <c r="K20" s="24">
        <f t="shared" si="1"/>
        <v>2</v>
      </c>
    </row>
    <row r="21" spans="1:11" x14ac:dyDescent="0.3">
      <c r="A21" s="5">
        <v>19</v>
      </c>
      <c r="B21" s="6" t="s">
        <v>41</v>
      </c>
      <c r="C21" s="7" t="s">
        <v>24</v>
      </c>
      <c r="D21" s="8">
        <v>41474</v>
      </c>
      <c r="E21" s="9">
        <v>2903</v>
      </c>
      <c r="F21" s="10">
        <v>41855326</v>
      </c>
      <c r="G21" s="11">
        <v>41578</v>
      </c>
      <c r="H21" s="9">
        <v>3115</v>
      </c>
      <c r="I21" s="10">
        <v>137400141</v>
      </c>
      <c r="J21" s="26">
        <f t="shared" si="0"/>
        <v>95544815</v>
      </c>
      <c r="K21" s="24">
        <f t="shared" si="1"/>
        <v>3</v>
      </c>
    </row>
    <row r="22" spans="1:11" x14ac:dyDescent="0.3">
      <c r="A22" s="5">
        <v>20</v>
      </c>
      <c r="B22" s="6" t="s">
        <v>42</v>
      </c>
      <c r="C22" s="7" t="s">
        <v>22</v>
      </c>
      <c r="D22" s="8">
        <v>41313</v>
      </c>
      <c r="E22" s="9">
        <v>3141</v>
      </c>
      <c r="F22" s="10">
        <v>34551025</v>
      </c>
      <c r="G22" s="11">
        <v>41431</v>
      </c>
      <c r="H22" s="9">
        <v>3230</v>
      </c>
      <c r="I22" s="10">
        <v>134506920</v>
      </c>
      <c r="J22" s="26">
        <f t="shared" si="0"/>
        <v>99955895</v>
      </c>
      <c r="K22" s="24">
        <f t="shared" si="1"/>
        <v>1</v>
      </c>
    </row>
    <row r="23" spans="1:11" x14ac:dyDescent="0.3">
      <c r="A23" s="5">
        <v>21</v>
      </c>
      <c r="B23" s="6" t="s">
        <v>43</v>
      </c>
      <c r="C23" s="7" t="s">
        <v>39</v>
      </c>
      <c r="D23" s="8">
        <v>41467</v>
      </c>
      <c r="E23" s="9">
        <v>3491</v>
      </c>
      <c r="F23" s="10">
        <v>41508572</v>
      </c>
      <c r="G23" s="11">
        <v>41595</v>
      </c>
      <c r="H23" s="9">
        <v>3491</v>
      </c>
      <c r="I23" s="10">
        <v>133668525</v>
      </c>
      <c r="J23" s="26">
        <f t="shared" si="0"/>
        <v>92159953</v>
      </c>
      <c r="K23" s="24">
        <f t="shared" si="1"/>
        <v>3</v>
      </c>
    </row>
    <row r="24" spans="1:11" x14ac:dyDescent="0.3">
      <c r="A24" s="5">
        <v>22</v>
      </c>
      <c r="B24" s="6" t="s">
        <v>44</v>
      </c>
      <c r="C24" s="7" t="s">
        <v>35</v>
      </c>
      <c r="D24" s="8">
        <v>41481</v>
      </c>
      <c r="E24" s="9">
        <v>3924</v>
      </c>
      <c r="F24" s="10">
        <v>53113752</v>
      </c>
      <c r="G24" s="11">
        <v>41613</v>
      </c>
      <c r="H24" s="9">
        <v>3924</v>
      </c>
      <c r="I24" s="10">
        <v>132556852</v>
      </c>
      <c r="J24" s="26">
        <f t="shared" si="0"/>
        <v>79443100</v>
      </c>
      <c r="K24" s="24">
        <f t="shared" si="1"/>
        <v>3</v>
      </c>
    </row>
    <row r="25" spans="1:11" x14ac:dyDescent="0.3">
      <c r="A25" s="5">
        <v>23</v>
      </c>
      <c r="B25" s="6" t="s">
        <v>45</v>
      </c>
      <c r="C25" s="7" t="s">
        <v>31</v>
      </c>
      <c r="D25" s="8">
        <v>41626</v>
      </c>
      <c r="E25" s="9">
        <v>3507</v>
      </c>
      <c r="F25" s="10">
        <v>26232425</v>
      </c>
      <c r="G25" s="11">
        <v>41690</v>
      </c>
      <c r="H25" s="9">
        <v>3507</v>
      </c>
      <c r="I25" s="10">
        <v>125168368</v>
      </c>
      <c r="J25" s="26">
        <f t="shared" si="0"/>
        <v>98935943</v>
      </c>
      <c r="K25" s="24">
        <f t="shared" si="1"/>
        <v>4</v>
      </c>
    </row>
    <row r="26" spans="1:11" x14ac:dyDescent="0.3">
      <c r="A26" s="5">
        <v>24</v>
      </c>
      <c r="B26" s="6" t="s">
        <v>46</v>
      </c>
      <c r="C26" s="7" t="s">
        <v>22</v>
      </c>
      <c r="D26" s="8">
        <v>41633</v>
      </c>
      <c r="E26" s="9">
        <v>2</v>
      </c>
      <c r="F26" s="10">
        <v>90872</v>
      </c>
      <c r="G26" s="11">
        <v>41739</v>
      </c>
      <c r="H26" s="9">
        <v>3285</v>
      </c>
      <c r="I26" s="10">
        <v>125095601</v>
      </c>
      <c r="J26" s="26">
        <f t="shared" si="0"/>
        <v>125004729</v>
      </c>
      <c r="K26" s="24">
        <f t="shared" si="1"/>
        <v>4</v>
      </c>
    </row>
    <row r="27" spans="1:11" x14ac:dyDescent="0.3">
      <c r="A27" s="5">
        <v>25</v>
      </c>
      <c r="B27" s="6" t="s">
        <v>47</v>
      </c>
      <c r="C27" s="7" t="s">
        <v>31</v>
      </c>
      <c r="D27" s="8">
        <v>41361</v>
      </c>
      <c r="E27" s="9">
        <v>3719</v>
      </c>
      <c r="F27" s="10">
        <v>40501814</v>
      </c>
      <c r="G27" s="11">
        <v>41473</v>
      </c>
      <c r="H27" s="9">
        <v>3734</v>
      </c>
      <c r="I27" s="10">
        <v>122523060</v>
      </c>
      <c r="J27" s="26">
        <f t="shared" si="0"/>
        <v>82021246</v>
      </c>
      <c r="K27" s="24">
        <f t="shared" si="1"/>
        <v>1</v>
      </c>
    </row>
    <row r="28" spans="1:11" x14ac:dyDescent="0.3">
      <c r="A28" s="5">
        <v>26</v>
      </c>
      <c r="B28" s="6" t="s">
        <v>48</v>
      </c>
      <c r="C28" s="7" t="s">
        <v>39</v>
      </c>
      <c r="D28" s="8">
        <v>41544</v>
      </c>
      <c r="E28" s="9">
        <v>4001</v>
      </c>
      <c r="F28" s="10">
        <v>34017930</v>
      </c>
      <c r="G28" s="11">
        <v>41714</v>
      </c>
      <c r="H28" s="9">
        <v>4001</v>
      </c>
      <c r="I28" s="10">
        <v>119793567</v>
      </c>
      <c r="J28" s="26">
        <f t="shared" si="0"/>
        <v>85775637</v>
      </c>
      <c r="K28" s="24">
        <f t="shared" si="1"/>
        <v>3</v>
      </c>
    </row>
    <row r="29" spans="1:11" x14ac:dyDescent="0.3">
      <c r="A29" s="5">
        <v>27</v>
      </c>
      <c r="B29" s="6" t="s">
        <v>49</v>
      </c>
      <c r="C29" s="7" t="s">
        <v>50</v>
      </c>
      <c r="D29" s="8">
        <v>41425</v>
      </c>
      <c r="E29" s="9">
        <v>2925</v>
      </c>
      <c r="F29" s="10">
        <v>29350389</v>
      </c>
      <c r="G29" s="11">
        <v>41543</v>
      </c>
      <c r="H29" s="9">
        <v>3082</v>
      </c>
      <c r="I29" s="10">
        <v>117723989</v>
      </c>
      <c r="J29" s="26">
        <f t="shared" si="0"/>
        <v>88373600</v>
      </c>
      <c r="K29" s="24">
        <f t="shared" si="1"/>
        <v>2</v>
      </c>
    </row>
    <row r="30" spans="1:11" x14ac:dyDescent="0.3">
      <c r="A30" s="5">
        <v>28</v>
      </c>
      <c r="B30" s="6" t="s">
        <v>51</v>
      </c>
      <c r="C30" s="7" t="s">
        <v>31</v>
      </c>
      <c r="D30" s="8">
        <v>41633</v>
      </c>
      <c r="E30" s="9">
        <v>2537</v>
      </c>
      <c r="F30" s="10">
        <v>18361578</v>
      </c>
      <c r="G30" s="11">
        <v>41732</v>
      </c>
      <c r="H30" s="9">
        <v>2557</v>
      </c>
      <c r="I30" s="10">
        <v>116900694</v>
      </c>
      <c r="J30" s="26">
        <f t="shared" si="0"/>
        <v>98539116</v>
      </c>
      <c r="K30" s="24">
        <f t="shared" si="1"/>
        <v>4</v>
      </c>
    </row>
    <row r="31" spans="1:11" x14ac:dyDescent="0.3">
      <c r="A31" s="5">
        <v>29</v>
      </c>
      <c r="B31" s="6" t="s">
        <v>52</v>
      </c>
      <c r="C31" s="7" t="s">
        <v>53</v>
      </c>
      <c r="D31" s="8">
        <v>41502</v>
      </c>
      <c r="E31" s="9">
        <v>2933</v>
      </c>
      <c r="F31" s="10">
        <v>24637312</v>
      </c>
      <c r="G31" s="11">
        <v>41683</v>
      </c>
      <c r="H31" s="9">
        <v>3330</v>
      </c>
      <c r="I31" s="10">
        <v>116632095</v>
      </c>
      <c r="J31" s="26">
        <f t="shared" si="0"/>
        <v>91994783</v>
      </c>
      <c r="K31" s="24">
        <f t="shared" si="1"/>
        <v>3</v>
      </c>
    </row>
    <row r="32" spans="1:11" x14ac:dyDescent="0.3">
      <c r="A32" s="5">
        <v>30</v>
      </c>
      <c r="B32" s="6" t="s">
        <v>54</v>
      </c>
      <c r="C32" s="7" t="s">
        <v>24</v>
      </c>
      <c r="D32" s="8">
        <v>41417</v>
      </c>
      <c r="E32" s="9">
        <v>3555</v>
      </c>
      <c r="F32" s="10">
        <v>41671198</v>
      </c>
      <c r="G32" s="11">
        <v>41501</v>
      </c>
      <c r="H32" s="9">
        <v>3565</v>
      </c>
      <c r="I32" s="10">
        <v>112200072</v>
      </c>
      <c r="J32" s="26">
        <f t="shared" si="0"/>
        <v>70528874</v>
      </c>
      <c r="K32" s="24">
        <f t="shared" si="1"/>
        <v>2</v>
      </c>
    </row>
    <row r="33" spans="1:11" x14ac:dyDescent="0.3">
      <c r="A33" s="5">
        <v>31</v>
      </c>
      <c r="B33" s="6" t="s">
        <v>55</v>
      </c>
      <c r="C33" s="7" t="s">
        <v>35</v>
      </c>
      <c r="D33" s="8">
        <v>41418</v>
      </c>
      <c r="E33" s="9">
        <v>3882</v>
      </c>
      <c r="F33" s="10">
        <v>33531068</v>
      </c>
      <c r="G33" s="11">
        <v>41536</v>
      </c>
      <c r="H33" s="9">
        <v>3894</v>
      </c>
      <c r="I33" s="10">
        <v>107518682</v>
      </c>
      <c r="J33" s="26">
        <f t="shared" si="0"/>
        <v>73987614</v>
      </c>
      <c r="K33" s="24">
        <f t="shared" si="1"/>
        <v>2</v>
      </c>
    </row>
    <row r="34" spans="1:11" x14ac:dyDescent="0.3">
      <c r="A34" s="5">
        <v>32</v>
      </c>
      <c r="B34" s="6" t="s">
        <v>56</v>
      </c>
      <c r="C34" s="7" t="s">
        <v>39</v>
      </c>
      <c r="D34" s="8">
        <v>41558</v>
      </c>
      <c r="E34" s="9">
        <v>3020</v>
      </c>
      <c r="F34" s="10">
        <v>25718314</v>
      </c>
      <c r="G34" s="11">
        <v>41700</v>
      </c>
      <c r="H34" s="9">
        <v>3143</v>
      </c>
      <c r="I34" s="10">
        <v>107100855</v>
      </c>
      <c r="J34" s="26">
        <f t="shared" si="0"/>
        <v>81382541</v>
      </c>
      <c r="K34" s="24">
        <f t="shared" si="1"/>
        <v>4</v>
      </c>
    </row>
    <row r="35" spans="1:11" x14ac:dyDescent="0.3">
      <c r="A35" s="5">
        <v>33</v>
      </c>
      <c r="B35" s="6" t="s">
        <v>57</v>
      </c>
      <c r="C35" s="7" t="s">
        <v>31</v>
      </c>
      <c r="D35" s="8">
        <v>41572</v>
      </c>
      <c r="E35" s="9">
        <v>3336</v>
      </c>
      <c r="F35" s="10">
        <v>32055177</v>
      </c>
      <c r="G35" s="11">
        <v>41662</v>
      </c>
      <c r="H35" s="9">
        <v>3345</v>
      </c>
      <c r="I35" s="10">
        <v>102003019</v>
      </c>
      <c r="J35" s="26">
        <f t="shared" si="0"/>
        <v>69947842</v>
      </c>
      <c r="K35" s="24">
        <f t="shared" si="1"/>
        <v>4</v>
      </c>
    </row>
    <row r="36" spans="1:11" x14ac:dyDescent="0.3">
      <c r="A36" s="5">
        <v>34</v>
      </c>
      <c r="B36" s="6" t="s">
        <v>58</v>
      </c>
      <c r="C36" s="7" t="s">
        <v>24</v>
      </c>
      <c r="D36" s="8">
        <v>41467</v>
      </c>
      <c r="E36" s="9">
        <v>3275</v>
      </c>
      <c r="F36" s="10">
        <v>37285325</v>
      </c>
      <c r="G36" s="11">
        <v>41564</v>
      </c>
      <c r="H36" s="9">
        <v>3285</v>
      </c>
      <c r="I36" s="10">
        <v>101802906</v>
      </c>
      <c r="J36" s="26">
        <f t="shared" si="0"/>
        <v>64517581</v>
      </c>
      <c r="K36" s="24">
        <f t="shared" si="1"/>
        <v>3</v>
      </c>
    </row>
    <row r="37" spans="1:11" x14ac:dyDescent="0.3">
      <c r="A37" s="5">
        <v>35</v>
      </c>
      <c r="B37" s="6" t="s">
        <v>59</v>
      </c>
      <c r="C37" s="7" t="s">
        <v>39</v>
      </c>
      <c r="D37" s="8">
        <v>41437</v>
      </c>
      <c r="E37" s="9">
        <v>3055</v>
      </c>
      <c r="F37" s="10">
        <v>20719162</v>
      </c>
      <c r="G37" s="11">
        <v>41553</v>
      </c>
      <c r="H37" s="9">
        <v>3055</v>
      </c>
      <c r="I37" s="10">
        <v>101470202</v>
      </c>
      <c r="J37" s="26">
        <f t="shared" si="0"/>
        <v>80751040</v>
      </c>
      <c r="K37" s="24">
        <f t="shared" si="1"/>
        <v>2</v>
      </c>
    </row>
    <row r="38" spans="1:11" x14ac:dyDescent="0.3">
      <c r="A38" s="5">
        <v>36</v>
      </c>
      <c r="B38" s="6" t="s">
        <v>60</v>
      </c>
      <c r="C38" s="7" t="s">
        <v>61</v>
      </c>
      <c r="D38" s="8">
        <v>41355</v>
      </c>
      <c r="E38" s="9">
        <v>3098</v>
      </c>
      <c r="F38" s="10">
        <v>30373794</v>
      </c>
      <c r="G38" s="11">
        <v>41466</v>
      </c>
      <c r="H38" s="9">
        <v>3106</v>
      </c>
      <c r="I38" s="10">
        <v>98925640</v>
      </c>
      <c r="J38" s="26">
        <f t="shared" si="0"/>
        <v>68551846</v>
      </c>
      <c r="K38" s="24">
        <f t="shared" si="1"/>
        <v>1</v>
      </c>
    </row>
    <row r="39" spans="1:11" x14ac:dyDescent="0.3">
      <c r="A39" s="5">
        <v>37</v>
      </c>
      <c r="B39" s="6">
        <v>42</v>
      </c>
      <c r="C39" s="7" t="s">
        <v>24</v>
      </c>
      <c r="D39" s="8">
        <v>41376</v>
      </c>
      <c r="E39" s="9">
        <v>3003</v>
      </c>
      <c r="F39" s="10">
        <v>27487144</v>
      </c>
      <c r="G39" s="11">
        <v>41480</v>
      </c>
      <c r="H39" s="9">
        <v>3405</v>
      </c>
      <c r="I39" s="10">
        <v>95020213</v>
      </c>
      <c r="J39" s="26">
        <f t="shared" si="0"/>
        <v>67533069</v>
      </c>
      <c r="K39" s="24">
        <f t="shared" si="1"/>
        <v>2</v>
      </c>
    </row>
    <row r="40" spans="1:11" x14ac:dyDescent="0.3">
      <c r="A40" s="5">
        <v>38</v>
      </c>
      <c r="B40" s="6" t="s">
        <v>62</v>
      </c>
      <c r="C40" s="7" t="s">
        <v>63</v>
      </c>
      <c r="D40" s="8">
        <v>41495</v>
      </c>
      <c r="E40" s="9">
        <v>3284</v>
      </c>
      <c r="F40" s="10">
        <v>29807393</v>
      </c>
      <c r="G40" s="11">
        <v>41602</v>
      </c>
      <c r="H40" s="9">
        <v>3284</v>
      </c>
      <c r="I40" s="10">
        <v>93050117</v>
      </c>
      <c r="J40" s="26">
        <f t="shared" si="0"/>
        <v>63242724</v>
      </c>
      <c r="K40" s="24">
        <f t="shared" si="1"/>
        <v>3</v>
      </c>
    </row>
    <row r="41" spans="1:11" x14ac:dyDescent="0.3">
      <c r="A41" s="5">
        <v>39</v>
      </c>
      <c r="B41" s="6" t="s">
        <v>64</v>
      </c>
      <c r="C41" s="7" t="s">
        <v>19</v>
      </c>
      <c r="D41" s="8">
        <v>41495</v>
      </c>
      <c r="E41" s="9">
        <v>3702</v>
      </c>
      <c r="F41" s="10">
        <v>22232291</v>
      </c>
      <c r="G41" s="11">
        <v>41627</v>
      </c>
      <c r="H41" s="9">
        <v>3716</v>
      </c>
      <c r="I41" s="10">
        <v>90288712</v>
      </c>
      <c r="J41" s="26">
        <f t="shared" si="0"/>
        <v>68056421</v>
      </c>
      <c r="K41" s="24">
        <f t="shared" si="1"/>
        <v>3</v>
      </c>
    </row>
    <row r="42" spans="1:11" x14ac:dyDescent="0.3">
      <c r="A42" s="5">
        <v>40</v>
      </c>
      <c r="B42" s="6" t="s">
        <v>65</v>
      </c>
      <c r="C42" s="7" t="s">
        <v>19</v>
      </c>
      <c r="D42" s="8">
        <v>41458</v>
      </c>
      <c r="E42" s="9">
        <v>3904</v>
      </c>
      <c r="F42" s="10">
        <v>29210849</v>
      </c>
      <c r="G42" s="11">
        <v>41557</v>
      </c>
      <c r="H42" s="9">
        <v>3904</v>
      </c>
      <c r="I42" s="10">
        <v>89302115</v>
      </c>
      <c r="J42" s="26">
        <f t="shared" si="0"/>
        <v>60091266</v>
      </c>
      <c r="K42" s="24">
        <f t="shared" si="1"/>
        <v>3</v>
      </c>
    </row>
    <row r="43" spans="1:11" x14ac:dyDescent="0.3">
      <c r="A43" s="5">
        <v>41</v>
      </c>
      <c r="B43" s="6" t="s">
        <v>66</v>
      </c>
      <c r="C43" s="7" t="s">
        <v>22</v>
      </c>
      <c r="D43" s="8">
        <v>41383</v>
      </c>
      <c r="E43" s="9">
        <v>3783</v>
      </c>
      <c r="F43" s="10">
        <v>37054485</v>
      </c>
      <c r="G43" s="11">
        <v>41452</v>
      </c>
      <c r="H43" s="9">
        <v>3792</v>
      </c>
      <c r="I43" s="10">
        <v>89107235</v>
      </c>
      <c r="J43" s="26">
        <f t="shared" si="0"/>
        <v>52052750</v>
      </c>
      <c r="K43" s="24">
        <f t="shared" si="1"/>
        <v>2</v>
      </c>
    </row>
    <row r="44" spans="1:11" x14ac:dyDescent="0.3">
      <c r="A44" s="5">
        <v>42</v>
      </c>
      <c r="B44" s="6" t="s">
        <v>67</v>
      </c>
      <c r="C44" s="7" t="s">
        <v>61</v>
      </c>
      <c r="D44" s="8">
        <v>41530</v>
      </c>
      <c r="E44" s="9">
        <v>3049</v>
      </c>
      <c r="F44" s="10">
        <v>40272103</v>
      </c>
      <c r="G44" s="11">
        <v>41627</v>
      </c>
      <c r="H44" s="9">
        <v>3155</v>
      </c>
      <c r="I44" s="10">
        <v>83586447</v>
      </c>
      <c r="J44" s="26">
        <f t="shared" si="0"/>
        <v>43314344</v>
      </c>
      <c r="K44" s="24">
        <f t="shared" si="1"/>
        <v>3</v>
      </c>
    </row>
    <row r="45" spans="1:11" x14ac:dyDescent="0.3">
      <c r="A45" s="5">
        <v>43</v>
      </c>
      <c r="B45" s="6" t="s">
        <v>68</v>
      </c>
      <c r="C45" s="7" t="s">
        <v>19</v>
      </c>
      <c r="D45" s="8">
        <v>41621</v>
      </c>
      <c r="E45" s="9">
        <v>15</v>
      </c>
      <c r="F45" s="10">
        <v>413373</v>
      </c>
      <c r="G45" s="11">
        <v>41746</v>
      </c>
      <c r="H45" s="9">
        <v>2671</v>
      </c>
      <c r="I45" s="10">
        <v>83301580</v>
      </c>
      <c r="J45" s="26">
        <f t="shared" si="0"/>
        <v>82888207</v>
      </c>
      <c r="K45" s="24">
        <f t="shared" si="1"/>
        <v>4</v>
      </c>
    </row>
    <row r="46" spans="1:11" x14ac:dyDescent="0.3">
      <c r="A46" s="5">
        <v>44</v>
      </c>
      <c r="B46" s="6" t="s">
        <v>69</v>
      </c>
      <c r="C46" s="7" t="s">
        <v>35</v>
      </c>
      <c r="D46" s="8">
        <v>41472</v>
      </c>
      <c r="E46" s="9">
        <v>3806</v>
      </c>
      <c r="F46" s="10">
        <v>21312625</v>
      </c>
      <c r="G46" s="11">
        <v>41620</v>
      </c>
      <c r="H46" s="9">
        <v>3809</v>
      </c>
      <c r="I46" s="10">
        <v>83028128</v>
      </c>
      <c r="J46" s="26">
        <f t="shared" si="0"/>
        <v>61715503</v>
      </c>
      <c r="K46" s="24">
        <f t="shared" si="1"/>
        <v>3</v>
      </c>
    </row>
    <row r="47" spans="1:11" x14ac:dyDescent="0.3">
      <c r="A47" s="5">
        <v>45</v>
      </c>
      <c r="B47" s="6" t="s">
        <v>70</v>
      </c>
      <c r="C47" s="7" t="s">
        <v>22</v>
      </c>
      <c r="D47" s="8">
        <v>41488</v>
      </c>
      <c r="E47" s="9">
        <v>3025</v>
      </c>
      <c r="F47" s="10">
        <v>27059130</v>
      </c>
      <c r="G47" s="11">
        <v>41571</v>
      </c>
      <c r="H47" s="9">
        <v>3028</v>
      </c>
      <c r="I47" s="10">
        <v>75612460</v>
      </c>
      <c r="J47" s="26">
        <f t="shared" si="0"/>
        <v>48553330</v>
      </c>
      <c r="K47" s="24">
        <f t="shared" si="1"/>
        <v>3</v>
      </c>
    </row>
    <row r="48" spans="1:11" x14ac:dyDescent="0.3">
      <c r="A48" s="5">
        <v>46</v>
      </c>
      <c r="B48" s="6" t="s">
        <v>71</v>
      </c>
      <c r="C48" s="7" t="s">
        <v>39</v>
      </c>
      <c r="D48" s="8">
        <v>41453</v>
      </c>
      <c r="E48" s="9">
        <v>3222</v>
      </c>
      <c r="F48" s="10">
        <v>24852258</v>
      </c>
      <c r="G48" s="11">
        <v>41532</v>
      </c>
      <c r="H48" s="9">
        <v>3222</v>
      </c>
      <c r="I48" s="10">
        <v>73103784</v>
      </c>
      <c r="J48" s="26">
        <f t="shared" si="0"/>
        <v>48251526</v>
      </c>
      <c r="K48" s="24">
        <f t="shared" si="1"/>
        <v>2</v>
      </c>
    </row>
    <row r="49" spans="1:11" x14ac:dyDescent="0.3">
      <c r="A49" s="5">
        <v>47</v>
      </c>
      <c r="B49" s="6" t="s">
        <v>72</v>
      </c>
      <c r="C49" s="7" t="s">
        <v>22</v>
      </c>
      <c r="D49" s="8">
        <v>41292</v>
      </c>
      <c r="E49" s="9">
        <v>2647</v>
      </c>
      <c r="F49" s="10">
        <v>28402310</v>
      </c>
      <c r="G49" s="11">
        <v>41368</v>
      </c>
      <c r="H49" s="9">
        <v>2781</v>
      </c>
      <c r="I49" s="10">
        <v>71628180</v>
      </c>
      <c r="J49" s="26">
        <f t="shared" si="0"/>
        <v>43225870</v>
      </c>
      <c r="K49" s="24">
        <f t="shared" si="1"/>
        <v>1</v>
      </c>
    </row>
    <row r="50" spans="1:11" x14ac:dyDescent="0.3">
      <c r="A50" s="5">
        <v>48</v>
      </c>
      <c r="B50" s="6" t="s">
        <v>73</v>
      </c>
      <c r="C50" s="7" t="s">
        <v>74</v>
      </c>
      <c r="D50" s="8">
        <v>41319</v>
      </c>
      <c r="E50" s="9">
        <v>3223</v>
      </c>
      <c r="F50" s="10">
        <v>21401594</v>
      </c>
      <c r="G50" s="11">
        <v>41424</v>
      </c>
      <c r="H50" s="9">
        <v>3223</v>
      </c>
      <c r="I50" s="10">
        <v>71349120</v>
      </c>
      <c r="J50" s="26">
        <f t="shared" si="0"/>
        <v>49947526</v>
      </c>
      <c r="K50" s="24">
        <f t="shared" si="1"/>
        <v>1</v>
      </c>
    </row>
    <row r="51" spans="1:11" x14ac:dyDescent="0.3">
      <c r="A51" s="5">
        <v>49</v>
      </c>
      <c r="B51" s="6" t="s">
        <v>75</v>
      </c>
      <c r="C51" s="7" t="s">
        <v>39</v>
      </c>
      <c r="D51" s="8">
        <v>41486</v>
      </c>
      <c r="E51" s="9">
        <v>3866</v>
      </c>
      <c r="F51" s="10">
        <v>17548389</v>
      </c>
      <c r="G51" s="11">
        <v>41595</v>
      </c>
      <c r="H51" s="9">
        <v>3867</v>
      </c>
      <c r="I51" s="10">
        <v>71017784</v>
      </c>
      <c r="J51" s="26">
        <f t="shared" si="0"/>
        <v>53469395</v>
      </c>
      <c r="K51" s="24">
        <f t="shared" si="1"/>
        <v>3</v>
      </c>
    </row>
    <row r="52" spans="1:11" x14ac:dyDescent="0.3">
      <c r="A52" s="5">
        <v>50</v>
      </c>
      <c r="B52" s="6" t="s">
        <v>76</v>
      </c>
      <c r="C52" s="7" t="s">
        <v>22</v>
      </c>
      <c r="D52" s="8">
        <v>41593</v>
      </c>
      <c r="E52" s="9">
        <v>2024</v>
      </c>
      <c r="F52" s="10">
        <v>30107555</v>
      </c>
      <c r="G52" s="11">
        <v>41648</v>
      </c>
      <c r="H52" s="9">
        <v>2041</v>
      </c>
      <c r="I52" s="10">
        <v>70525195</v>
      </c>
      <c r="J52" s="26">
        <f t="shared" si="0"/>
        <v>40417640</v>
      </c>
      <c r="K52" s="24">
        <f t="shared" si="1"/>
        <v>4</v>
      </c>
    </row>
    <row r="53" spans="1:11" x14ac:dyDescent="0.3">
      <c r="A53" s="5">
        <v>51</v>
      </c>
      <c r="B53" s="6" t="s">
        <v>77</v>
      </c>
      <c r="C53" s="7" t="s">
        <v>35</v>
      </c>
      <c r="D53" s="8">
        <v>41493</v>
      </c>
      <c r="E53" s="9">
        <v>3031</v>
      </c>
      <c r="F53" s="10">
        <v>14401054</v>
      </c>
      <c r="G53" s="11">
        <v>41669</v>
      </c>
      <c r="H53" s="9">
        <v>3080</v>
      </c>
      <c r="I53" s="10">
        <v>68559554</v>
      </c>
      <c r="J53" s="26">
        <f t="shared" si="0"/>
        <v>54158500</v>
      </c>
      <c r="K53" s="24">
        <f t="shared" si="1"/>
        <v>3</v>
      </c>
    </row>
    <row r="54" spans="1:11" x14ac:dyDescent="0.3">
      <c r="A54" s="5">
        <v>52</v>
      </c>
      <c r="B54" s="6" t="s">
        <v>78</v>
      </c>
      <c r="C54" s="7" t="s">
        <v>35</v>
      </c>
      <c r="D54" s="8">
        <v>41319</v>
      </c>
      <c r="E54" s="9">
        <v>3553</v>
      </c>
      <c r="F54" s="10">
        <v>24834845</v>
      </c>
      <c r="G54" s="11">
        <v>41417</v>
      </c>
      <c r="H54" s="9">
        <v>3555</v>
      </c>
      <c r="I54" s="10">
        <v>67349198</v>
      </c>
      <c r="J54" s="26">
        <f t="shared" si="0"/>
        <v>42514353</v>
      </c>
      <c r="K54" s="24">
        <f t="shared" si="1"/>
        <v>1</v>
      </c>
    </row>
    <row r="55" spans="1:11" x14ac:dyDescent="0.3">
      <c r="A55" s="5">
        <v>53</v>
      </c>
      <c r="B55" s="6" t="s">
        <v>79</v>
      </c>
      <c r="C55" s="7" t="s">
        <v>50</v>
      </c>
      <c r="D55" s="8">
        <v>41306</v>
      </c>
      <c r="E55" s="9">
        <v>3009</v>
      </c>
      <c r="F55" s="10">
        <v>20353967</v>
      </c>
      <c r="G55" s="11">
        <v>41403</v>
      </c>
      <c r="H55" s="9">
        <v>3009</v>
      </c>
      <c r="I55" s="10">
        <v>66380662</v>
      </c>
      <c r="J55" s="26">
        <f t="shared" si="0"/>
        <v>46026695</v>
      </c>
      <c r="K55" s="24">
        <f t="shared" si="1"/>
        <v>1</v>
      </c>
    </row>
    <row r="56" spans="1:11" x14ac:dyDescent="0.3">
      <c r="A56" s="5">
        <v>54</v>
      </c>
      <c r="B56" s="6" t="s">
        <v>80</v>
      </c>
      <c r="C56" s="7" t="s">
        <v>81</v>
      </c>
      <c r="D56" s="8">
        <v>41334</v>
      </c>
      <c r="E56" s="9">
        <v>3525</v>
      </c>
      <c r="F56" s="10">
        <v>27202226</v>
      </c>
      <c r="G56" s="11">
        <v>41438</v>
      </c>
      <c r="H56" s="9">
        <v>3525</v>
      </c>
      <c r="I56" s="10">
        <v>65187603</v>
      </c>
      <c r="J56" s="26">
        <f t="shared" si="0"/>
        <v>37985377</v>
      </c>
      <c r="K56" s="24">
        <f t="shared" si="1"/>
        <v>1</v>
      </c>
    </row>
    <row r="57" spans="1:11" x14ac:dyDescent="0.3">
      <c r="A57" s="5">
        <v>55</v>
      </c>
      <c r="B57" s="6" t="s">
        <v>82</v>
      </c>
      <c r="C57" s="7" t="s">
        <v>22</v>
      </c>
      <c r="D57" s="8">
        <v>41432</v>
      </c>
      <c r="E57" s="9">
        <v>2536</v>
      </c>
      <c r="F57" s="10">
        <v>34058360</v>
      </c>
      <c r="G57" s="11">
        <v>41494</v>
      </c>
      <c r="H57" s="9">
        <v>2591</v>
      </c>
      <c r="I57" s="10">
        <v>64473115</v>
      </c>
      <c r="J57" s="26">
        <f t="shared" si="0"/>
        <v>30414755</v>
      </c>
      <c r="K57" s="24">
        <f t="shared" si="1"/>
        <v>2</v>
      </c>
    </row>
    <row r="58" spans="1:11" x14ac:dyDescent="0.3">
      <c r="A58" s="5">
        <v>56</v>
      </c>
      <c r="B58" s="6" t="s">
        <v>83</v>
      </c>
      <c r="C58" s="7" t="s">
        <v>84</v>
      </c>
      <c r="D58" s="8">
        <v>41579</v>
      </c>
      <c r="E58" s="9">
        <v>3065</v>
      </c>
      <c r="F58" s="10">
        <v>16334566</v>
      </c>
      <c r="G58" s="11">
        <v>41690</v>
      </c>
      <c r="H58" s="9">
        <v>3237</v>
      </c>
      <c r="I58" s="10">
        <v>63914167</v>
      </c>
      <c r="J58" s="26">
        <f t="shared" si="0"/>
        <v>47579601</v>
      </c>
      <c r="K58" s="24">
        <f t="shared" si="1"/>
        <v>4</v>
      </c>
    </row>
    <row r="59" spans="1:11" x14ac:dyDescent="0.3">
      <c r="A59" s="5">
        <v>57</v>
      </c>
      <c r="B59" s="6" t="s">
        <v>85</v>
      </c>
      <c r="C59" s="7" t="s">
        <v>50</v>
      </c>
      <c r="D59" s="8">
        <v>41579</v>
      </c>
      <c r="E59" s="9">
        <v>3407</v>
      </c>
      <c r="F59" s="10">
        <v>27017351</v>
      </c>
      <c r="G59" s="11">
        <v>41648</v>
      </c>
      <c r="H59" s="9">
        <v>3407</v>
      </c>
      <c r="I59" s="10">
        <v>61737191</v>
      </c>
      <c r="J59" s="26">
        <f t="shared" si="0"/>
        <v>34719840</v>
      </c>
      <c r="K59" s="24">
        <f t="shared" si="1"/>
        <v>4</v>
      </c>
    </row>
    <row r="60" spans="1:11" x14ac:dyDescent="0.3">
      <c r="A60" s="5">
        <v>58</v>
      </c>
      <c r="B60" s="6" t="s">
        <v>86</v>
      </c>
      <c r="C60" s="7" t="s">
        <v>24</v>
      </c>
      <c r="D60" s="8">
        <v>41537</v>
      </c>
      <c r="E60" s="9">
        <v>3260</v>
      </c>
      <c r="F60" s="10">
        <v>20817053</v>
      </c>
      <c r="G60" s="11">
        <v>41613</v>
      </c>
      <c r="H60" s="9">
        <v>3290</v>
      </c>
      <c r="I60" s="10">
        <v>61002302</v>
      </c>
      <c r="J60" s="26">
        <f t="shared" si="0"/>
        <v>40185249</v>
      </c>
      <c r="K60" s="24">
        <f t="shared" si="1"/>
        <v>3</v>
      </c>
    </row>
    <row r="61" spans="1:11" x14ac:dyDescent="0.3">
      <c r="A61" s="5">
        <v>59</v>
      </c>
      <c r="B61" s="6" t="s">
        <v>87</v>
      </c>
      <c r="C61" s="7" t="s">
        <v>39</v>
      </c>
      <c r="D61" s="8">
        <v>41425</v>
      </c>
      <c r="E61" s="9">
        <v>3401</v>
      </c>
      <c r="F61" s="10">
        <v>27520040</v>
      </c>
      <c r="G61" s="11">
        <v>41504</v>
      </c>
      <c r="H61" s="9">
        <v>3401</v>
      </c>
      <c r="I61" s="10">
        <v>60522097</v>
      </c>
      <c r="J61" s="26">
        <f t="shared" si="0"/>
        <v>33002057</v>
      </c>
      <c r="K61" s="24">
        <f t="shared" si="1"/>
        <v>2</v>
      </c>
    </row>
    <row r="62" spans="1:11" x14ac:dyDescent="0.3">
      <c r="A62" s="5">
        <v>60</v>
      </c>
      <c r="B62" s="6" t="s">
        <v>88</v>
      </c>
      <c r="C62" s="7" t="s">
        <v>35</v>
      </c>
      <c r="D62" s="8">
        <v>41633</v>
      </c>
      <c r="E62" s="9">
        <v>2909</v>
      </c>
      <c r="F62" s="10">
        <v>12765508</v>
      </c>
      <c r="G62" s="11">
        <v>41739</v>
      </c>
      <c r="H62" s="9">
        <v>2922</v>
      </c>
      <c r="I62" s="10">
        <v>58236838</v>
      </c>
      <c r="J62" s="26">
        <f t="shared" si="0"/>
        <v>45471330</v>
      </c>
      <c r="K62" s="24">
        <f t="shared" si="1"/>
        <v>4</v>
      </c>
    </row>
    <row r="63" spans="1:11" x14ac:dyDescent="0.3">
      <c r="A63" s="5">
        <v>61</v>
      </c>
      <c r="B63" s="6" t="s">
        <v>89</v>
      </c>
      <c r="C63" s="7" t="s">
        <v>53</v>
      </c>
      <c r="D63" s="8">
        <v>41320</v>
      </c>
      <c r="E63" s="9">
        <v>3288</v>
      </c>
      <c r="F63" s="10">
        <v>15891055</v>
      </c>
      <c r="G63" s="11">
        <v>41480</v>
      </c>
      <c r="H63" s="9">
        <v>3353</v>
      </c>
      <c r="I63" s="10">
        <v>57012977</v>
      </c>
      <c r="J63" s="26">
        <f t="shared" si="0"/>
        <v>41121922</v>
      </c>
      <c r="K63" s="24">
        <f t="shared" si="1"/>
        <v>1</v>
      </c>
    </row>
    <row r="64" spans="1:11" x14ac:dyDescent="0.3">
      <c r="A64" s="5">
        <v>62</v>
      </c>
      <c r="B64" s="6" t="s">
        <v>90</v>
      </c>
      <c r="C64" s="7" t="s">
        <v>91</v>
      </c>
      <c r="D64" s="8">
        <v>41565</v>
      </c>
      <c r="E64" s="9">
        <v>19</v>
      </c>
      <c r="F64" s="10">
        <v>923715</v>
      </c>
      <c r="G64" s="11">
        <v>41767</v>
      </c>
      <c r="H64" s="9">
        <v>1474</v>
      </c>
      <c r="I64" s="10">
        <v>56671993</v>
      </c>
      <c r="J64" s="26">
        <f t="shared" si="0"/>
        <v>55748278</v>
      </c>
      <c r="K64" s="24">
        <f t="shared" si="1"/>
        <v>4</v>
      </c>
    </row>
    <row r="65" spans="1:11" x14ac:dyDescent="0.3">
      <c r="A65" s="5">
        <v>63</v>
      </c>
      <c r="B65" s="6" t="s">
        <v>92</v>
      </c>
      <c r="C65" s="7" t="s">
        <v>74</v>
      </c>
      <c r="D65" s="8">
        <v>41579</v>
      </c>
      <c r="E65" s="9">
        <v>3736</v>
      </c>
      <c r="F65" s="10">
        <v>15805237</v>
      </c>
      <c r="G65" s="11">
        <v>41718</v>
      </c>
      <c r="H65" s="9">
        <v>3736</v>
      </c>
      <c r="I65" s="10">
        <v>55750480</v>
      </c>
      <c r="J65" s="26">
        <f t="shared" si="0"/>
        <v>39945243</v>
      </c>
      <c r="K65" s="24">
        <f t="shared" si="1"/>
        <v>4</v>
      </c>
    </row>
    <row r="66" spans="1:11" x14ac:dyDescent="0.3">
      <c r="A66" s="5">
        <v>64</v>
      </c>
      <c r="B66" s="6" t="s">
        <v>93</v>
      </c>
      <c r="C66" s="7" t="s">
        <v>31</v>
      </c>
      <c r="D66" s="8">
        <v>41299</v>
      </c>
      <c r="E66" s="9">
        <v>3372</v>
      </c>
      <c r="F66" s="10">
        <v>19690956</v>
      </c>
      <c r="G66" s="11">
        <v>41389</v>
      </c>
      <c r="H66" s="9">
        <v>3375</v>
      </c>
      <c r="I66" s="10">
        <v>55703475</v>
      </c>
      <c r="J66" s="26">
        <f t="shared" si="0"/>
        <v>36012519</v>
      </c>
      <c r="K66" s="24">
        <f t="shared" si="1"/>
        <v>1</v>
      </c>
    </row>
    <row r="67" spans="1:11" x14ac:dyDescent="0.3">
      <c r="A67" s="5">
        <v>65</v>
      </c>
      <c r="B67" s="6" t="s">
        <v>94</v>
      </c>
      <c r="C67" s="7" t="s">
        <v>63</v>
      </c>
      <c r="D67" s="8">
        <v>41369</v>
      </c>
      <c r="E67" s="9">
        <v>3025</v>
      </c>
      <c r="F67" s="10">
        <v>25775847</v>
      </c>
      <c r="G67" s="11">
        <v>41434</v>
      </c>
      <c r="H67" s="9">
        <v>3025</v>
      </c>
      <c r="I67" s="10">
        <v>54239856</v>
      </c>
      <c r="J67" s="26">
        <f t="shared" si="0"/>
        <v>28464009</v>
      </c>
      <c r="K67" s="24">
        <f t="shared" si="1"/>
        <v>2</v>
      </c>
    </row>
    <row r="68" spans="1:11" x14ac:dyDescent="0.3">
      <c r="A68" s="5">
        <v>66</v>
      </c>
      <c r="B68" s="6" t="s">
        <v>95</v>
      </c>
      <c r="C68" s="7" t="s">
        <v>50</v>
      </c>
      <c r="D68" s="8">
        <v>41474</v>
      </c>
      <c r="E68" s="9">
        <v>3016</v>
      </c>
      <c r="F68" s="10">
        <v>18048422</v>
      </c>
      <c r="G68" s="11">
        <v>41564</v>
      </c>
      <c r="H68" s="9">
        <v>3016</v>
      </c>
      <c r="I68" s="10">
        <v>53262560</v>
      </c>
      <c r="J68" s="26">
        <f t="shared" ref="J68:J102" si="2">I68-F68</f>
        <v>35214138</v>
      </c>
      <c r="K68" s="24">
        <f t="shared" ref="K68:K102" si="3">CHOOSE(MONTH(D68),1,1,1,2,2,2,3,3,3,4,4,4)</f>
        <v>3</v>
      </c>
    </row>
    <row r="69" spans="1:11" x14ac:dyDescent="0.3">
      <c r="A69" s="5">
        <v>67</v>
      </c>
      <c r="B69" s="6" t="s">
        <v>96</v>
      </c>
      <c r="C69" s="7" t="s">
        <v>17</v>
      </c>
      <c r="D69" s="8">
        <v>41621</v>
      </c>
      <c r="E69" s="9">
        <v>2194</v>
      </c>
      <c r="F69" s="10">
        <v>16007634</v>
      </c>
      <c r="G69" s="11">
        <v>41683</v>
      </c>
      <c r="H69" s="9">
        <v>2194</v>
      </c>
      <c r="I69" s="10">
        <v>52543354</v>
      </c>
      <c r="J69" s="26">
        <f t="shared" si="2"/>
        <v>36535720</v>
      </c>
      <c r="K69" s="24">
        <f t="shared" si="3"/>
        <v>4</v>
      </c>
    </row>
    <row r="70" spans="1:11" ht="31.2" x14ac:dyDescent="0.3">
      <c r="A70" s="5">
        <v>68</v>
      </c>
      <c r="B70" s="6" t="s">
        <v>97</v>
      </c>
      <c r="C70" s="7" t="s">
        <v>17</v>
      </c>
      <c r="D70" s="8">
        <v>41362</v>
      </c>
      <c r="E70" s="9">
        <v>2047</v>
      </c>
      <c r="F70" s="10">
        <v>21641679</v>
      </c>
      <c r="G70" s="11">
        <v>41424</v>
      </c>
      <c r="H70" s="9">
        <v>2047</v>
      </c>
      <c r="I70" s="10">
        <v>51975354</v>
      </c>
      <c r="J70" s="26">
        <f t="shared" si="2"/>
        <v>30333675</v>
      </c>
      <c r="K70" s="24">
        <f t="shared" si="3"/>
        <v>1</v>
      </c>
    </row>
    <row r="71" spans="1:11" x14ac:dyDescent="0.3">
      <c r="A71" s="5">
        <v>69</v>
      </c>
      <c r="B71" s="6" t="s">
        <v>98</v>
      </c>
      <c r="C71" s="7" t="s">
        <v>63</v>
      </c>
      <c r="D71" s="8">
        <v>41348</v>
      </c>
      <c r="E71" s="9">
        <v>2507</v>
      </c>
      <c r="F71" s="10">
        <v>17118745</v>
      </c>
      <c r="G71" s="11">
        <v>41434</v>
      </c>
      <c r="H71" s="9">
        <v>2507</v>
      </c>
      <c r="I71" s="10">
        <v>51872378</v>
      </c>
      <c r="J71" s="26">
        <f t="shared" si="2"/>
        <v>34753633</v>
      </c>
      <c r="K71" s="24">
        <f t="shared" si="3"/>
        <v>1</v>
      </c>
    </row>
    <row r="72" spans="1:11" x14ac:dyDescent="0.3">
      <c r="A72" s="5">
        <v>70</v>
      </c>
      <c r="B72" s="6" t="s">
        <v>99</v>
      </c>
      <c r="C72" s="7" t="s">
        <v>31</v>
      </c>
      <c r="D72" s="8">
        <v>41390</v>
      </c>
      <c r="E72" s="9">
        <v>3277</v>
      </c>
      <c r="F72" s="10">
        <v>20244505</v>
      </c>
      <c r="G72" s="11">
        <v>41515</v>
      </c>
      <c r="H72" s="9">
        <v>3303</v>
      </c>
      <c r="I72" s="10">
        <v>49875291</v>
      </c>
      <c r="J72" s="26">
        <f t="shared" si="2"/>
        <v>29630786</v>
      </c>
      <c r="K72" s="24">
        <f t="shared" si="3"/>
        <v>2</v>
      </c>
    </row>
    <row r="73" spans="1:11" x14ac:dyDescent="0.3">
      <c r="A73" s="5">
        <v>71</v>
      </c>
      <c r="B73" s="6" t="s">
        <v>100</v>
      </c>
      <c r="C73" s="7" t="s">
        <v>24</v>
      </c>
      <c r="D73" s="8">
        <v>41285</v>
      </c>
      <c r="E73" s="9">
        <v>3103</v>
      </c>
      <c r="F73" s="10">
        <v>17070347</v>
      </c>
      <c r="G73" s="11">
        <v>41368</v>
      </c>
      <c r="H73" s="9">
        <v>3103</v>
      </c>
      <c r="I73" s="10">
        <v>46000903</v>
      </c>
      <c r="J73" s="26">
        <f t="shared" si="2"/>
        <v>28930556</v>
      </c>
      <c r="K73" s="24">
        <f t="shared" si="3"/>
        <v>1</v>
      </c>
    </row>
    <row r="74" spans="1:11" x14ac:dyDescent="0.3">
      <c r="A74" s="5">
        <v>72</v>
      </c>
      <c r="B74" s="6" t="s">
        <v>101</v>
      </c>
      <c r="C74" s="7" t="s">
        <v>22</v>
      </c>
      <c r="D74" s="8">
        <v>41369</v>
      </c>
      <c r="E74" s="9">
        <v>2771</v>
      </c>
      <c r="F74" s="10">
        <v>18620145</v>
      </c>
      <c r="G74" s="11">
        <v>41417</v>
      </c>
      <c r="H74" s="9">
        <v>2778</v>
      </c>
      <c r="I74" s="10">
        <v>45385935</v>
      </c>
      <c r="J74" s="26">
        <f t="shared" si="2"/>
        <v>26765790</v>
      </c>
      <c r="K74" s="24">
        <f t="shared" si="3"/>
        <v>2</v>
      </c>
    </row>
    <row r="75" spans="1:11" x14ac:dyDescent="0.3">
      <c r="A75" s="5">
        <v>73</v>
      </c>
      <c r="B75" s="6" t="s">
        <v>102</v>
      </c>
      <c r="C75" s="7" t="s">
        <v>35</v>
      </c>
      <c r="D75" s="8">
        <v>41432</v>
      </c>
      <c r="E75" s="9">
        <v>3366</v>
      </c>
      <c r="F75" s="10">
        <v>17325307</v>
      </c>
      <c r="G75" s="11">
        <v>41529</v>
      </c>
      <c r="H75" s="9">
        <v>3399</v>
      </c>
      <c r="I75" s="10">
        <v>44672764</v>
      </c>
      <c r="J75" s="26">
        <f t="shared" si="2"/>
        <v>27347457</v>
      </c>
      <c r="K75" s="24">
        <f t="shared" si="3"/>
        <v>2</v>
      </c>
    </row>
    <row r="76" spans="1:11" x14ac:dyDescent="0.3">
      <c r="A76" s="5">
        <v>74</v>
      </c>
      <c r="B76" s="6" t="s">
        <v>103</v>
      </c>
      <c r="C76" s="7" t="s">
        <v>17</v>
      </c>
      <c r="D76" s="8">
        <v>41516</v>
      </c>
      <c r="E76" s="9">
        <v>348</v>
      </c>
      <c r="F76" s="10">
        <v>7846426</v>
      </c>
      <c r="G76" s="11">
        <v>41620</v>
      </c>
      <c r="H76" s="9">
        <v>978</v>
      </c>
      <c r="I76" s="10">
        <v>44467206</v>
      </c>
      <c r="J76" s="26">
        <f t="shared" si="2"/>
        <v>36620780</v>
      </c>
      <c r="K76" s="24">
        <f t="shared" si="3"/>
        <v>3</v>
      </c>
    </row>
    <row r="77" spans="1:11" x14ac:dyDescent="0.3">
      <c r="A77" s="5">
        <v>75</v>
      </c>
      <c r="B77" s="6" t="s">
        <v>104</v>
      </c>
      <c r="C77" s="7" t="s">
        <v>50</v>
      </c>
      <c r="D77" s="8">
        <v>41327</v>
      </c>
      <c r="E77" s="9">
        <v>2511</v>
      </c>
      <c r="F77" s="10">
        <v>13167607</v>
      </c>
      <c r="G77" s="11">
        <v>41424</v>
      </c>
      <c r="H77" s="9">
        <v>2511</v>
      </c>
      <c r="I77" s="10">
        <v>42930462</v>
      </c>
      <c r="J77" s="26">
        <f t="shared" si="2"/>
        <v>29762855</v>
      </c>
      <c r="K77" s="24">
        <f t="shared" si="3"/>
        <v>1</v>
      </c>
    </row>
    <row r="78" spans="1:11" x14ac:dyDescent="0.3">
      <c r="A78" s="5">
        <v>76</v>
      </c>
      <c r="B78" s="6" t="s">
        <v>105</v>
      </c>
      <c r="C78" s="7" t="s">
        <v>22</v>
      </c>
      <c r="D78" s="8">
        <v>41523</v>
      </c>
      <c r="E78" s="9">
        <v>3107</v>
      </c>
      <c r="F78" s="10">
        <v>19030375</v>
      </c>
      <c r="G78" s="11">
        <v>41578</v>
      </c>
      <c r="H78" s="9">
        <v>3117</v>
      </c>
      <c r="I78" s="10">
        <v>42025135</v>
      </c>
      <c r="J78" s="26">
        <f t="shared" si="2"/>
        <v>22994760</v>
      </c>
      <c r="K78" s="24">
        <f t="shared" si="3"/>
        <v>3</v>
      </c>
    </row>
    <row r="79" spans="1:11" x14ac:dyDescent="0.3">
      <c r="A79" s="5">
        <v>77</v>
      </c>
      <c r="B79" s="6" t="s">
        <v>106</v>
      </c>
      <c r="C79" s="7" t="s">
        <v>107</v>
      </c>
      <c r="D79" s="8">
        <v>41285</v>
      </c>
      <c r="E79" s="9">
        <v>2160</v>
      </c>
      <c r="F79" s="10">
        <v>18101682</v>
      </c>
      <c r="G79" s="11">
        <v>41336</v>
      </c>
      <c r="H79" s="9">
        <v>2160</v>
      </c>
      <c r="I79" s="10">
        <v>40041683</v>
      </c>
      <c r="J79" s="26">
        <f t="shared" si="2"/>
        <v>21940001</v>
      </c>
      <c r="K79" s="24">
        <f t="shared" si="3"/>
        <v>1</v>
      </c>
    </row>
    <row r="80" spans="1:11" x14ac:dyDescent="0.3">
      <c r="A80" s="5">
        <v>78</v>
      </c>
      <c r="B80" s="6" t="s">
        <v>108</v>
      </c>
      <c r="C80" s="7" t="s">
        <v>22</v>
      </c>
      <c r="D80" s="8">
        <v>41633</v>
      </c>
      <c r="E80" s="9">
        <v>2689</v>
      </c>
      <c r="F80" s="10">
        <v>9910310</v>
      </c>
      <c r="G80" s="11">
        <v>41676</v>
      </c>
      <c r="H80" s="9">
        <v>2690</v>
      </c>
      <c r="I80" s="10">
        <v>38362475</v>
      </c>
      <c r="J80" s="26">
        <f t="shared" si="2"/>
        <v>28452165</v>
      </c>
      <c r="K80" s="24">
        <f t="shared" si="3"/>
        <v>4</v>
      </c>
    </row>
    <row r="81" spans="1:11" x14ac:dyDescent="0.3">
      <c r="A81" s="5">
        <v>79</v>
      </c>
      <c r="B81" s="6" t="s">
        <v>109</v>
      </c>
      <c r="C81" s="7" t="s">
        <v>53</v>
      </c>
      <c r="D81" s="8">
        <v>41635</v>
      </c>
      <c r="E81" s="9">
        <v>5</v>
      </c>
      <c r="F81" s="10">
        <v>179302</v>
      </c>
      <c r="G81" s="11">
        <v>41767</v>
      </c>
      <c r="H81" s="9">
        <v>2411</v>
      </c>
      <c r="I81" s="10">
        <v>37738810</v>
      </c>
      <c r="J81" s="26">
        <f t="shared" si="2"/>
        <v>37559508</v>
      </c>
      <c r="K81" s="24">
        <f t="shared" si="3"/>
        <v>4</v>
      </c>
    </row>
    <row r="82" spans="1:11" x14ac:dyDescent="0.3">
      <c r="A82" s="5">
        <v>80</v>
      </c>
      <c r="B82" s="6" t="s">
        <v>110</v>
      </c>
      <c r="C82" s="7" t="s">
        <v>53</v>
      </c>
      <c r="D82" s="8">
        <v>41600</v>
      </c>
      <c r="E82" s="9">
        <v>4</v>
      </c>
      <c r="F82" s="10">
        <v>128435</v>
      </c>
      <c r="G82" s="11">
        <v>41781</v>
      </c>
      <c r="H82" s="9">
        <v>1225</v>
      </c>
      <c r="I82" s="10">
        <v>37709979</v>
      </c>
      <c r="J82" s="26">
        <f t="shared" si="2"/>
        <v>37581544</v>
      </c>
      <c r="K82" s="24">
        <f t="shared" si="3"/>
        <v>4</v>
      </c>
    </row>
    <row r="83" spans="1:11" x14ac:dyDescent="0.3">
      <c r="A83" s="5">
        <v>81</v>
      </c>
      <c r="B83" s="6" t="s">
        <v>111</v>
      </c>
      <c r="C83" s="7" t="s">
        <v>74</v>
      </c>
      <c r="D83" s="8">
        <v>41530</v>
      </c>
      <c r="E83" s="9">
        <v>3091</v>
      </c>
      <c r="F83" s="10">
        <v>14034764</v>
      </c>
      <c r="G83" s="11">
        <v>41648</v>
      </c>
      <c r="H83" s="9">
        <v>3091</v>
      </c>
      <c r="I83" s="10">
        <v>36918811</v>
      </c>
      <c r="J83" s="26">
        <f t="shared" si="2"/>
        <v>22884047</v>
      </c>
      <c r="K83" s="24">
        <f t="shared" si="3"/>
        <v>3</v>
      </c>
    </row>
    <row r="84" spans="1:11" x14ac:dyDescent="0.3">
      <c r="A84" s="5">
        <v>82</v>
      </c>
      <c r="B84" s="6" t="s">
        <v>112</v>
      </c>
      <c r="C84" s="7" t="s">
        <v>35</v>
      </c>
      <c r="D84" s="8">
        <v>41628</v>
      </c>
      <c r="E84" s="9">
        <v>3231</v>
      </c>
      <c r="F84" s="10">
        <v>7091938</v>
      </c>
      <c r="G84" s="11">
        <v>41739</v>
      </c>
      <c r="H84" s="9">
        <v>3243</v>
      </c>
      <c r="I84" s="10">
        <v>36076121</v>
      </c>
      <c r="J84" s="26">
        <f t="shared" si="2"/>
        <v>28984183</v>
      </c>
      <c r="K84" s="24">
        <f t="shared" si="3"/>
        <v>4</v>
      </c>
    </row>
    <row r="85" spans="1:11" x14ac:dyDescent="0.3">
      <c r="A85" s="5">
        <v>83</v>
      </c>
      <c r="B85" s="6" t="s">
        <v>113</v>
      </c>
      <c r="C85" s="7" t="s">
        <v>114</v>
      </c>
      <c r="D85" s="8">
        <v>41565</v>
      </c>
      <c r="E85" s="9">
        <v>3157</v>
      </c>
      <c r="F85" s="10">
        <v>16101552</v>
      </c>
      <c r="G85" s="11">
        <v>41602</v>
      </c>
      <c r="H85" s="9">
        <v>3157</v>
      </c>
      <c r="I85" s="10">
        <v>35266619</v>
      </c>
      <c r="J85" s="26">
        <f t="shared" si="2"/>
        <v>19165067</v>
      </c>
      <c r="K85" s="24">
        <f t="shared" si="3"/>
        <v>4</v>
      </c>
    </row>
    <row r="86" spans="1:11" x14ac:dyDescent="0.3">
      <c r="A86" s="5">
        <v>84</v>
      </c>
      <c r="B86" s="6" t="s">
        <v>115</v>
      </c>
      <c r="C86" s="7" t="s">
        <v>17</v>
      </c>
      <c r="D86" s="8">
        <v>41278</v>
      </c>
      <c r="E86" s="9">
        <v>2654</v>
      </c>
      <c r="F86" s="10">
        <v>21744470</v>
      </c>
      <c r="G86" s="11">
        <v>41333</v>
      </c>
      <c r="H86" s="9">
        <v>2659</v>
      </c>
      <c r="I86" s="10">
        <v>34341945</v>
      </c>
      <c r="J86" s="26">
        <f t="shared" si="2"/>
        <v>12597475</v>
      </c>
      <c r="K86" s="24">
        <f t="shared" si="3"/>
        <v>1</v>
      </c>
    </row>
    <row r="87" spans="1:11" x14ac:dyDescent="0.3">
      <c r="A87" s="5">
        <v>85</v>
      </c>
      <c r="B87" s="6" t="s">
        <v>116</v>
      </c>
      <c r="C87" s="7" t="s">
        <v>22</v>
      </c>
      <c r="D87" s="8">
        <v>41474</v>
      </c>
      <c r="E87" s="9">
        <v>2852</v>
      </c>
      <c r="F87" s="10">
        <v>12691415</v>
      </c>
      <c r="G87" s="11">
        <v>41543</v>
      </c>
      <c r="H87" s="9">
        <v>2852</v>
      </c>
      <c r="I87" s="10">
        <v>33618855</v>
      </c>
      <c r="J87" s="26">
        <f t="shared" si="2"/>
        <v>20927440</v>
      </c>
      <c r="K87" s="24">
        <f t="shared" si="3"/>
        <v>3</v>
      </c>
    </row>
    <row r="88" spans="1:11" x14ac:dyDescent="0.3">
      <c r="A88" s="5">
        <v>86</v>
      </c>
      <c r="B88" s="6" t="s">
        <v>117</v>
      </c>
      <c r="C88" s="7" t="s">
        <v>118</v>
      </c>
      <c r="D88" s="8">
        <v>41481</v>
      </c>
      <c r="E88" s="9">
        <v>6</v>
      </c>
      <c r="F88" s="10">
        <v>612064</v>
      </c>
      <c r="G88" s="11">
        <v>41732</v>
      </c>
      <c r="H88" s="9">
        <v>1283</v>
      </c>
      <c r="I88" s="10">
        <v>33405481</v>
      </c>
      <c r="J88" s="26">
        <f t="shared" si="2"/>
        <v>32793417</v>
      </c>
      <c r="K88" s="24">
        <f t="shared" si="3"/>
        <v>3</v>
      </c>
    </row>
    <row r="89" spans="1:11" x14ac:dyDescent="0.3">
      <c r="A89" s="5">
        <v>87</v>
      </c>
      <c r="B89" s="6" t="s">
        <v>119</v>
      </c>
      <c r="C89" s="7" t="s">
        <v>50</v>
      </c>
      <c r="D89" s="8">
        <v>41458</v>
      </c>
      <c r="E89" s="9">
        <v>876</v>
      </c>
      <c r="F89" s="10">
        <v>10030463</v>
      </c>
      <c r="G89" s="11">
        <v>41508</v>
      </c>
      <c r="H89" s="9">
        <v>892</v>
      </c>
      <c r="I89" s="10">
        <v>32244051</v>
      </c>
      <c r="J89" s="26">
        <f t="shared" si="2"/>
        <v>22213588</v>
      </c>
      <c r="K89" s="24">
        <f t="shared" si="3"/>
        <v>3</v>
      </c>
    </row>
    <row r="90" spans="1:11" x14ac:dyDescent="0.3">
      <c r="A90" s="5">
        <v>88</v>
      </c>
      <c r="B90" s="6" t="s">
        <v>120</v>
      </c>
      <c r="C90" s="7" t="s">
        <v>107</v>
      </c>
      <c r="D90" s="8">
        <v>41313</v>
      </c>
      <c r="E90" s="9">
        <v>2605</v>
      </c>
      <c r="F90" s="10">
        <v>9303145</v>
      </c>
      <c r="G90" s="11">
        <v>41410</v>
      </c>
      <c r="H90" s="9">
        <v>2605</v>
      </c>
      <c r="I90" s="10">
        <v>32172757</v>
      </c>
      <c r="J90" s="26">
        <f t="shared" si="2"/>
        <v>22869612</v>
      </c>
      <c r="K90" s="24">
        <f t="shared" si="3"/>
        <v>1</v>
      </c>
    </row>
    <row r="91" spans="1:11" x14ac:dyDescent="0.3">
      <c r="A91" s="5">
        <v>89</v>
      </c>
      <c r="B91" s="6" t="s">
        <v>121</v>
      </c>
      <c r="C91" s="7" t="s">
        <v>122</v>
      </c>
      <c r="D91" s="8">
        <v>41376</v>
      </c>
      <c r="E91" s="9">
        <v>3402</v>
      </c>
      <c r="F91" s="10">
        <v>14157367</v>
      </c>
      <c r="G91" s="11">
        <v>41480</v>
      </c>
      <c r="H91" s="9">
        <v>3402</v>
      </c>
      <c r="I91" s="10">
        <v>32015787</v>
      </c>
      <c r="J91" s="26">
        <f t="shared" si="2"/>
        <v>17858420</v>
      </c>
      <c r="K91" s="24">
        <f t="shared" si="3"/>
        <v>2</v>
      </c>
    </row>
    <row r="92" spans="1:11" x14ac:dyDescent="0.3">
      <c r="A92" s="5">
        <v>90</v>
      </c>
      <c r="B92" s="6" t="s">
        <v>123</v>
      </c>
      <c r="C92" s="7" t="s">
        <v>114</v>
      </c>
      <c r="D92" s="8">
        <v>41507</v>
      </c>
      <c r="E92" s="9">
        <v>3118</v>
      </c>
      <c r="F92" s="10">
        <v>9336957</v>
      </c>
      <c r="G92" s="11">
        <v>41553</v>
      </c>
      <c r="H92" s="9">
        <v>3118</v>
      </c>
      <c r="I92" s="10">
        <v>31165421</v>
      </c>
      <c r="J92" s="26">
        <f t="shared" si="2"/>
        <v>21828464</v>
      </c>
      <c r="K92" s="24">
        <f t="shared" si="3"/>
        <v>3</v>
      </c>
    </row>
    <row r="93" spans="1:11" x14ac:dyDescent="0.3">
      <c r="A93" s="5">
        <v>91</v>
      </c>
      <c r="B93" s="6" t="s">
        <v>124</v>
      </c>
      <c r="C93" s="7" t="s">
        <v>19</v>
      </c>
      <c r="D93" s="8">
        <v>41600</v>
      </c>
      <c r="E93" s="9">
        <v>3036</v>
      </c>
      <c r="F93" s="10">
        <v>7944977</v>
      </c>
      <c r="G93" s="11">
        <v>41718</v>
      </c>
      <c r="H93" s="9">
        <v>3036</v>
      </c>
      <c r="I93" s="10">
        <v>30664106</v>
      </c>
      <c r="J93" s="26">
        <f t="shared" si="2"/>
        <v>22719129</v>
      </c>
      <c r="K93" s="24">
        <f t="shared" si="3"/>
        <v>4</v>
      </c>
    </row>
    <row r="94" spans="1:11" x14ac:dyDescent="0.3">
      <c r="A94" s="5">
        <v>92</v>
      </c>
      <c r="B94" s="6" t="s">
        <v>125</v>
      </c>
      <c r="C94" s="7" t="s">
        <v>24</v>
      </c>
      <c r="D94" s="8">
        <v>41633</v>
      </c>
      <c r="E94" s="9">
        <v>2838</v>
      </c>
      <c r="F94" s="10">
        <v>7021993</v>
      </c>
      <c r="G94" s="11">
        <v>41711</v>
      </c>
      <c r="H94" s="9">
        <v>2856</v>
      </c>
      <c r="I94" s="10">
        <v>29807260</v>
      </c>
      <c r="J94" s="26">
        <f t="shared" si="2"/>
        <v>22785267</v>
      </c>
      <c r="K94" s="24">
        <f t="shared" si="3"/>
        <v>4</v>
      </c>
    </row>
    <row r="95" spans="1:11" x14ac:dyDescent="0.3">
      <c r="A95" s="5">
        <v>93</v>
      </c>
      <c r="B95" s="6" t="s">
        <v>126</v>
      </c>
      <c r="C95" s="7" t="s">
        <v>63</v>
      </c>
      <c r="D95" s="8">
        <v>41516</v>
      </c>
      <c r="E95" s="9">
        <v>2735</v>
      </c>
      <c r="F95" s="10">
        <v>15815497</v>
      </c>
      <c r="G95" s="11">
        <v>41553</v>
      </c>
      <c r="H95" s="9">
        <v>2735</v>
      </c>
      <c r="I95" s="10">
        <v>28873374</v>
      </c>
      <c r="J95" s="26">
        <f t="shared" si="2"/>
        <v>13057877</v>
      </c>
      <c r="K95" s="24">
        <f t="shared" si="3"/>
        <v>3</v>
      </c>
    </row>
    <row r="96" spans="1:11" x14ac:dyDescent="0.3">
      <c r="A96" s="5">
        <v>94</v>
      </c>
      <c r="B96" s="6" t="s">
        <v>178</v>
      </c>
      <c r="C96" s="7" t="s">
        <v>22</v>
      </c>
      <c r="D96" s="8">
        <v>41502</v>
      </c>
      <c r="E96" s="9">
        <v>2940</v>
      </c>
      <c r="F96" s="10">
        <v>13332955</v>
      </c>
      <c r="G96" s="11">
        <v>41543</v>
      </c>
      <c r="H96" s="9">
        <v>2945</v>
      </c>
      <c r="I96" s="10">
        <v>28795985</v>
      </c>
      <c r="J96" s="26">
        <f t="shared" si="2"/>
        <v>15463030</v>
      </c>
      <c r="K96" s="24">
        <f t="shared" si="3"/>
        <v>3</v>
      </c>
    </row>
    <row r="97" spans="1:11" x14ac:dyDescent="0.3">
      <c r="A97" s="5">
        <v>95</v>
      </c>
      <c r="B97" s="6" t="s">
        <v>127</v>
      </c>
      <c r="C97" s="7" t="s">
        <v>128</v>
      </c>
      <c r="D97" s="8">
        <v>41579</v>
      </c>
      <c r="E97" s="9">
        <v>9</v>
      </c>
      <c r="F97" s="10">
        <v>260865</v>
      </c>
      <c r="G97" s="11">
        <v>41760</v>
      </c>
      <c r="H97" s="9">
        <v>1110</v>
      </c>
      <c r="I97" s="10">
        <v>27298285</v>
      </c>
      <c r="J97" s="26">
        <f t="shared" si="2"/>
        <v>27037420</v>
      </c>
      <c r="K97" s="24">
        <f t="shared" si="3"/>
        <v>4</v>
      </c>
    </row>
    <row r="98" spans="1:11" x14ac:dyDescent="0.3">
      <c r="A98" s="5">
        <v>96</v>
      </c>
      <c r="B98" s="6" t="s">
        <v>129</v>
      </c>
      <c r="C98" s="7" t="s">
        <v>22</v>
      </c>
      <c r="D98" s="8">
        <v>41537</v>
      </c>
      <c r="E98" s="9">
        <v>5</v>
      </c>
      <c r="F98" s="10">
        <v>187289</v>
      </c>
      <c r="G98" s="11">
        <v>41599</v>
      </c>
      <c r="H98" s="9">
        <v>2308</v>
      </c>
      <c r="I98" s="10">
        <v>26947624</v>
      </c>
      <c r="J98" s="26">
        <f t="shared" si="2"/>
        <v>26760335</v>
      </c>
      <c r="K98" s="24">
        <f t="shared" si="3"/>
        <v>3</v>
      </c>
    </row>
    <row r="99" spans="1:11" x14ac:dyDescent="0.3">
      <c r="A99" s="5">
        <v>97</v>
      </c>
      <c r="B99" s="6" t="s">
        <v>130</v>
      </c>
      <c r="C99" s="7" t="s">
        <v>107</v>
      </c>
      <c r="D99" s="8">
        <v>41362</v>
      </c>
      <c r="E99" s="9">
        <v>3202</v>
      </c>
      <c r="F99" s="10">
        <v>10600112</v>
      </c>
      <c r="G99" s="11">
        <v>41424</v>
      </c>
      <c r="H99" s="9">
        <v>3202</v>
      </c>
      <c r="I99" s="10">
        <v>26627201</v>
      </c>
      <c r="J99" s="26">
        <f t="shared" si="2"/>
        <v>16027089</v>
      </c>
      <c r="K99" s="24">
        <f t="shared" si="3"/>
        <v>1</v>
      </c>
    </row>
    <row r="100" spans="1:11" x14ac:dyDescent="0.3">
      <c r="A100" s="5">
        <v>98</v>
      </c>
      <c r="B100" s="6" t="s">
        <v>131</v>
      </c>
      <c r="C100" s="7" t="s">
        <v>128</v>
      </c>
      <c r="D100" s="8">
        <v>41509</v>
      </c>
      <c r="E100" s="9">
        <v>1551</v>
      </c>
      <c r="F100" s="10">
        <v>8811790</v>
      </c>
      <c r="G100" s="11">
        <v>41613</v>
      </c>
      <c r="H100" s="9">
        <v>1553</v>
      </c>
      <c r="I100" s="10">
        <v>26004851</v>
      </c>
      <c r="J100" s="26">
        <f t="shared" si="2"/>
        <v>17193061</v>
      </c>
      <c r="K100" s="24">
        <f t="shared" si="3"/>
        <v>3</v>
      </c>
    </row>
    <row r="101" spans="1:11" x14ac:dyDescent="0.3">
      <c r="A101" s="5">
        <v>99</v>
      </c>
      <c r="B101" s="6" t="s">
        <v>132</v>
      </c>
      <c r="C101" s="7" t="s">
        <v>74</v>
      </c>
      <c r="D101" s="8">
        <v>41334</v>
      </c>
      <c r="E101" s="9">
        <v>2771</v>
      </c>
      <c r="F101" s="10">
        <v>8754168</v>
      </c>
      <c r="G101" s="11">
        <v>41410</v>
      </c>
      <c r="H101" s="9">
        <v>2771</v>
      </c>
      <c r="I101" s="10">
        <v>25682380</v>
      </c>
      <c r="J101" s="26">
        <f t="shared" si="2"/>
        <v>16928212</v>
      </c>
      <c r="K101" s="24">
        <f t="shared" si="3"/>
        <v>1</v>
      </c>
    </row>
    <row r="102" spans="1:11" x14ac:dyDescent="0.3">
      <c r="A102" s="5">
        <v>100</v>
      </c>
      <c r="B102" s="6" t="s">
        <v>133</v>
      </c>
      <c r="C102" s="7" t="s">
        <v>24</v>
      </c>
      <c r="D102" s="8">
        <v>41626</v>
      </c>
      <c r="E102" s="9">
        <v>6</v>
      </c>
      <c r="F102" s="10">
        <v>260382</v>
      </c>
      <c r="G102" s="11">
        <v>41746</v>
      </c>
      <c r="H102" s="9">
        <v>1729</v>
      </c>
      <c r="I102" s="10">
        <v>25568251</v>
      </c>
      <c r="J102" s="26">
        <f t="shared" si="2"/>
        <v>25307869</v>
      </c>
      <c r="K102" s="24">
        <f t="shared" si="3"/>
        <v>4</v>
      </c>
    </row>
  </sheetData>
  <mergeCells count="1">
    <mergeCell ref="A1:K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Scroll Bar 1">
              <controlPr defaultSize="0" autoPict="0">
                <anchor>
                  <from>
                    <xdr:col>13</xdr:col>
                    <xdr:colOff>4244340</xdr:colOff>
                    <xdr:row>1</xdr:row>
                    <xdr:rowOff>388620</xdr:rowOff>
                  </from>
                  <to>
                    <xdr:col>19</xdr:col>
                    <xdr:colOff>99060</xdr:colOff>
                    <xdr:row>2</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sqref="A1:M1"/>
    </sheetView>
  </sheetViews>
  <sheetFormatPr defaultRowHeight="15.6" x14ac:dyDescent="0.3"/>
  <cols>
    <col min="1" max="1" width="4.8984375" bestFit="1"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s>
  <sheetData>
    <row r="1" spans="1:16" ht="15.6" customHeight="1" x14ac:dyDescent="0.3">
      <c r="A1" s="72" t="s">
        <v>6</v>
      </c>
      <c r="B1" s="73"/>
      <c r="C1" s="73"/>
      <c r="D1" s="73"/>
      <c r="E1" s="73"/>
      <c r="F1" s="73"/>
      <c r="G1" s="73"/>
      <c r="H1" s="73"/>
      <c r="I1" s="73"/>
      <c r="J1" s="73"/>
      <c r="K1" s="73"/>
      <c r="L1" s="73"/>
      <c r="M1" s="73"/>
      <c r="O1" s="1" t="s">
        <v>3</v>
      </c>
    </row>
    <row r="2" spans="1:16" ht="31.2" x14ac:dyDescent="0.3">
      <c r="A2" s="2" t="s">
        <v>7</v>
      </c>
      <c r="B2" s="2" t="s">
        <v>8</v>
      </c>
      <c r="C2" s="2" t="s">
        <v>9</v>
      </c>
      <c r="D2" s="2" t="s">
        <v>10</v>
      </c>
      <c r="E2" s="2" t="s">
        <v>11</v>
      </c>
      <c r="F2" s="2" t="s">
        <v>12</v>
      </c>
      <c r="G2" s="2" t="s">
        <v>13</v>
      </c>
      <c r="H2" s="2" t="s">
        <v>14</v>
      </c>
      <c r="I2" s="2" t="s">
        <v>15</v>
      </c>
      <c r="J2" s="2" t="s">
        <v>185</v>
      </c>
      <c r="K2" s="2" t="s">
        <v>186</v>
      </c>
      <c r="L2" s="2" t="s">
        <v>187</v>
      </c>
      <c r="M2" s="2" t="s">
        <v>280</v>
      </c>
      <c r="O2" s="4">
        <v>1</v>
      </c>
      <c r="P2" t="s">
        <v>209</v>
      </c>
    </row>
    <row r="3" spans="1:16" x14ac:dyDescent="0.3">
      <c r="A3" s="5">
        <v>1</v>
      </c>
      <c r="B3" s="6" t="s">
        <v>16</v>
      </c>
      <c r="C3" s="7" t="s">
        <v>17</v>
      </c>
      <c r="D3" s="8">
        <v>41600</v>
      </c>
      <c r="E3" s="9">
        <v>4163</v>
      </c>
      <c r="F3" s="10">
        <v>158074286</v>
      </c>
      <c r="G3" s="11">
        <v>41732</v>
      </c>
      <c r="H3" s="9">
        <v>4163</v>
      </c>
      <c r="I3" s="10">
        <v>424668047</v>
      </c>
      <c r="J3" s="24" t="b">
        <f>IF(E3&gt;3000,TRUE,FALSE)</f>
        <v>1</v>
      </c>
      <c r="K3" s="24" t="b">
        <f>AND(E3&gt;3000,H3&gt;4000)</f>
        <v>1</v>
      </c>
      <c r="L3" s="24" t="b">
        <f>OR(E3&gt;3000,F3&gt;40000000)</f>
        <v>1</v>
      </c>
      <c r="M3" s="24" t="b">
        <f>NOT(L3)</f>
        <v>0</v>
      </c>
      <c r="O3" s="4">
        <v>2</v>
      </c>
      <c r="P3" t="s">
        <v>185</v>
      </c>
    </row>
    <row r="4" spans="1:16" x14ac:dyDescent="0.3">
      <c r="A4" s="5">
        <v>2</v>
      </c>
      <c r="B4" s="6" t="s">
        <v>18</v>
      </c>
      <c r="C4" s="7" t="s">
        <v>19</v>
      </c>
      <c r="D4" s="8">
        <v>41397</v>
      </c>
      <c r="E4" s="9">
        <v>4253</v>
      </c>
      <c r="F4" s="10">
        <v>174144585</v>
      </c>
      <c r="G4" s="11">
        <v>41529</v>
      </c>
      <c r="H4" s="9">
        <v>4253</v>
      </c>
      <c r="I4" s="10">
        <v>409013994</v>
      </c>
      <c r="J4" s="24" t="b">
        <f t="shared" ref="J4:J67" si="0">IF(E4&gt;3000,TRUE,FALSE)</f>
        <v>1</v>
      </c>
      <c r="K4" s="24" t="b">
        <f t="shared" ref="K4:K67" si="1">AND(E4&gt;3000,H4&gt;4000)</f>
        <v>1</v>
      </c>
      <c r="L4" s="24" t="b">
        <f t="shared" ref="L4:L67" si="2">OR(E4&gt;3000,F4&gt;40000000)</f>
        <v>1</v>
      </c>
      <c r="M4" s="24" t="b">
        <f t="shared" ref="M4:M67" si="3">NOT(L4)</f>
        <v>0</v>
      </c>
      <c r="O4" s="4">
        <v>3</v>
      </c>
      <c r="P4" t="s">
        <v>186</v>
      </c>
    </row>
    <row r="5" spans="1:16" x14ac:dyDescent="0.3">
      <c r="A5" s="5">
        <v>3</v>
      </c>
      <c r="B5" s="6" t="s">
        <v>20</v>
      </c>
      <c r="C5" s="7" t="s">
        <v>19</v>
      </c>
      <c r="D5" s="8">
        <v>41600</v>
      </c>
      <c r="E5" s="9">
        <v>1</v>
      </c>
      <c r="F5" s="10">
        <v>243390</v>
      </c>
      <c r="G5" s="11">
        <v>41837</v>
      </c>
      <c r="H5" s="9">
        <v>3742</v>
      </c>
      <c r="I5" s="10">
        <v>400738009</v>
      </c>
      <c r="J5" s="24" t="b">
        <f t="shared" si="0"/>
        <v>0</v>
      </c>
      <c r="K5" s="24" t="b">
        <f t="shared" si="1"/>
        <v>0</v>
      </c>
      <c r="L5" s="24" t="b">
        <f t="shared" si="2"/>
        <v>0</v>
      </c>
      <c r="M5" s="24" t="b">
        <f t="shared" si="3"/>
        <v>1</v>
      </c>
      <c r="O5" s="4">
        <v>4</v>
      </c>
      <c r="P5" t="s">
        <v>187</v>
      </c>
    </row>
    <row r="6" spans="1:16" x14ac:dyDescent="0.3">
      <c r="A6" s="5">
        <v>4</v>
      </c>
      <c r="B6" s="6" t="s">
        <v>21</v>
      </c>
      <c r="C6" s="7" t="s">
        <v>22</v>
      </c>
      <c r="D6" s="8">
        <v>41458</v>
      </c>
      <c r="E6" s="9">
        <v>3997</v>
      </c>
      <c r="F6" s="10">
        <v>83517315</v>
      </c>
      <c r="G6" s="11">
        <v>41655</v>
      </c>
      <c r="H6" s="9">
        <v>4003</v>
      </c>
      <c r="I6" s="10">
        <v>368061265</v>
      </c>
      <c r="J6" s="24" t="b">
        <f t="shared" si="0"/>
        <v>1</v>
      </c>
      <c r="K6" s="24" t="b">
        <f t="shared" si="1"/>
        <v>1</v>
      </c>
      <c r="L6" s="24" t="b">
        <f t="shared" si="2"/>
        <v>1</v>
      </c>
      <c r="M6" s="24" t="b">
        <f t="shared" si="3"/>
        <v>0</v>
      </c>
      <c r="O6" s="4">
        <v>5</v>
      </c>
      <c r="P6" t="s">
        <v>280</v>
      </c>
    </row>
    <row r="7" spans="1:16" x14ac:dyDescent="0.3">
      <c r="A7" s="5">
        <v>5</v>
      </c>
      <c r="B7" s="6" t="s">
        <v>23</v>
      </c>
      <c r="C7" s="7" t="s">
        <v>24</v>
      </c>
      <c r="D7" s="8">
        <v>41439</v>
      </c>
      <c r="E7" s="9">
        <v>4207</v>
      </c>
      <c r="F7" s="10">
        <v>116619362</v>
      </c>
      <c r="G7" s="11">
        <v>41536</v>
      </c>
      <c r="H7" s="9">
        <v>4207</v>
      </c>
      <c r="I7" s="10">
        <v>291045518</v>
      </c>
      <c r="J7" s="24" t="b">
        <f t="shared" si="0"/>
        <v>1</v>
      </c>
      <c r="K7" s="24" t="b">
        <f t="shared" si="1"/>
        <v>1</v>
      </c>
      <c r="L7" s="24" t="b">
        <f t="shared" si="2"/>
        <v>1</v>
      </c>
      <c r="M7" s="24" t="b">
        <f t="shared" si="3"/>
        <v>0</v>
      </c>
      <c r="N7" s="4"/>
    </row>
    <row r="8" spans="1:16" x14ac:dyDescent="0.3">
      <c r="A8" s="5">
        <v>6</v>
      </c>
      <c r="B8" s="6" t="s">
        <v>25</v>
      </c>
      <c r="C8" s="7" t="s">
        <v>24</v>
      </c>
      <c r="D8" s="8">
        <v>41551</v>
      </c>
      <c r="E8" s="9">
        <v>3575</v>
      </c>
      <c r="F8" s="10">
        <v>55785112</v>
      </c>
      <c r="G8" s="11">
        <v>41767</v>
      </c>
      <c r="H8" s="9">
        <v>3820</v>
      </c>
      <c r="I8" s="10">
        <v>274092705</v>
      </c>
      <c r="J8" s="24" t="b">
        <f t="shared" si="0"/>
        <v>1</v>
      </c>
      <c r="K8" s="24" t="b">
        <f t="shared" si="1"/>
        <v>0</v>
      </c>
      <c r="L8" s="24" t="b">
        <f t="shared" si="2"/>
        <v>1</v>
      </c>
      <c r="M8" s="24" t="b">
        <f t="shared" si="3"/>
        <v>0</v>
      </c>
    </row>
    <row r="9" spans="1:16" x14ac:dyDescent="0.3">
      <c r="A9" s="5">
        <v>7</v>
      </c>
      <c r="B9" s="6" t="s">
        <v>26</v>
      </c>
      <c r="C9" s="7" t="s">
        <v>19</v>
      </c>
      <c r="D9" s="8">
        <v>41446</v>
      </c>
      <c r="E9" s="9">
        <v>4004</v>
      </c>
      <c r="F9" s="10">
        <v>82429469</v>
      </c>
      <c r="G9" s="11">
        <v>41627</v>
      </c>
      <c r="H9" s="9">
        <v>4004</v>
      </c>
      <c r="I9" s="10">
        <v>268492764</v>
      </c>
      <c r="J9" s="24" t="b">
        <f t="shared" si="0"/>
        <v>1</v>
      </c>
      <c r="K9" s="24" t="b">
        <f t="shared" si="1"/>
        <v>1</v>
      </c>
      <c r="L9" s="24" t="b">
        <f t="shared" si="2"/>
        <v>1</v>
      </c>
      <c r="M9" s="24" t="b">
        <f t="shared" si="3"/>
        <v>0</v>
      </c>
    </row>
    <row r="10" spans="1:16" x14ac:dyDescent="0.3">
      <c r="A10" s="5">
        <v>8</v>
      </c>
      <c r="B10" s="6" t="s">
        <v>27</v>
      </c>
      <c r="C10" s="7" t="s">
        <v>24</v>
      </c>
      <c r="D10" s="8">
        <v>41621</v>
      </c>
      <c r="E10" s="9">
        <v>3903</v>
      </c>
      <c r="F10" s="10">
        <v>73645197</v>
      </c>
      <c r="G10" s="11">
        <v>41746</v>
      </c>
      <c r="H10" s="9">
        <v>3928</v>
      </c>
      <c r="I10" s="10">
        <v>258366855</v>
      </c>
      <c r="J10" s="24" t="b">
        <f t="shared" si="0"/>
        <v>1</v>
      </c>
      <c r="K10" s="24" t="b">
        <f t="shared" si="1"/>
        <v>0</v>
      </c>
      <c r="L10" s="24" t="b">
        <f t="shared" si="2"/>
        <v>1</v>
      </c>
      <c r="M10" s="24" t="b">
        <f t="shared" si="3"/>
        <v>0</v>
      </c>
    </row>
    <row r="11" spans="1:16" x14ac:dyDescent="0.3">
      <c r="A11" s="5">
        <v>9</v>
      </c>
      <c r="B11" s="6" t="s">
        <v>28</v>
      </c>
      <c r="C11" s="7" t="s">
        <v>22</v>
      </c>
      <c r="D11" s="8">
        <v>41418</v>
      </c>
      <c r="E11" s="9">
        <v>3658</v>
      </c>
      <c r="F11" s="10">
        <v>97375245</v>
      </c>
      <c r="G11" s="11">
        <v>41522</v>
      </c>
      <c r="H11" s="9">
        <v>3771</v>
      </c>
      <c r="I11" s="10">
        <v>238679850</v>
      </c>
      <c r="J11" s="24" t="b">
        <f t="shared" si="0"/>
        <v>1</v>
      </c>
      <c r="K11" s="24" t="b">
        <f t="shared" si="1"/>
        <v>0</v>
      </c>
      <c r="L11" s="24" t="b">
        <f t="shared" si="2"/>
        <v>1</v>
      </c>
      <c r="M11" s="24" t="b">
        <f t="shared" si="3"/>
        <v>0</v>
      </c>
    </row>
    <row r="12" spans="1:16" x14ac:dyDescent="0.3">
      <c r="A12" s="5">
        <v>10</v>
      </c>
      <c r="B12" s="6" t="s">
        <v>29</v>
      </c>
      <c r="C12" s="7" t="s">
        <v>19</v>
      </c>
      <c r="D12" s="8">
        <v>41341</v>
      </c>
      <c r="E12" s="9">
        <v>3912</v>
      </c>
      <c r="F12" s="10">
        <v>79110453</v>
      </c>
      <c r="G12" s="11">
        <v>41473</v>
      </c>
      <c r="H12" s="9">
        <v>3912</v>
      </c>
      <c r="I12" s="10">
        <v>234911825</v>
      </c>
      <c r="J12" s="24" t="b">
        <f t="shared" si="0"/>
        <v>1</v>
      </c>
      <c r="K12" s="24" t="b">
        <f t="shared" si="1"/>
        <v>0</v>
      </c>
      <c r="L12" s="24" t="b">
        <f t="shared" si="2"/>
        <v>1</v>
      </c>
      <c r="M12" s="24" t="b">
        <f t="shared" si="3"/>
        <v>0</v>
      </c>
    </row>
    <row r="13" spans="1:16" x14ac:dyDescent="0.3">
      <c r="A13" s="5">
        <v>11</v>
      </c>
      <c r="B13" s="6" t="s">
        <v>30</v>
      </c>
      <c r="C13" s="7" t="s">
        <v>31</v>
      </c>
      <c r="D13" s="8">
        <v>41410</v>
      </c>
      <c r="E13" s="9">
        <v>3868</v>
      </c>
      <c r="F13" s="10">
        <v>70165559</v>
      </c>
      <c r="G13" s="11">
        <v>41529</v>
      </c>
      <c r="H13" s="9">
        <v>3907</v>
      </c>
      <c r="I13" s="10">
        <v>228778661</v>
      </c>
      <c r="J13" s="24" t="b">
        <f t="shared" si="0"/>
        <v>1</v>
      </c>
      <c r="K13" s="24" t="b">
        <f t="shared" si="1"/>
        <v>0</v>
      </c>
      <c r="L13" s="24" t="b">
        <f t="shared" si="2"/>
        <v>1</v>
      </c>
      <c r="M13" s="24" t="b">
        <f t="shared" si="3"/>
        <v>0</v>
      </c>
    </row>
    <row r="14" spans="1:16" x14ac:dyDescent="0.3">
      <c r="A14" s="5">
        <v>12</v>
      </c>
      <c r="B14" s="6" t="s">
        <v>32</v>
      </c>
      <c r="C14" s="7" t="s">
        <v>19</v>
      </c>
      <c r="D14" s="8">
        <v>41586</v>
      </c>
      <c r="E14" s="9">
        <v>3841</v>
      </c>
      <c r="F14" s="10">
        <v>85737841</v>
      </c>
      <c r="G14" s="11">
        <v>41746</v>
      </c>
      <c r="H14" s="9">
        <v>3841</v>
      </c>
      <c r="I14" s="10">
        <v>206362140</v>
      </c>
      <c r="J14" s="24" t="b">
        <f t="shared" si="0"/>
        <v>1</v>
      </c>
      <c r="K14" s="24" t="b">
        <f t="shared" si="1"/>
        <v>0</v>
      </c>
      <c r="L14" s="24" t="b">
        <f t="shared" si="2"/>
        <v>1</v>
      </c>
      <c r="M14" s="24" t="b">
        <f t="shared" si="3"/>
        <v>0</v>
      </c>
    </row>
    <row r="15" spans="1:16" x14ac:dyDescent="0.3">
      <c r="A15" s="5">
        <v>13</v>
      </c>
      <c r="B15" s="6" t="s">
        <v>33</v>
      </c>
      <c r="C15" s="7" t="s">
        <v>31</v>
      </c>
      <c r="D15" s="8">
        <v>41446</v>
      </c>
      <c r="E15" s="9">
        <v>3607</v>
      </c>
      <c r="F15" s="10">
        <v>66411834</v>
      </c>
      <c r="G15" s="11">
        <v>41557</v>
      </c>
      <c r="H15" s="9">
        <v>3607</v>
      </c>
      <c r="I15" s="10">
        <v>202359711</v>
      </c>
      <c r="J15" s="24" t="b">
        <f t="shared" si="0"/>
        <v>1</v>
      </c>
      <c r="K15" s="24" t="b">
        <f t="shared" si="1"/>
        <v>0</v>
      </c>
      <c r="L15" s="24" t="b">
        <f t="shared" si="2"/>
        <v>1</v>
      </c>
      <c r="M15" s="24" t="b">
        <f t="shared" si="3"/>
        <v>0</v>
      </c>
    </row>
    <row r="16" spans="1:16" x14ac:dyDescent="0.3">
      <c r="A16" s="5">
        <v>14</v>
      </c>
      <c r="B16" s="6" t="s">
        <v>34</v>
      </c>
      <c r="C16" s="7" t="s">
        <v>35</v>
      </c>
      <c r="D16" s="8">
        <v>41355</v>
      </c>
      <c r="E16" s="9">
        <v>4046</v>
      </c>
      <c r="F16" s="10">
        <v>43639736</v>
      </c>
      <c r="G16" s="11">
        <v>41536</v>
      </c>
      <c r="H16" s="9">
        <v>4065</v>
      </c>
      <c r="I16" s="10">
        <v>187168425</v>
      </c>
      <c r="J16" s="24" t="b">
        <f t="shared" si="0"/>
        <v>1</v>
      </c>
      <c r="K16" s="24" t="b">
        <f t="shared" si="1"/>
        <v>1</v>
      </c>
      <c r="L16" s="24" t="b">
        <f t="shared" si="2"/>
        <v>1</v>
      </c>
      <c r="M16" s="24" t="b">
        <f t="shared" si="3"/>
        <v>0</v>
      </c>
    </row>
    <row r="17" spans="1:13" x14ac:dyDescent="0.3">
      <c r="A17" s="5">
        <v>15</v>
      </c>
      <c r="B17" s="6" t="s">
        <v>36</v>
      </c>
      <c r="C17" s="7" t="s">
        <v>35</v>
      </c>
      <c r="D17" s="8">
        <v>41453</v>
      </c>
      <c r="E17" s="9">
        <v>3181</v>
      </c>
      <c r="F17" s="10">
        <v>39115043</v>
      </c>
      <c r="G17" s="11">
        <v>41620</v>
      </c>
      <c r="H17" s="9">
        <v>3184</v>
      </c>
      <c r="I17" s="10">
        <v>159582188</v>
      </c>
      <c r="J17" s="24" t="b">
        <f t="shared" si="0"/>
        <v>1</v>
      </c>
      <c r="K17" s="24" t="b">
        <f t="shared" si="1"/>
        <v>0</v>
      </c>
      <c r="L17" s="24" t="b">
        <f t="shared" si="2"/>
        <v>1</v>
      </c>
      <c r="M17" s="24" t="b">
        <f t="shared" si="3"/>
        <v>0</v>
      </c>
    </row>
    <row r="18" spans="1:13" x14ac:dyDescent="0.3">
      <c r="A18" s="5">
        <v>16</v>
      </c>
      <c r="B18" s="6" t="s">
        <v>37</v>
      </c>
      <c r="C18" s="7" t="s">
        <v>24</v>
      </c>
      <c r="D18" s="8">
        <v>41493</v>
      </c>
      <c r="E18" s="9">
        <v>3260</v>
      </c>
      <c r="F18" s="10">
        <v>26419396</v>
      </c>
      <c r="G18" s="11">
        <v>41613</v>
      </c>
      <c r="H18" s="9">
        <v>3445</v>
      </c>
      <c r="I18" s="10">
        <v>150394119</v>
      </c>
      <c r="J18" s="24" t="b">
        <f t="shared" si="0"/>
        <v>1</v>
      </c>
      <c r="K18" s="24" t="b">
        <f t="shared" si="1"/>
        <v>0</v>
      </c>
      <c r="L18" s="24" t="b">
        <f t="shared" si="2"/>
        <v>1</v>
      </c>
      <c r="M18" s="24" t="b">
        <f t="shared" si="3"/>
        <v>0</v>
      </c>
    </row>
    <row r="19" spans="1:13" x14ac:dyDescent="0.3">
      <c r="A19" s="5">
        <v>17</v>
      </c>
      <c r="B19" s="6" t="s">
        <v>38</v>
      </c>
      <c r="C19" s="7" t="s">
        <v>39</v>
      </c>
      <c r="D19" s="8">
        <v>41621</v>
      </c>
      <c r="E19" s="9">
        <v>6</v>
      </c>
      <c r="F19" s="10">
        <v>740455</v>
      </c>
      <c r="G19" s="11">
        <v>41735</v>
      </c>
      <c r="H19" s="9">
        <v>2629</v>
      </c>
      <c r="I19" s="10">
        <v>150117807</v>
      </c>
      <c r="J19" s="24" t="b">
        <f t="shared" si="0"/>
        <v>0</v>
      </c>
      <c r="K19" s="24" t="b">
        <f t="shared" si="1"/>
        <v>0</v>
      </c>
      <c r="L19" s="24" t="b">
        <f t="shared" si="2"/>
        <v>0</v>
      </c>
      <c r="M19" s="24" t="b">
        <f t="shared" si="3"/>
        <v>1</v>
      </c>
    </row>
    <row r="20" spans="1:13" x14ac:dyDescent="0.3">
      <c r="A20" s="5">
        <v>18</v>
      </c>
      <c r="B20" s="6" t="s">
        <v>40</v>
      </c>
      <c r="C20" s="7" t="s">
        <v>24</v>
      </c>
      <c r="D20" s="8">
        <v>41404</v>
      </c>
      <c r="E20" s="9">
        <v>3535</v>
      </c>
      <c r="F20" s="10">
        <v>50085185</v>
      </c>
      <c r="G20" s="11">
        <v>41508</v>
      </c>
      <c r="H20" s="9">
        <v>3550</v>
      </c>
      <c r="I20" s="10">
        <v>144840419</v>
      </c>
      <c r="J20" s="24" t="b">
        <f t="shared" si="0"/>
        <v>1</v>
      </c>
      <c r="K20" s="24" t="b">
        <f t="shared" si="1"/>
        <v>0</v>
      </c>
      <c r="L20" s="24" t="b">
        <f t="shared" si="2"/>
        <v>1</v>
      </c>
      <c r="M20" s="24" t="b">
        <f t="shared" si="3"/>
        <v>0</v>
      </c>
    </row>
    <row r="21" spans="1:13" x14ac:dyDescent="0.3">
      <c r="A21" s="5">
        <v>19</v>
      </c>
      <c r="B21" s="6" t="s">
        <v>41</v>
      </c>
      <c r="C21" s="7" t="s">
        <v>24</v>
      </c>
      <c r="D21" s="8">
        <v>41474</v>
      </c>
      <c r="E21" s="9">
        <v>2903</v>
      </c>
      <c r="F21" s="10">
        <v>41855326</v>
      </c>
      <c r="G21" s="11">
        <v>41578</v>
      </c>
      <c r="H21" s="9">
        <v>3115</v>
      </c>
      <c r="I21" s="10">
        <v>137400141</v>
      </c>
      <c r="J21" s="24" t="b">
        <f t="shared" si="0"/>
        <v>0</v>
      </c>
      <c r="K21" s="24" t="b">
        <f t="shared" si="1"/>
        <v>0</v>
      </c>
      <c r="L21" s="24" t="b">
        <f t="shared" si="2"/>
        <v>1</v>
      </c>
      <c r="M21" s="24" t="b">
        <f t="shared" si="3"/>
        <v>0</v>
      </c>
    </row>
    <row r="22" spans="1:13" x14ac:dyDescent="0.3">
      <c r="A22" s="5">
        <v>20</v>
      </c>
      <c r="B22" s="6" t="s">
        <v>42</v>
      </c>
      <c r="C22" s="7" t="s">
        <v>22</v>
      </c>
      <c r="D22" s="8">
        <v>41313</v>
      </c>
      <c r="E22" s="9">
        <v>3141</v>
      </c>
      <c r="F22" s="10">
        <v>34551025</v>
      </c>
      <c r="G22" s="11">
        <v>41431</v>
      </c>
      <c r="H22" s="9">
        <v>3230</v>
      </c>
      <c r="I22" s="10">
        <v>134506920</v>
      </c>
      <c r="J22" s="24" t="b">
        <f t="shared" si="0"/>
        <v>1</v>
      </c>
      <c r="K22" s="24" t="b">
        <f t="shared" si="1"/>
        <v>0</v>
      </c>
      <c r="L22" s="24" t="b">
        <f t="shared" si="2"/>
        <v>1</v>
      </c>
      <c r="M22" s="24" t="b">
        <f t="shared" si="3"/>
        <v>0</v>
      </c>
    </row>
    <row r="23" spans="1:13" x14ac:dyDescent="0.3">
      <c r="A23" s="5">
        <v>21</v>
      </c>
      <c r="B23" s="6" t="s">
        <v>43</v>
      </c>
      <c r="C23" s="7" t="s">
        <v>39</v>
      </c>
      <c r="D23" s="8">
        <v>41467</v>
      </c>
      <c r="E23" s="9">
        <v>3491</v>
      </c>
      <c r="F23" s="10">
        <v>41508572</v>
      </c>
      <c r="G23" s="11">
        <v>41595</v>
      </c>
      <c r="H23" s="9">
        <v>3491</v>
      </c>
      <c r="I23" s="10">
        <v>133668525</v>
      </c>
      <c r="J23" s="24" t="b">
        <f t="shared" si="0"/>
        <v>1</v>
      </c>
      <c r="K23" s="24" t="b">
        <f t="shared" si="1"/>
        <v>0</v>
      </c>
      <c r="L23" s="24" t="b">
        <f t="shared" si="2"/>
        <v>1</v>
      </c>
      <c r="M23" s="24" t="b">
        <f t="shared" si="3"/>
        <v>0</v>
      </c>
    </row>
    <row r="24" spans="1:13" x14ac:dyDescent="0.3">
      <c r="A24" s="5">
        <v>22</v>
      </c>
      <c r="B24" s="6" t="s">
        <v>44</v>
      </c>
      <c r="C24" s="7" t="s">
        <v>35</v>
      </c>
      <c r="D24" s="8">
        <v>41481</v>
      </c>
      <c r="E24" s="9">
        <v>3924</v>
      </c>
      <c r="F24" s="10">
        <v>53113752</v>
      </c>
      <c r="G24" s="11">
        <v>41613</v>
      </c>
      <c r="H24" s="9">
        <v>3924</v>
      </c>
      <c r="I24" s="10">
        <v>132556852</v>
      </c>
      <c r="J24" s="24" t="b">
        <f t="shared" si="0"/>
        <v>1</v>
      </c>
      <c r="K24" s="24" t="b">
        <f t="shared" si="1"/>
        <v>0</v>
      </c>
      <c r="L24" s="24" t="b">
        <f t="shared" si="2"/>
        <v>1</v>
      </c>
      <c r="M24" s="24" t="b">
        <f t="shared" si="3"/>
        <v>0</v>
      </c>
    </row>
    <row r="25" spans="1:13" x14ac:dyDescent="0.3">
      <c r="A25" s="5">
        <v>23</v>
      </c>
      <c r="B25" s="6" t="s">
        <v>45</v>
      </c>
      <c r="C25" s="7" t="s">
        <v>31</v>
      </c>
      <c r="D25" s="8">
        <v>41626</v>
      </c>
      <c r="E25" s="9">
        <v>3507</v>
      </c>
      <c r="F25" s="10">
        <v>26232425</v>
      </c>
      <c r="G25" s="11">
        <v>41690</v>
      </c>
      <c r="H25" s="9">
        <v>3507</v>
      </c>
      <c r="I25" s="10">
        <v>125168368</v>
      </c>
      <c r="J25" s="24" t="b">
        <f t="shared" si="0"/>
        <v>1</v>
      </c>
      <c r="K25" s="24" t="b">
        <f t="shared" si="1"/>
        <v>0</v>
      </c>
      <c r="L25" s="24" t="b">
        <f t="shared" si="2"/>
        <v>1</v>
      </c>
      <c r="M25" s="24" t="b">
        <f t="shared" si="3"/>
        <v>0</v>
      </c>
    </row>
    <row r="26" spans="1:13" x14ac:dyDescent="0.3">
      <c r="A26" s="5">
        <v>24</v>
      </c>
      <c r="B26" s="6" t="s">
        <v>46</v>
      </c>
      <c r="C26" s="7" t="s">
        <v>22</v>
      </c>
      <c r="D26" s="8">
        <v>41633</v>
      </c>
      <c r="E26" s="9">
        <v>2</v>
      </c>
      <c r="F26" s="10">
        <v>90872</v>
      </c>
      <c r="G26" s="11">
        <v>41739</v>
      </c>
      <c r="H26" s="9">
        <v>3285</v>
      </c>
      <c r="I26" s="10">
        <v>125095601</v>
      </c>
      <c r="J26" s="24" t="b">
        <f t="shared" si="0"/>
        <v>0</v>
      </c>
      <c r="K26" s="24" t="b">
        <f t="shared" si="1"/>
        <v>0</v>
      </c>
      <c r="L26" s="24" t="b">
        <f t="shared" si="2"/>
        <v>0</v>
      </c>
      <c r="M26" s="24" t="b">
        <f t="shared" si="3"/>
        <v>1</v>
      </c>
    </row>
    <row r="27" spans="1:13" x14ac:dyDescent="0.3">
      <c r="A27" s="5">
        <v>25</v>
      </c>
      <c r="B27" s="6" t="s">
        <v>47</v>
      </c>
      <c r="C27" s="7" t="s">
        <v>31</v>
      </c>
      <c r="D27" s="8">
        <v>41361</v>
      </c>
      <c r="E27" s="9">
        <v>3719</v>
      </c>
      <c r="F27" s="10">
        <v>40501814</v>
      </c>
      <c r="G27" s="11">
        <v>41473</v>
      </c>
      <c r="H27" s="9">
        <v>3734</v>
      </c>
      <c r="I27" s="10">
        <v>122523060</v>
      </c>
      <c r="J27" s="24" t="b">
        <f t="shared" si="0"/>
        <v>1</v>
      </c>
      <c r="K27" s="24" t="b">
        <f t="shared" si="1"/>
        <v>0</v>
      </c>
      <c r="L27" s="24" t="b">
        <f t="shared" si="2"/>
        <v>1</v>
      </c>
      <c r="M27" s="24" t="b">
        <f t="shared" si="3"/>
        <v>0</v>
      </c>
    </row>
    <row r="28" spans="1:13" x14ac:dyDescent="0.3">
      <c r="A28" s="5">
        <v>26</v>
      </c>
      <c r="B28" s="6" t="s">
        <v>48</v>
      </c>
      <c r="C28" s="7" t="s">
        <v>39</v>
      </c>
      <c r="D28" s="8">
        <v>41544</v>
      </c>
      <c r="E28" s="9">
        <v>4001</v>
      </c>
      <c r="F28" s="10">
        <v>34017930</v>
      </c>
      <c r="G28" s="11">
        <v>41714</v>
      </c>
      <c r="H28" s="9">
        <v>4001</v>
      </c>
      <c r="I28" s="10">
        <v>119793567</v>
      </c>
      <c r="J28" s="24" t="b">
        <f t="shared" si="0"/>
        <v>1</v>
      </c>
      <c r="K28" s="24" t="b">
        <f t="shared" si="1"/>
        <v>1</v>
      </c>
      <c r="L28" s="24" t="b">
        <f t="shared" si="2"/>
        <v>1</v>
      </c>
      <c r="M28" s="24" t="b">
        <f t="shared" si="3"/>
        <v>0</v>
      </c>
    </row>
    <row r="29" spans="1:13" x14ac:dyDescent="0.3">
      <c r="A29" s="5">
        <v>27</v>
      </c>
      <c r="B29" s="6" t="s">
        <v>49</v>
      </c>
      <c r="C29" s="7" t="s">
        <v>50</v>
      </c>
      <c r="D29" s="8">
        <v>41425</v>
      </c>
      <c r="E29" s="9">
        <v>2925</v>
      </c>
      <c r="F29" s="10">
        <v>29350389</v>
      </c>
      <c r="G29" s="11">
        <v>41543</v>
      </c>
      <c r="H29" s="9">
        <v>3082</v>
      </c>
      <c r="I29" s="10">
        <v>117723989</v>
      </c>
      <c r="J29" s="24" t="b">
        <f t="shared" si="0"/>
        <v>0</v>
      </c>
      <c r="K29" s="24" t="b">
        <f t="shared" si="1"/>
        <v>0</v>
      </c>
      <c r="L29" s="24" t="b">
        <f t="shared" si="2"/>
        <v>0</v>
      </c>
      <c r="M29" s="24" t="b">
        <f t="shared" si="3"/>
        <v>1</v>
      </c>
    </row>
    <row r="30" spans="1:13" x14ac:dyDescent="0.3">
      <c r="A30" s="5">
        <v>28</v>
      </c>
      <c r="B30" s="6" t="s">
        <v>51</v>
      </c>
      <c r="C30" s="7" t="s">
        <v>31</v>
      </c>
      <c r="D30" s="8">
        <v>41633</v>
      </c>
      <c r="E30" s="9">
        <v>2537</v>
      </c>
      <c r="F30" s="10">
        <v>18361578</v>
      </c>
      <c r="G30" s="11">
        <v>41732</v>
      </c>
      <c r="H30" s="9">
        <v>2557</v>
      </c>
      <c r="I30" s="10">
        <v>116900694</v>
      </c>
      <c r="J30" s="24" t="b">
        <f t="shared" si="0"/>
        <v>0</v>
      </c>
      <c r="K30" s="24" t="b">
        <f t="shared" si="1"/>
        <v>0</v>
      </c>
      <c r="L30" s="24" t="b">
        <f t="shared" si="2"/>
        <v>0</v>
      </c>
      <c r="M30" s="24" t="b">
        <f t="shared" si="3"/>
        <v>1</v>
      </c>
    </row>
    <row r="31" spans="1:13" x14ac:dyDescent="0.3">
      <c r="A31" s="5">
        <v>29</v>
      </c>
      <c r="B31" s="6" t="s">
        <v>52</v>
      </c>
      <c r="C31" s="7" t="s">
        <v>53</v>
      </c>
      <c r="D31" s="8">
        <v>41502</v>
      </c>
      <c r="E31" s="9">
        <v>2933</v>
      </c>
      <c r="F31" s="10">
        <v>24637312</v>
      </c>
      <c r="G31" s="11">
        <v>41683</v>
      </c>
      <c r="H31" s="9">
        <v>3330</v>
      </c>
      <c r="I31" s="10">
        <v>116632095</v>
      </c>
      <c r="J31" s="24" t="b">
        <f t="shared" si="0"/>
        <v>0</v>
      </c>
      <c r="K31" s="24" t="b">
        <f t="shared" si="1"/>
        <v>0</v>
      </c>
      <c r="L31" s="24" t="b">
        <f t="shared" si="2"/>
        <v>0</v>
      </c>
      <c r="M31" s="24" t="b">
        <f t="shared" si="3"/>
        <v>1</v>
      </c>
    </row>
    <row r="32" spans="1:13" x14ac:dyDescent="0.3">
      <c r="A32" s="5">
        <v>30</v>
      </c>
      <c r="B32" s="6" t="s">
        <v>54</v>
      </c>
      <c r="C32" s="7" t="s">
        <v>24</v>
      </c>
      <c r="D32" s="8">
        <v>41417</v>
      </c>
      <c r="E32" s="9">
        <v>3555</v>
      </c>
      <c r="F32" s="10">
        <v>41671198</v>
      </c>
      <c r="G32" s="11">
        <v>41501</v>
      </c>
      <c r="H32" s="9">
        <v>3565</v>
      </c>
      <c r="I32" s="10">
        <v>112200072</v>
      </c>
      <c r="J32" s="24" t="b">
        <f t="shared" si="0"/>
        <v>1</v>
      </c>
      <c r="K32" s="24" t="b">
        <f t="shared" si="1"/>
        <v>0</v>
      </c>
      <c r="L32" s="24" t="b">
        <f t="shared" si="2"/>
        <v>1</v>
      </c>
      <c r="M32" s="24" t="b">
        <f t="shared" si="3"/>
        <v>0</v>
      </c>
    </row>
    <row r="33" spans="1:13" x14ac:dyDescent="0.3">
      <c r="A33" s="5">
        <v>31</v>
      </c>
      <c r="B33" s="6" t="s">
        <v>55</v>
      </c>
      <c r="C33" s="7" t="s">
        <v>35</v>
      </c>
      <c r="D33" s="8">
        <v>41418</v>
      </c>
      <c r="E33" s="9">
        <v>3882</v>
      </c>
      <c r="F33" s="10">
        <v>33531068</v>
      </c>
      <c r="G33" s="11">
        <v>41536</v>
      </c>
      <c r="H33" s="9">
        <v>3894</v>
      </c>
      <c r="I33" s="10">
        <v>107518682</v>
      </c>
      <c r="J33" s="24" t="b">
        <f t="shared" si="0"/>
        <v>1</v>
      </c>
      <c r="K33" s="24" t="b">
        <f t="shared" si="1"/>
        <v>0</v>
      </c>
      <c r="L33" s="24" t="b">
        <f t="shared" si="2"/>
        <v>1</v>
      </c>
      <c r="M33" s="24" t="b">
        <f t="shared" si="3"/>
        <v>0</v>
      </c>
    </row>
    <row r="34" spans="1:13" x14ac:dyDescent="0.3">
      <c r="A34" s="5">
        <v>32</v>
      </c>
      <c r="B34" s="6" t="s">
        <v>56</v>
      </c>
      <c r="C34" s="7" t="s">
        <v>39</v>
      </c>
      <c r="D34" s="8">
        <v>41558</v>
      </c>
      <c r="E34" s="9">
        <v>3020</v>
      </c>
      <c r="F34" s="10">
        <v>25718314</v>
      </c>
      <c r="G34" s="11">
        <v>41700</v>
      </c>
      <c r="H34" s="9">
        <v>3143</v>
      </c>
      <c r="I34" s="10">
        <v>107100855</v>
      </c>
      <c r="J34" s="24" t="b">
        <f t="shared" si="0"/>
        <v>1</v>
      </c>
      <c r="K34" s="24" t="b">
        <f t="shared" si="1"/>
        <v>0</v>
      </c>
      <c r="L34" s="24" t="b">
        <f t="shared" si="2"/>
        <v>1</v>
      </c>
      <c r="M34" s="24" t="b">
        <f t="shared" si="3"/>
        <v>0</v>
      </c>
    </row>
    <row r="35" spans="1:13" x14ac:dyDescent="0.3">
      <c r="A35" s="5">
        <v>33</v>
      </c>
      <c r="B35" s="6" t="s">
        <v>57</v>
      </c>
      <c r="C35" s="7" t="s">
        <v>31</v>
      </c>
      <c r="D35" s="8">
        <v>41572</v>
      </c>
      <c r="E35" s="9">
        <v>3336</v>
      </c>
      <c r="F35" s="10">
        <v>32055177</v>
      </c>
      <c r="G35" s="11">
        <v>41662</v>
      </c>
      <c r="H35" s="9">
        <v>3345</v>
      </c>
      <c r="I35" s="10">
        <v>102003019</v>
      </c>
      <c r="J35" s="24" t="b">
        <f t="shared" si="0"/>
        <v>1</v>
      </c>
      <c r="K35" s="24" t="b">
        <f t="shared" si="1"/>
        <v>0</v>
      </c>
      <c r="L35" s="24" t="b">
        <f t="shared" si="2"/>
        <v>1</v>
      </c>
      <c r="M35" s="24" t="b">
        <f t="shared" si="3"/>
        <v>0</v>
      </c>
    </row>
    <row r="36" spans="1:13" x14ac:dyDescent="0.3">
      <c r="A36" s="5">
        <v>34</v>
      </c>
      <c r="B36" s="6" t="s">
        <v>58</v>
      </c>
      <c r="C36" s="7" t="s">
        <v>24</v>
      </c>
      <c r="D36" s="8">
        <v>41467</v>
      </c>
      <c r="E36" s="9">
        <v>3275</v>
      </c>
      <c r="F36" s="10">
        <v>37285325</v>
      </c>
      <c r="G36" s="11">
        <v>41564</v>
      </c>
      <c r="H36" s="9">
        <v>3285</v>
      </c>
      <c r="I36" s="10">
        <v>101802906</v>
      </c>
      <c r="J36" s="24" t="b">
        <f t="shared" si="0"/>
        <v>1</v>
      </c>
      <c r="K36" s="24" t="b">
        <f t="shared" si="1"/>
        <v>0</v>
      </c>
      <c r="L36" s="24" t="b">
        <f t="shared" si="2"/>
        <v>1</v>
      </c>
      <c r="M36" s="24" t="b">
        <f t="shared" si="3"/>
        <v>0</v>
      </c>
    </row>
    <row r="37" spans="1:13" x14ac:dyDescent="0.3">
      <c r="A37" s="5">
        <v>35</v>
      </c>
      <c r="B37" s="6" t="s">
        <v>59</v>
      </c>
      <c r="C37" s="7" t="s">
        <v>39</v>
      </c>
      <c r="D37" s="8">
        <v>41437</v>
      </c>
      <c r="E37" s="9">
        <v>3055</v>
      </c>
      <c r="F37" s="10">
        <v>20719162</v>
      </c>
      <c r="G37" s="11">
        <v>41553</v>
      </c>
      <c r="H37" s="9">
        <v>3055</v>
      </c>
      <c r="I37" s="10">
        <v>101470202</v>
      </c>
      <c r="J37" s="24" t="b">
        <f t="shared" si="0"/>
        <v>1</v>
      </c>
      <c r="K37" s="24" t="b">
        <f t="shared" si="1"/>
        <v>0</v>
      </c>
      <c r="L37" s="24" t="b">
        <f t="shared" si="2"/>
        <v>1</v>
      </c>
      <c r="M37" s="24" t="b">
        <f t="shared" si="3"/>
        <v>0</v>
      </c>
    </row>
    <row r="38" spans="1:13" x14ac:dyDescent="0.3">
      <c r="A38" s="5">
        <v>36</v>
      </c>
      <c r="B38" s="6" t="s">
        <v>60</v>
      </c>
      <c r="C38" s="7" t="s">
        <v>61</v>
      </c>
      <c r="D38" s="8">
        <v>41355</v>
      </c>
      <c r="E38" s="9">
        <v>3098</v>
      </c>
      <c r="F38" s="10">
        <v>30373794</v>
      </c>
      <c r="G38" s="11">
        <v>41466</v>
      </c>
      <c r="H38" s="9">
        <v>3106</v>
      </c>
      <c r="I38" s="10">
        <v>98925640</v>
      </c>
      <c r="J38" s="24" t="b">
        <f t="shared" si="0"/>
        <v>1</v>
      </c>
      <c r="K38" s="24" t="b">
        <f t="shared" si="1"/>
        <v>0</v>
      </c>
      <c r="L38" s="24" t="b">
        <f t="shared" si="2"/>
        <v>1</v>
      </c>
      <c r="M38" s="24" t="b">
        <f t="shared" si="3"/>
        <v>0</v>
      </c>
    </row>
    <row r="39" spans="1:13" x14ac:dyDescent="0.3">
      <c r="A39" s="5">
        <v>37</v>
      </c>
      <c r="B39" s="6">
        <v>42</v>
      </c>
      <c r="C39" s="7" t="s">
        <v>24</v>
      </c>
      <c r="D39" s="8">
        <v>41376</v>
      </c>
      <c r="E39" s="9">
        <v>3003</v>
      </c>
      <c r="F39" s="10">
        <v>27487144</v>
      </c>
      <c r="G39" s="11">
        <v>41480</v>
      </c>
      <c r="H39" s="9">
        <v>3405</v>
      </c>
      <c r="I39" s="10">
        <v>95020213</v>
      </c>
      <c r="J39" s="24" t="b">
        <f t="shared" si="0"/>
        <v>1</v>
      </c>
      <c r="K39" s="24" t="b">
        <f t="shared" si="1"/>
        <v>0</v>
      </c>
      <c r="L39" s="24" t="b">
        <f t="shared" si="2"/>
        <v>1</v>
      </c>
      <c r="M39" s="24" t="b">
        <f t="shared" si="3"/>
        <v>0</v>
      </c>
    </row>
    <row r="40" spans="1:13" x14ac:dyDescent="0.3">
      <c r="A40" s="5">
        <v>38</v>
      </c>
      <c r="B40" s="6" t="s">
        <v>62</v>
      </c>
      <c r="C40" s="7" t="s">
        <v>63</v>
      </c>
      <c r="D40" s="8">
        <v>41495</v>
      </c>
      <c r="E40" s="9">
        <v>3284</v>
      </c>
      <c r="F40" s="10">
        <v>29807393</v>
      </c>
      <c r="G40" s="11">
        <v>41602</v>
      </c>
      <c r="H40" s="9">
        <v>3284</v>
      </c>
      <c r="I40" s="10">
        <v>93050117</v>
      </c>
      <c r="J40" s="24" t="b">
        <f t="shared" si="0"/>
        <v>1</v>
      </c>
      <c r="K40" s="24" t="b">
        <f t="shared" si="1"/>
        <v>0</v>
      </c>
      <c r="L40" s="24" t="b">
        <f t="shared" si="2"/>
        <v>1</v>
      </c>
      <c r="M40" s="24" t="b">
        <f t="shared" si="3"/>
        <v>0</v>
      </c>
    </row>
    <row r="41" spans="1:13" x14ac:dyDescent="0.3">
      <c r="A41" s="5">
        <v>39</v>
      </c>
      <c r="B41" s="6" t="s">
        <v>64</v>
      </c>
      <c r="C41" s="7" t="s">
        <v>19</v>
      </c>
      <c r="D41" s="8">
        <v>41495</v>
      </c>
      <c r="E41" s="9">
        <v>3702</v>
      </c>
      <c r="F41" s="10">
        <v>22232291</v>
      </c>
      <c r="G41" s="11">
        <v>41627</v>
      </c>
      <c r="H41" s="9">
        <v>3716</v>
      </c>
      <c r="I41" s="10">
        <v>90288712</v>
      </c>
      <c r="J41" s="24" t="b">
        <f t="shared" si="0"/>
        <v>1</v>
      </c>
      <c r="K41" s="24" t="b">
        <f t="shared" si="1"/>
        <v>0</v>
      </c>
      <c r="L41" s="24" t="b">
        <f t="shared" si="2"/>
        <v>1</v>
      </c>
      <c r="M41" s="24" t="b">
        <f t="shared" si="3"/>
        <v>0</v>
      </c>
    </row>
    <row r="42" spans="1:13" x14ac:dyDescent="0.3">
      <c r="A42" s="5">
        <v>40</v>
      </c>
      <c r="B42" s="6" t="s">
        <v>65</v>
      </c>
      <c r="C42" s="7" t="s">
        <v>19</v>
      </c>
      <c r="D42" s="8">
        <v>41458</v>
      </c>
      <c r="E42" s="9">
        <v>3904</v>
      </c>
      <c r="F42" s="10">
        <v>29210849</v>
      </c>
      <c r="G42" s="11">
        <v>41557</v>
      </c>
      <c r="H42" s="9">
        <v>3904</v>
      </c>
      <c r="I42" s="10">
        <v>89302115</v>
      </c>
      <c r="J42" s="24" t="b">
        <f t="shared" si="0"/>
        <v>1</v>
      </c>
      <c r="K42" s="24" t="b">
        <f t="shared" si="1"/>
        <v>0</v>
      </c>
      <c r="L42" s="24" t="b">
        <f t="shared" si="2"/>
        <v>1</v>
      </c>
      <c r="M42" s="24" t="b">
        <f t="shared" si="3"/>
        <v>0</v>
      </c>
    </row>
    <row r="43" spans="1:13" x14ac:dyDescent="0.3">
      <c r="A43" s="5">
        <v>41</v>
      </c>
      <c r="B43" s="6" t="s">
        <v>66</v>
      </c>
      <c r="C43" s="7" t="s">
        <v>22</v>
      </c>
      <c r="D43" s="8">
        <v>41383</v>
      </c>
      <c r="E43" s="9">
        <v>3783</v>
      </c>
      <c r="F43" s="10">
        <v>37054485</v>
      </c>
      <c r="G43" s="11">
        <v>41452</v>
      </c>
      <c r="H43" s="9">
        <v>3792</v>
      </c>
      <c r="I43" s="10">
        <v>89107235</v>
      </c>
      <c r="J43" s="24" t="b">
        <f t="shared" si="0"/>
        <v>1</v>
      </c>
      <c r="K43" s="24" t="b">
        <f t="shared" si="1"/>
        <v>0</v>
      </c>
      <c r="L43" s="24" t="b">
        <f t="shared" si="2"/>
        <v>1</v>
      </c>
      <c r="M43" s="24" t="b">
        <f t="shared" si="3"/>
        <v>0</v>
      </c>
    </row>
    <row r="44" spans="1:13" x14ac:dyDescent="0.3">
      <c r="A44" s="5">
        <v>42</v>
      </c>
      <c r="B44" s="6" t="s">
        <v>67</v>
      </c>
      <c r="C44" s="7" t="s">
        <v>61</v>
      </c>
      <c r="D44" s="8">
        <v>41530</v>
      </c>
      <c r="E44" s="9">
        <v>3049</v>
      </c>
      <c r="F44" s="10">
        <v>40272103</v>
      </c>
      <c r="G44" s="11">
        <v>41627</v>
      </c>
      <c r="H44" s="9">
        <v>3155</v>
      </c>
      <c r="I44" s="10">
        <v>83586447</v>
      </c>
      <c r="J44" s="24" t="b">
        <f t="shared" si="0"/>
        <v>1</v>
      </c>
      <c r="K44" s="24" t="b">
        <f t="shared" si="1"/>
        <v>0</v>
      </c>
      <c r="L44" s="24" t="b">
        <f t="shared" si="2"/>
        <v>1</v>
      </c>
      <c r="M44" s="24" t="b">
        <f t="shared" si="3"/>
        <v>0</v>
      </c>
    </row>
    <row r="45" spans="1:13" x14ac:dyDescent="0.3">
      <c r="A45" s="5">
        <v>43</v>
      </c>
      <c r="B45" s="6" t="s">
        <v>68</v>
      </c>
      <c r="C45" s="7" t="s">
        <v>19</v>
      </c>
      <c r="D45" s="8">
        <v>41621</v>
      </c>
      <c r="E45" s="9">
        <v>15</v>
      </c>
      <c r="F45" s="10">
        <v>413373</v>
      </c>
      <c r="G45" s="11">
        <v>41746</v>
      </c>
      <c r="H45" s="9">
        <v>2671</v>
      </c>
      <c r="I45" s="10">
        <v>83301580</v>
      </c>
      <c r="J45" s="24" t="b">
        <f t="shared" si="0"/>
        <v>0</v>
      </c>
      <c r="K45" s="24" t="b">
        <f t="shared" si="1"/>
        <v>0</v>
      </c>
      <c r="L45" s="24" t="b">
        <f t="shared" si="2"/>
        <v>0</v>
      </c>
      <c r="M45" s="24" t="b">
        <f t="shared" si="3"/>
        <v>1</v>
      </c>
    </row>
    <row r="46" spans="1:13" x14ac:dyDescent="0.3">
      <c r="A46" s="5">
        <v>44</v>
      </c>
      <c r="B46" s="6" t="s">
        <v>69</v>
      </c>
      <c r="C46" s="7" t="s">
        <v>35</v>
      </c>
      <c r="D46" s="8">
        <v>41472</v>
      </c>
      <c r="E46" s="9">
        <v>3806</v>
      </c>
      <c r="F46" s="10">
        <v>21312625</v>
      </c>
      <c r="G46" s="11">
        <v>41620</v>
      </c>
      <c r="H46" s="9">
        <v>3809</v>
      </c>
      <c r="I46" s="10">
        <v>83028128</v>
      </c>
      <c r="J46" s="24" t="b">
        <f t="shared" si="0"/>
        <v>1</v>
      </c>
      <c r="K46" s="24" t="b">
        <f t="shared" si="1"/>
        <v>0</v>
      </c>
      <c r="L46" s="24" t="b">
        <f t="shared" si="2"/>
        <v>1</v>
      </c>
      <c r="M46" s="24" t="b">
        <f t="shared" si="3"/>
        <v>0</v>
      </c>
    </row>
    <row r="47" spans="1:13" x14ac:dyDescent="0.3">
      <c r="A47" s="5">
        <v>45</v>
      </c>
      <c r="B47" s="6" t="s">
        <v>70</v>
      </c>
      <c r="C47" s="7" t="s">
        <v>22</v>
      </c>
      <c r="D47" s="8">
        <v>41488</v>
      </c>
      <c r="E47" s="9">
        <v>3025</v>
      </c>
      <c r="F47" s="10">
        <v>27059130</v>
      </c>
      <c r="G47" s="11">
        <v>41571</v>
      </c>
      <c r="H47" s="9">
        <v>3028</v>
      </c>
      <c r="I47" s="10">
        <v>75612460</v>
      </c>
      <c r="J47" s="24" t="b">
        <f t="shared" si="0"/>
        <v>1</v>
      </c>
      <c r="K47" s="24" t="b">
        <f t="shared" si="1"/>
        <v>0</v>
      </c>
      <c r="L47" s="24" t="b">
        <f t="shared" si="2"/>
        <v>1</v>
      </c>
      <c r="M47" s="24" t="b">
        <f t="shared" si="3"/>
        <v>0</v>
      </c>
    </row>
    <row r="48" spans="1:13" x14ac:dyDescent="0.3">
      <c r="A48" s="5">
        <v>46</v>
      </c>
      <c r="B48" s="6" t="s">
        <v>71</v>
      </c>
      <c r="C48" s="7" t="s">
        <v>39</v>
      </c>
      <c r="D48" s="8">
        <v>41453</v>
      </c>
      <c r="E48" s="9">
        <v>3222</v>
      </c>
      <c r="F48" s="10">
        <v>24852258</v>
      </c>
      <c r="G48" s="11">
        <v>41532</v>
      </c>
      <c r="H48" s="9">
        <v>3222</v>
      </c>
      <c r="I48" s="10">
        <v>73103784</v>
      </c>
      <c r="J48" s="24" t="b">
        <f t="shared" si="0"/>
        <v>1</v>
      </c>
      <c r="K48" s="24" t="b">
        <f t="shared" si="1"/>
        <v>0</v>
      </c>
      <c r="L48" s="24" t="b">
        <f t="shared" si="2"/>
        <v>1</v>
      </c>
      <c r="M48" s="24" t="b">
        <f t="shared" si="3"/>
        <v>0</v>
      </c>
    </row>
    <row r="49" spans="1:13" x14ac:dyDescent="0.3">
      <c r="A49" s="5">
        <v>47</v>
      </c>
      <c r="B49" s="6" t="s">
        <v>72</v>
      </c>
      <c r="C49" s="7" t="s">
        <v>22</v>
      </c>
      <c r="D49" s="8">
        <v>41292</v>
      </c>
      <c r="E49" s="9">
        <v>2647</v>
      </c>
      <c r="F49" s="10">
        <v>28402310</v>
      </c>
      <c r="G49" s="11">
        <v>41368</v>
      </c>
      <c r="H49" s="9">
        <v>2781</v>
      </c>
      <c r="I49" s="10">
        <v>71628180</v>
      </c>
      <c r="J49" s="24" t="b">
        <f t="shared" si="0"/>
        <v>0</v>
      </c>
      <c r="K49" s="24" t="b">
        <f t="shared" si="1"/>
        <v>0</v>
      </c>
      <c r="L49" s="24" t="b">
        <f t="shared" si="2"/>
        <v>0</v>
      </c>
      <c r="M49" s="24" t="b">
        <f t="shared" si="3"/>
        <v>1</v>
      </c>
    </row>
    <row r="50" spans="1:13" x14ac:dyDescent="0.3">
      <c r="A50" s="5">
        <v>48</v>
      </c>
      <c r="B50" s="6" t="s">
        <v>73</v>
      </c>
      <c r="C50" s="7" t="s">
        <v>74</v>
      </c>
      <c r="D50" s="8">
        <v>41319</v>
      </c>
      <c r="E50" s="9">
        <v>3223</v>
      </c>
      <c r="F50" s="10">
        <v>21401594</v>
      </c>
      <c r="G50" s="11">
        <v>41424</v>
      </c>
      <c r="H50" s="9">
        <v>3223</v>
      </c>
      <c r="I50" s="10">
        <v>71349120</v>
      </c>
      <c r="J50" s="24" t="b">
        <f t="shared" si="0"/>
        <v>1</v>
      </c>
      <c r="K50" s="24" t="b">
        <f t="shared" si="1"/>
        <v>0</v>
      </c>
      <c r="L50" s="24" t="b">
        <f t="shared" si="2"/>
        <v>1</v>
      </c>
      <c r="M50" s="24" t="b">
        <f t="shared" si="3"/>
        <v>0</v>
      </c>
    </row>
    <row r="51" spans="1:13" x14ac:dyDescent="0.3">
      <c r="A51" s="5">
        <v>49</v>
      </c>
      <c r="B51" s="6" t="s">
        <v>75</v>
      </c>
      <c r="C51" s="7" t="s">
        <v>39</v>
      </c>
      <c r="D51" s="8">
        <v>41486</v>
      </c>
      <c r="E51" s="9">
        <v>3866</v>
      </c>
      <c r="F51" s="10">
        <v>17548389</v>
      </c>
      <c r="G51" s="11">
        <v>41595</v>
      </c>
      <c r="H51" s="9">
        <v>3867</v>
      </c>
      <c r="I51" s="10">
        <v>71017784</v>
      </c>
      <c r="J51" s="24" t="b">
        <f t="shared" si="0"/>
        <v>1</v>
      </c>
      <c r="K51" s="24" t="b">
        <f t="shared" si="1"/>
        <v>0</v>
      </c>
      <c r="L51" s="24" t="b">
        <f t="shared" si="2"/>
        <v>1</v>
      </c>
      <c r="M51" s="24" t="b">
        <f t="shared" si="3"/>
        <v>0</v>
      </c>
    </row>
    <row r="52" spans="1:13" x14ac:dyDescent="0.3">
      <c r="A52" s="5">
        <v>50</v>
      </c>
      <c r="B52" s="6" t="s">
        <v>76</v>
      </c>
      <c r="C52" s="7" t="s">
        <v>22</v>
      </c>
      <c r="D52" s="8">
        <v>41593</v>
      </c>
      <c r="E52" s="9">
        <v>2024</v>
      </c>
      <c r="F52" s="10">
        <v>30107555</v>
      </c>
      <c r="G52" s="11">
        <v>41648</v>
      </c>
      <c r="H52" s="9">
        <v>2041</v>
      </c>
      <c r="I52" s="10">
        <v>70525195</v>
      </c>
      <c r="J52" s="24" t="b">
        <f t="shared" si="0"/>
        <v>0</v>
      </c>
      <c r="K52" s="24" t="b">
        <f t="shared" si="1"/>
        <v>0</v>
      </c>
      <c r="L52" s="24" t="b">
        <f t="shared" si="2"/>
        <v>0</v>
      </c>
      <c r="M52" s="24" t="b">
        <f t="shared" si="3"/>
        <v>1</v>
      </c>
    </row>
    <row r="53" spans="1:13" x14ac:dyDescent="0.3">
      <c r="A53" s="5">
        <v>51</v>
      </c>
      <c r="B53" s="6" t="s">
        <v>77</v>
      </c>
      <c r="C53" s="7" t="s">
        <v>35</v>
      </c>
      <c r="D53" s="8">
        <v>41493</v>
      </c>
      <c r="E53" s="9">
        <v>3031</v>
      </c>
      <c r="F53" s="10">
        <v>14401054</v>
      </c>
      <c r="G53" s="11">
        <v>41669</v>
      </c>
      <c r="H53" s="9">
        <v>3080</v>
      </c>
      <c r="I53" s="10">
        <v>68559554</v>
      </c>
      <c r="J53" s="24" t="b">
        <f t="shared" si="0"/>
        <v>1</v>
      </c>
      <c r="K53" s="24" t="b">
        <f t="shared" si="1"/>
        <v>0</v>
      </c>
      <c r="L53" s="24" t="b">
        <f t="shared" si="2"/>
        <v>1</v>
      </c>
      <c r="M53" s="24" t="b">
        <f t="shared" si="3"/>
        <v>0</v>
      </c>
    </row>
    <row r="54" spans="1:13" x14ac:dyDescent="0.3">
      <c r="A54" s="5">
        <v>52</v>
      </c>
      <c r="B54" s="6" t="s">
        <v>78</v>
      </c>
      <c r="C54" s="7" t="s">
        <v>35</v>
      </c>
      <c r="D54" s="8">
        <v>41319</v>
      </c>
      <c r="E54" s="9">
        <v>3553</v>
      </c>
      <c r="F54" s="10">
        <v>24834845</v>
      </c>
      <c r="G54" s="11">
        <v>41417</v>
      </c>
      <c r="H54" s="9">
        <v>3555</v>
      </c>
      <c r="I54" s="10">
        <v>67349198</v>
      </c>
      <c r="J54" s="24" t="b">
        <f t="shared" si="0"/>
        <v>1</v>
      </c>
      <c r="K54" s="24" t="b">
        <f t="shared" si="1"/>
        <v>0</v>
      </c>
      <c r="L54" s="24" t="b">
        <f t="shared" si="2"/>
        <v>1</v>
      </c>
      <c r="M54" s="24" t="b">
        <f t="shared" si="3"/>
        <v>0</v>
      </c>
    </row>
    <row r="55" spans="1:13" x14ac:dyDescent="0.3">
      <c r="A55" s="5">
        <v>53</v>
      </c>
      <c r="B55" s="6" t="s">
        <v>79</v>
      </c>
      <c r="C55" s="7" t="s">
        <v>50</v>
      </c>
      <c r="D55" s="8">
        <v>41306</v>
      </c>
      <c r="E55" s="9">
        <v>3009</v>
      </c>
      <c r="F55" s="10">
        <v>20353967</v>
      </c>
      <c r="G55" s="11">
        <v>41403</v>
      </c>
      <c r="H55" s="9">
        <v>3009</v>
      </c>
      <c r="I55" s="10">
        <v>66380662</v>
      </c>
      <c r="J55" s="24" t="b">
        <f t="shared" si="0"/>
        <v>1</v>
      </c>
      <c r="K55" s="24" t="b">
        <f t="shared" si="1"/>
        <v>0</v>
      </c>
      <c r="L55" s="24" t="b">
        <f t="shared" si="2"/>
        <v>1</v>
      </c>
      <c r="M55" s="24" t="b">
        <f t="shared" si="3"/>
        <v>0</v>
      </c>
    </row>
    <row r="56" spans="1:13" x14ac:dyDescent="0.3">
      <c r="A56" s="5">
        <v>54</v>
      </c>
      <c r="B56" s="6" t="s">
        <v>80</v>
      </c>
      <c r="C56" s="7" t="s">
        <v>81</v>
      </c>
      <c r="D56" s="8">
        <v>41334</v>
      </c>
      <c r="E56" s="9">
        <v>3525</v>
      </c>
      <c r="F56" s="10">
        <v>27202226</v>
      </c>
      <c r="G56" s="11">
        <v>41438</v>
      </c>
      <c r="H56" s="9">
        <v>3525</v>
      </c>
      <c r="I56" s="10">
        <v>65187603</v>
      </c>
      <c r="J56" s="24" t="b">
        <f t="shared" si="0"/>
        <v>1</v>
      </c>
      <c r="K56" s="24" t="b">
        <f t="shared" si="1"/>
        <v>0</v>
      </c>
      <c r="L56" s="24" t="b">
        <f t="shared" si="2"/>
        <v>1</v>
      </c>
      <c r="M56" s="24" t="b">
        <f t="shared" si="3"/>
        <v>0</v>
      </c>
    </row>
    <row r="57" spans="1:13" x14ac:dyDescent="0.3">
      <c r="A57" s="5">
        <v>55</v>
      </c>
      <c r="B57" s="6" t="s">
        <v>82</v>
      </c>
      <c r="C57" s="7" t="s">
        <v>22</v>
      </c>
      <c r="D57" s="8">
        <v>41432</v>
      </c>
      <c r="E57" s="9">
        <v>2536</v>
      </c>
      <c r="F57" s="10">
        <v>34058360</v>
      </c>
      <c r="G57" s="11">
        <v>41494</v>
      </c>
      <c r="H57" s="9">
        <v>2591</v>
      </c>
      <c r="I57" s="10">
        <v>64473115</v>
      </c>
      <c r="J57" s="24" t="b">
        <f t="shared" si="0"/>
        <v>0</v>
      </c>
      <c r="K57" s="24" t="b">
        <f t="shared" si="1"/>
        <v>0</v>
      </c>
      <c r="L57" s="24" t="b">
        <f t="shared" si="2"/>
        <v>0</v>
      </c>
      <c r="M57" s="24" t="b">
        <f t="shared" si="3"/>
        <v>1</v>
      </c>
    </row>
    <row r="58" spans="1:13" x14ac:dyDescent="0.3">
      <c r="A58" s="5">
        <v>56</v>
      </c>
      <c r="B58" s="6" t="s">
        <v>83</v>
      </c>
      <c r="C58" s="7" t="s">
        <v>84</v>
      </c>
      <c r="D58" s="8">
        <v>41579</v>
      </c>
      <c r="E58" s="9">
        <v>3065</v>
      </c>
      <c r="F58" s="10">
        <v>16334566</v>
      </c>
      <c r="G58" s="11">
        <v>41690</v>
      </c>
      <c r="H58" s="9">
        <v>3237</v>
      </c>
      <c r="I58" s="10">
        <v>63914167</v>
      </c>
      <c r="J58" s="24" t="b">
        <f t="shared" si="0"/>
        <v>1</v>
      </c>
      <c r="K58" s="24" t="b">
        <f t="shared" si="1"/>
        <v>0</v>
      </c>
      <c r="L58" s="24" t="b">
        <f t="shared" si="2"/>
        <v>1</v>
      </c>
      <c r="M58" s="24" t="b">
        <f t="shared" si="3"/>
        <v>0</v>
      </c>
    </row>
    <row r="59" spans="1:13" x14ac:dyDescent="0.3">
      <c r="A59" s="5">
        <v>57</v>
      </c>
      <c r="B59" s="6" t="s">
        <v>85</v>
      </c>
      <c r="C59" s="7" t="s">
        <v>50</v>
      </c>
      <c r="D59" s="8">
        <v>41579</v>
      </c>
      <c r="E59" s="9">
        <v>3407</v>
      </c>
      <c r="F59" s="10">
        <v>27017351</v>
      </c>
      <c r="G59" s="11">
        <v>41648</v>
      </c>
      <c r="H59" s="9">
        <v>3407</v>
      </c>
      <c r="I59" s="10">
        <v>61737191</v>
      </c>
      <c r="J59" s="24" t="b">
        <f t="shared" si="0"/>
        <v>1</v>
      </c>
      <c r="K59" s="24" t="b">
        <f t="shared" si="1"/>
        <v>0</v>
      </c>
      <c r="L59" s="24" t="b">
        <f t="shared" si="2"/>
        <v>1</v>
      </c>
      <c r="M59" s="24" t="b">
        <f t="shared" si="3"/>
        <v>0</v>
      </c>
    </row>
    <row r="60" spans="1:13" x14ac:dyDescent="0.3">
      <c r="A60" s="5">
        <v>58</v>
      </c>
      <c r="B60" s="6" t="s">
        <v>86</v>
      </c>
      <c r="C60" s="7" t="s">
        <v>24</v>
      </c>
      <c r="D60" s="8">
        <v>41537</v>
      </c>
      <c r="E60" s="9">
        <v>3260</v>
      </c>
      <c r="F60" s="10">
        <v>20817053</v>
      </c>
      <c r="G60" s="11">
        <v>41613</v>
      </c>
      <c r="H60" s="9">
        <v>3290</v>
      </c>
      <c r="I60" s="10">
        <v>61002302</v>
      </c>
      <c r="J60" s="24" t="b">
        <f t="shared" si="0"/>
        <v>1</v>
      </c>
      <c r="K60" s="24" t="b">
        <f t="shared" si="1"/>
        <v>0</v>
      </c>
      <c r="L60" s="24" t="b">
        <f t="shared" si="2"/>
        <v>1</v>
      </c>
      <c r="M60" s="24" t="b">
        <f t="shared" si="3"/>
        <v>0</v>
      </c>
    </row>
    <row r="61" spans="1:13" x14ac:dyDescent="0.3">
      <c r="A61" s="5">
        <v>59</v>
      </c>
      <c r="B61" s="6" t="s">
        <v>87</v>
      </c>
      <c r="C61" s="7" t="s">
        <v>39</v>
      </c>
      <c r="D61" s="8">
        <v>41425</v>
      </c>
      <c r="E61" s="9">
        <v>3401</v>
      </c>
      <c r="F61" s="10">
        <v>27520040</v>
      </c>
      <c r="G61" s="11">
        <v>41504</v>
      </c>
      <c r="H61" s="9">
        <v>3401</v>
      </c>
      <c r="I61" s="10">
        <v>60522097</v>
      </c>
      <c r="J61" s="24" t="b">
        <f t="shared" si="0"/>
        <v>1</v>
      </c>
      <c r="K61" s="24" t="b">
        <f t="shared" si="1"/>
        <v>0</v>
      </c>
      <c r="L61" s="24" t="b">
        <f t="shared" si="2"/>
        <v>1</v>
      </c>
      <c r="M61" s="24" t="b">
        <f t="shared" si="3"/>
        <v>0</v>
      </c>
    </row>
    <row r="62" spans="1:13" x14ac:dyDescent="0.3">
      <c r="A62" s="5">
        <v>60</v>
      </c>
      <c r="B62" s="6" t="s">
        <v>88</v>
      </c>
      <c r="C62" s="7" t="s">
        <v>35</v>
      </c>
      <c r="D62" s="8">
        <v>41633</v>
      </c>
      <c r="E62" s="9">
        <v>2909</v>
      </c>
      <c r="F62" s="10">
        <v>12765508</v>
      </c>
      <c r="G62" s="11">
        <v>41739</v>
      </c>
      <c r="H62" s="9">
        <v>2922</v>
      </c>
      <c r="I62" s="10">
        <v>58236838</v>
      </c>
      <c r="J62" s="24" t="b">
        <f t="shared" si="0"/>
        <v>0</v>
      </c>
      <c r="K62" s="24" t="b">
        <f t="shared" si="1"/>
        <v>0</v>
      </c>
      <c r="L62" s="24" t="b">
        <f t="shared" si="2"/>
        <v>0</v>
      </c>
      <c r="M62" s="24" t="b">
        <f t="shared" si="3"/>
        <v>1</v>
      </c>
    </row>
    <row r="63" spans="1:13" x14ac:dyDescent="0.3">
      <c r="A63" s="5">
        <v>61</v>
      </c>
      <c r="B63" s="6" t="s">
        <v>89</v>
      </c>
      <c r="C63" s="7" t="s">
        <v>53</v>
      </c>
      <c r="D63" s="8">
        <v>41320</v>
      </c>
      <c r="E63" s="9">
        <v>3288</v>
      </c>
      <c r="F63" s="10">
        <v>15891055</v>
      </c>
      <c r="G63" s="11">
        <v>41480</v>
      </c>
      <c r="H63" s="9">
        <v>3353</v>
      </c>
      <c r="I63" s="10">
        <v>57012977</v>
      </c>
      <c r="J63" s="24" t="b">
        <f t="shared" si="0"/>
        <v>1</v>
      </c>
      <c r="K63" s="24" t="b">
        <f t="shared" si="1"/>
        <v>0</v>
      </c>
      <c r="L63" s="24" t="b">
        <f t="shared" si="2"/>
        <v>1</v>
      </c>
      <c r="M63" s="24" t="b">
        <f t="shared" si="3"/>
        <v>0</v>
      </c>
    </row>
    <row r="64" spans="1:13" x14ac:dyDescent="0.3">
      <c r="A64" s="5">
        <v>62</v>
      </c>
      <c r="B64" s="6" t="s">
        <v>90</v>
      </c>
      <c r="C64" s="7" t="s">
        <v>91</v>
      </c>
      <c r="D64" s="8">
        <v>41565</v>
      </c>
      <c r="E64" s="9">
        <v>19</v>
      </c>
      <c r="F64" s="10">
        <v>923715</v>
      </c>
      <c r="G64" s="11">
        <v>41767</v>
      </c>
      <c r="H64" s="9">
        <v>1474</v>
      </c>
      <c r="I64" s="10">
        <v>56671993</v>
      </c>
      <c r="J64" s="24" t="b">
        <f t="shared" si="0"/>
        <v>0</v>
      </c>
      <c r="K64" s="24" t="b">
        <f t="shared" si="1"/>
        <v>0</v>
      </c>
      <c r="L64" s="24" t="b">
        <f t="shared" si="2"/>
        <v>0</v>
      </c>
      <c r="M64" s="24" t="b">
        <f t="shared" si="3"/>
        <v>1</v>
      </c>
    </row>
    <row r="65" spans="1:13" x14ac:dyDescent="0.3">
      <c r="A65" s="5">
        <v>63</v>
      </c>
      <c r="B65" s="6" t="s">
        <v>92</v>
      </c>
      <c r="C65" s="7" t="s">
        <v>74</v>
      </c>
      <c r="D65" s="8">
        <v>41579</v>
      </c>
      <c r="E65" s="9">
        <v>3736</v>
      </c>
      <c r="F65" s="10">
        <v>15805237</v>
      </c>
      <c r="G65" s="11">
        <v>41718</v>
      </c>
      <c r="H65" s="9">
        <v>3736</v>
      </c>
      <c r="I65" s="10">
        <v>55750480</v>
      </c>
      <c r="J65" s="24" t="b">
        <f t="shared" si="0"/>
        <v>1</v>
      </c>
      <c r="K65" s="24" t="b">
        <f t="shared" si="1"/>
        <v>0</v>
      </c>
      <c r="L65" s="24" t="b">
        <f t="shared" si="2"/>
        <v>1</v>
      </c>
      <c r="M65" s="24" t="b">
        <f t="shared" si="3"/>
        <v>0</v>
      </c>
    </row>
    <row r="66" spans="1:13" x14ac:dyDescent="0.3">
      <c r="A66" s="5">
        <v>64</v>
      </c>
      <c r="B66" s="6" t="s">
        <v>93</v>
      </c>
      <c r="C66" s="7" t="s">
        <v>31</v>
      </c>
      <c r="D66" s="8">
        <v>41299</v>
      </c>
      <c r="E66" s="9">
        <v>3372</v>
      </c>
      <c r="F66" s="10">
        <v>19690956</v>
      </c>
      <c r="G66" s="11">
        <v>41389</v>
      </c>
      <c r="H66" s="9">
        <v>3375</v>
      </c>
      <c r="I66" s="10">
        <v>55703475</v>
      </c>
      <c r="J66" s="24" t="b">
        <f t="shared" si="0"/>
        <v>1</v>
      </c>
      <c r="K66" s="24" t="b">
        <f t="shared" si="1"/>
        <v>0</v>
      </c>
      <c r="L66" s="24" t="b">
        <f t="shared" si="2"/>
        <v>1</v>
      </c>
      <c r="M66" s="24" t="b">
        <f t="shared" si="3"/>
        <v>0</v>
      </c>
    </row>
    <row r="67" spans="1:13" x14ac:dyDescent="0.3">
      <c r="A67" s="5">
        <v>65</v>
      </c>
      <c r="B67" s="6" t="s">
        <v>94</v>
      </c>
      <c r="C67" s="7" t="s">
        <v>63</v>
      </c>
      <c r="D67" s="8">
        <v>41369</v>
      </c>
      <c r="E67" s="9">
        <v>3025</v>
      </c>
      <c r="F67" s="10">
        <v>25775847</v>
      </c>
      <c r="G67" s="11">
        <v>41434</v>
      </c>
      <c r="H67" s="9">
        <v>3025</v>
      </c>
      <c r="I67" s="10">
        <v>54239856</v>
      </c>
      <c r="J67" s="24" t="b">
        <f t="shared" si="0"/>
        <v>1</v>
      </c>
      <c r="K67" s="24" t="b">
        <f t="shared" si="1"/>
        <v>0</v>
      </c>
      <c r="L67" s="24" t="b">
        <f t="shared" si="2"/>
        <v>1</v>
      </c>
      <c r="M67" s="24" t="b">
        <f t="shared" si="3"/>
        <v>0</v>
      </c>
    </row>
    <row r="68" spans="1:13" x14ac:dyDescent="0.3">
      <c r="A68" s="5">
        <v>66</v>
      </c>
      <c r="B68" s="6" t="s">
        <v>95</v>
      </c>
      <c r="C68" s="7" t="s">
        <v>50</v>
      </c>
      <c r="D68" s="8">
        <v>41474</v>
      </c>
      <c r="E68" s="9">
        <v>3016</v>
      </c>
      <c r="F68" s="10">
        <v>18048422</v>
      </c>
      <c r="G68" s="11">
        <v>41564</v>
      </c>
      <c r="H68" s="9">
        <v>3016</v>
      </c>
      <c r="I68" s="10">
        <v>53262560</v>
      </c>
      <c r="J68" s="24" t="b">
        <f t="shared" ref="J68:J102" si="4">IF(E68&gt;3000,TRUE,FALSE)</f>
        <v>1</v>
      </c>
      <c r="K68" s="24" t="b">
        <f t="shared" ref="K68:K102" si="5">AND(E68&gt;3000,H68&gt;4000)</f>
        <v>0</v>
      </c>
      <c r="L68" s="24" t="b">
        <f t="shared" ref="L68:L102" si="6">OR(E68&gt;3000,F68&gt;40000000)</f>
        <v>1</v>
      </c>
      <c r="M68" s="24" t="b">
        <f t="shared" ref="M68:M102" si="7">NOT(L68)</f>
        <v>0</v>
      </c>
    </row>
    <row r="69" spans="1:13" x14ac:dyDescent="0.3">
      <c r="A69" s="5">
        <v>67</v>
      </c>
      <c r="B69" s="6" t="s">
        <v>96</v>
      </c>
      <c r="C69" s="7" t="s">
        <v>17</v>
      </c>
      <c r="D69" s="8">
        <v>41621</v>
      </c>
      <c r="E69" s="9">
        <v>2194</v>
      </c>
      <c r="F69" s="10">
        <v>16007634</v>
      </c>
      <c r="G69" s="11">
        <v>41683</v>
      </c>
      <c r="H69" s="9">
        <v>2194</v>
      </c>
      <c r="I69" s="10">
        <v>52543354</v>
      </c>
      <c r="J69" s="24" t="b">
        <f t="shared" si="4"/>
        <v>0</v>
      </c>
      <c r="K69" s="24" t="b">
        <f t="shared" si="5"/>
        <v>0</v>
      </c>
      <c r="L69" s="24" t="b">
        <f t="shared" si="6"/>
        <v>0</v>
      </c>
      <c r="M69" s="24" t="b">
        <f t="shared" si="7"/>
        <v>1</v>
      </c>
    </row>
    <row r="70" spans="1:13" ht="31.2" x14ac:dyDescent="0.3">
      <c r="A70" s="5">
        <v>68</v>
      </c>
      <c r="B70" s="6" t="s">
        <v>97</v>
      </c>
      <c r="C70" s="7" t="s">
        <v>17</v>
      </c>
      <c r="D70" s="8">
        <v>41362</v>
      </c>
      <c r="E70" s="9">
        <v>2047</v>
      </c>
      <c r="F70" s="10">
        <v>21641679</v>
      </c>
      <c r="G70" s="11">
        <v>41424</v>
      </c>
      <c r="H70" s="9">
        <v>2047</v>
      </c>
      <c r="I70" s="10">
        <v>51975354</v>
      </c>
      <c r="J70" s="24" t="b">
        <f t="shared" si="4"/>
        <v>0</v>
      </c>
      <c r="K70" s="24" t="b">
        <f t="shared" si="5"/>
        <v>0</v>
      </c>
      <c r="L70" s="24" t="b">
        <f t="shared" si="6"/>
        <v>0</v>
      </c>
      <c r="M70" s="24" t="b">
        <f t="shared" si="7"/>
        <v>1</v>
      </c>
    </row>
    <row r="71" spans="1:13" x14ac:dyDescent="0.3">
      <c r="A71" s="5">
        <v>69</v>
      </c>
      <c r="B71" s="6" t="s">
        <v>98</v>
      </c>
      <c r="C71" s="7" t="s">
        <v>63</v>
      </c>
      <c r="D71" s="8">
        <v>41348</v>
      </c>
      <c r="E71" s="9">
        <v>2507</v>
      </c>
      <c r="F71" s="10">
        <v>17118745</v>
      </c>
      <c r="G71" s="11">
        <v>41434</v>
      </c>
      <c r="H71" s="9">
        <v>2507</v>
      </c>
      <c r="I71" s="10">
        <v>51872378</v>
      </c>
      <c r="J71" s="24" t="b">
        <f t="shared" si="4"/>
        <v>0</v>
      </c>
      <c r="K71" s="24" t="b">
        <f t="shared" si="5"/>
        <v>0</v>
      </c>
      <c r="L71" s="24" t="b">
        <f t="shared" si="6"/>
        <v>0</v>
      </c>
      <c r="M71" s="24" t="b">
        <f t="shared" si="7"/>
        <v>1</v>
      </c>
    </row>
    <row r="72" spans="1:13" x14ac:dyDescent="0.3">
      <c r="A72" s="5">
        <v>70</v>
      </c>
      <c r="B72" s="6" t="s">
        <v>99</v>
      </c>
      <c r="C72" s="7" t="s">
        <v>31</v>
      </c>
      <c r="D72" s="8">
        <v>41390</v>
      </c>
      <c r="E72" s="9">
        <v>3277</v>
      </c>
      <c r="F72" s="10">
        <v>20244505</v>
      </c>
      <c r="G72" s="11">
        <v>41515</v>
      </c>
      <c r="H72" s="9">
        <v>3303</v>
      </c>
      <c r="I72" s="10">
        <v>49875291</v>
      </c>
      <c r="J72" s="24" t="b">
        <f t="shared" si="4"/>
        <v>1</v>
      </c>
      <c r="K72" s="24" t="b">
        <f t="shared" si="5"/>
        <v>0</v>
      </c>
      <c r="L72" s="24" t="b">
        <f t="shared" si="6"/>
        <v>1</v>
      </c>
      <c r="M72" s="24" t="b">
        <f t="shared" si="7"/>
        <v>0</v>
      </c>
    </row>
    <row r="73" spans="1:13" x14ac:dyDescent="0.3">
      <c r="A73" s="5">
        <v>71</v>
      </c>
      <c r="B73" s="6" t="s">
        <v>100</v>
      </c>
      <c r="C73" s="7" t="s">
        <v>24</v>
      </c>
      <c r="D73" s="8">
        <v>41285</v>
      </c>
      <c r="E73" s="9">
        <v>3103</v>
      </c>
      <c r="F73" s="10">
        <v>17070347</v>
      </c>
      <c r="G73" s="11">
        <v>41368</v>
      </c>
      <c r="H73" s="9">
        <v>3103</v>
      </c>
      <c r="I73" s="10">
        <v>46000903</v>
      </c>
      <c r="J73" s="24" t="b">
        <f t="shared" si="4"/>
        <v>1</v>
      </c>
      <c r="K73" s="24" t="b">
        <f t="shared" si="5"/>
        <v>0</v>
      </c>
      <c r="L73" s="24" t="b">
        <f t="shared" si="6"/>
        <v>1</v>
      </c>
      <c r="M73" s="24" t="b">
        <f t="shared" si="7"/>
        <v>0</v>
      </c>
    </row>
    <row r="74" spans="1:13" x14ac:dyDescent="0.3">
      <c r="A74" s="5">
        <v>72</v>
      </c>
      <c r="B74" s="6" t="s">
        <v>101</v>
      </c>
      <c r="C74" s="7" t="s">
        <v>22</v>
      </c>
      <c r="D74" s="8">
        <v>41369</v>
      </c>
      <c r="E74" s="9">
        <v>2771</v>
      </c>
      <c r="F74" s="10">
        <v>18620145</v>
      </c>
      <c r="G74" s="11">
        <v>41417</v>
      </c>
      <c r="H74" s="9">
        <v>2778</v>
      </c>
      <c r="I74" s="10">
        <v>45385935</v>
      </c>
      <c r="J74" s="24" t="b">
        <f t="shared" si="4"/>
        <v>0</v>
      </c>
      <c r="K74" s="24" t="b">
        <f t="shared" si="5"/>
        <v>0</v>
      </c>
      <c r="L74" s="24" t="b">
        <f t="shared" si="6"/>
        <v>0</v>
      </c>
      <c r="M74" s="24" t="b">
        <f t="shared" si="7"/>
        <v>1</v>
      </c>
    </row>
    <row r="75" spans="1:13" x14ac:dyDescent="0.3">
      <c r="A75" s="5">
        <v>73</v>
      </c>
      <c r="B75" s="6" t="s">
        <v>102</v>
      </c>
      <c r="C75" s="7" t="s">
        <v>35</v>
      </c>
      <c r="D75" s="8">
        <v>41432</v>
      </c>
      <c r="E75" s="9">
        <v>3366</v>
      </c>
      <c r="F75" s="10">
        <v>17325307</v>
      </c>
      <c r="G75" s="11">
        <v>41529</v>
      </c>
      <c r="H75" s="9">
        <v>3399</v>
      </c>
      <c r="I75" s="10">
        <v>44672764</v>
      </c>
      <c r="J75" s="24" t="b">
        <f t="shared" si="4"/>
        <v>1</v>
      </c>
      <c r="K75" s="24" t="b">
        <f t="shared" si="5"/>
        <v>0</v>
      </c>
      <c r="L75" s="24" t="b">
        <f t="shared" si="6"/>
        <v>1</v>
      </c>
      <c r="M75" s="24" t="b">
        <f t="shared" si="7"/>
        <v>0</v>
      </c>
    </row>
    <row r="76" spans="1:13" x14ac:dyDescent="0.3">
      <c r="A76" s="5">
        <v>74</v>
      </c>
      <c r="B76" s="6" t="s">
        <v>103</v>
      </c>
      <c r="C76" s="7" t="s">
        <v>17</v>
      </c>
      <c r="D76" s="8">
        <v>41516</v>
      </c>
      <c r="E76" s="9">
        <v>348</v>
      </c>
      <c r="F76" s="10">
        <v>7846426</v>
      </c>
      <c r="G76" s="11">
        <v>41620</v>
      </c>
      <c r="H76" s="9">
        <v>978</v>
      </c>
      <c r="I76" s="10">
        <v>44467206</v>
      </c>
      <c r="J76" s="24" t="b">
        <f t="shared" si="4"/>
        <v>0</v>
      </c>
      <c r="K76" s="24" t="b">
        <f t="shared" si="5"/>
        <v>0</v>
      </c>
      <c r="L76" s="24" t="b">
        <f t="shared" si="6"/>
        <v>0</v>
      </c>
      <c r="M76" s="24" t="b">
        <f t="shared" si="7"/>
        <v>1</v>
      </c>
    </row>
    <row r="77" spans="1:13" x14ac:dyDescent="0.3">
      <c r="A77" s="5">
        <v>75</v>
      </c>
      <c r="B77" s="6" t="s">
        <v>104</v>
      </c>
      <c r="C77" s="7" t="s">
        <v>50</v>
      </c>
      <c r="D77" s="8">
        <v>41327</v>
      </c>
      <c r="E77" s="9">
        <v>2511</v>
      </c>
      <c r="F77" s="10">
        <v>13167607</v>
      </c>
      <c r="G77" s="11">
        <v>41424</v>
      </c>
      <c r="H77" s="9">
        <v>2511</v>
      </c>
      <c r="I77" s="10">
        <v>42930462</v>
      </c>
      <c r="J77" s="24" t="b">
        <f t="shared" si="4"/>
        <v>0</v>
      </c>
      <c r="K77" s="24" t="b">
        <f t="shared" si="5"/>
        <v>0</v>
      </c>
      <c r="L77" s="24" t="b">
        <f t="shared" si="6"/>
        <v>0</v>
      </c>
      <c r="M77" s="24" t="b">
        <f t="shared" si="7"/>
        <v>1</v>
      </c>
    </row>
    <row r="78" spans="1:13" x14ac:dyDescent="0.3">
      <c r="A78" s="5">
        <v>76</v>
      </c>
      <c r="B78" s="6" t="s">
        <v>105</v>
      </c>
      <c r="C78" s="7" t="s">
        <v>22</v>
      </c>
      <c r="D78" s="8">
        <v>41523</v>
      </c>
      <c r="E78" s="9">
        <v>3107</v>
      </c>
      <c r="F78" s="10">
        <v>19030375</v>
      </c>
      <c r="G78" s="11">
        <v>41578</v>
      </c>
      <c r="H78" s="9">
        <v>3117</v>
      </c>
      <c r="I78" s="10">
        <v>42025135</v>
      </c>
      <c r="J78" s="24" t="b">
        <f t="shared" si="4"/>
        <v>1</v>
      </c>
      <c r="K78" s="24" t="b">
        <f t="shared" si="5"/>
        <v>0</v>
      </c>
      <c r="L78" s="24" t="b">
        <f t="shared" si="6"/>
        <v>1</v>
      </c>
      <c r="M78" s="24" t="b">
        <f t="shared" si="7"/>
        <v>0</v>
      </c>
    </row>
    <row r="79" spans="1:13" x14ac:dyDescent="0.3">
      <c r="A79" s="5">
        <v>77</v>
      </c>
      <c r="B79" s="6" t="s">
        <v>106</v>
      </c>
      <c r="C79" s="7" t="s">
        <v>107</v>
      </c>
      <c r="D79" s="8">
        <v>41285</v>
      </c>
      <c r="E79" s="9">
        <v>2160</v>
      </c>
      <c r="F79" s="10">
        <v>18101682</v>
      </c>
      <c r="G79" s="11">
        <v>41336</v>
      </c>
      <c r="H79" s="9">
        <v>2160</v>
      </c>
      <c r="I79" s="10">
        <v>40041683</v>
      </c>
      <c r="J79" s="24" t="b">
        <f t="shared" si="4"/>
        <v>0</v>
      </c>
      <c r="K79" s="24" t="b">
        <f t="shared" si="5"/>
        <v>0</v>
      </c>
      <c r="L79" s="24" t="b">
        <f t="shared" si="6"/>
        <v>0</v>
      </c>
      <c r="M79" s="24" t="b">
        <f t="shared" si="7"/>
        <v>1</v>
      </c>
    </row>
    <row r="80" spans="1:13" x14ac:dyDescent="0.3">
      <c r="A80" s="5">
        <v>78</v>
      </c>
      <c r="B80" s="6" t="s">
        <v>108</v>
      </c>
      <c r="C80" s="7" t="s">
        <v>22</v>
      </c>
      <c r="D80" s="8">
        <v>41633</v>
      </c>
      <c r="E80" s="9">
        <v>2689</v>
      </c>
      <c r="F80" s="10">
        <v>9910310</v>
      </c>
      <c r="G80" s="11">
        <v>41676</v>
      </c>
      <c r="H80" s="9">
        <v>2690</v>
      </c>
      <c r="I80" s="10">
        <v>38362475</v>
      </c>
      <c r="J80" s="24" t="b">
        <f t="shared" si="4"/>
        <v>0</v>
      </c>
      <c r="K80" s="24" t="b">
        <f t="shared" si="5"/>
        <v>0</v>
      </c>
      <c r="L80" s="24" t="b">
        <f t="shared" si="6"/>
        <v>0</v>
      </c>
      <c r="M80" s="24" t="b">
        <f t="shared" si="7"/>
        <v>1</v>
      </c>
    </row>
    <row r="81" spans="1:13" x14ac:dyDescent="0.3">
      <c r="A81" s="5">
        <v>79</v>
      </c>
      <c r="B81" s="6" t="s">
        <v>109</v>
      </c>
      <c r="C81" s="7" t="s">
        <v>53</v>
      </c>
      <c r="D81" s="8">
        <v>41635</v>
      </c>
      <c r="E81" s="9">
        <v>5</v>
      </c>
      <c r="F81" s="10">
        <v>179302</v>
      </c>
      <c r="G81" s="11">
        <v>41767</v>
      </c>
      <c r="H81" s="9">
        <v>2411</v>
      </c>
      <c r="I81" s="10">
        <v>37738810</v>
      </c>
      <c r="J81" s="24" t="b">
        <f t="shared" si="4"/>
        <v>0</v>
      </c>
      <c r="K81" s="24" t="b">
        <f t="shared" si="5"/>
        <v>0</v>
      </c>
      <c r="L81" s="24" t="b">
        <f t="shared" si="6"/>
        <v>0</v>
      </c>
      <c r="M81" s="24" t="b">
        <f t="shared" si="7"/>
        <v>1</v>
      </c>
    </row>
    <row r="82" spans="1:13" x14ac:dyDescent="0.3">
      <c r="A82" s="5">
        <v>80</v>
      </c>
      <c r="B82" s="6" t="s">
        <v>110</v>
      </c>
      <c r="C82" s="7" t="s">
        <v>53</v>
      </c>
      <c r="D82" s="8">
        <v>41600</v>
      </c>
      <c r="E82" s="9">
        <v>4</v>
      </c>
      <c r="F82" s="10">
        <v>128435</v>
      </c>
      <c r="G82" s="11">
        <v>41781</v>
      </c>
      <c r="H82" s="9">
        <v>1225</v>
      </c>
      <c r="I82" s="10">
        <v>37709979</v>
      </c>
      <c r="J82" s="24" t="b">
        <f t="shared" si="4"/>
        <v>0</v>
      </c>
      <c r="K82" s="24" t="b">
        <f t="shared" si="5"/>
        <v>0</v>
      </c>
      <c r="L82" s="24" t="b">
        <f t="shared" si="6"/>
        <v>0</v>
      </c>
      <c r="M82" s="24" t="b">
        <f t="shared" si="7"/>
        <v>1</v>
      </c>
    </row>
    <row r="83" spans="1:13" x14ac:dyDescent="0.3">
      <c r="A83" s="5">
        <v>81</v>
      </c>
      <c r="B83" s="6" t="s">
        <v>111</v>
      </c>
      <c r="C83" s="7" t="s">
        <v>74</v>
      </c>
      <c r="D83" s="8">
        <v>41530</v>
      </c>
      <c r="E83" s="9">
        <v>3091</v>
      </c>
      <c r="F83" s="10">
        <v>14034764</v>
      </c>
      <c r="G83" s="11">
        <v>41648</v>
      </c>
      <c r="H83" s="9">
        <v>3091</v>
      </c>
      <c r="I83" s="10">
        <v>36918811</v>
      </c>
      <c r="J83" s="24" t="b">
        <f t="shared" si="4"/>
        <v>1</v>
      </c>
      <c r="K83" s="24" t="b">
        <f t="shared" si="5"/>
        <v>0</v>
      </c>
      <c r="L83" s="24" t="b">
        <f t="shared" si="6"/>
        <v>1</v>
      </c>
      <c r="M83" s="24" t="b">
        <f t="shared" si="7"/>
        <v>0</v>
      </c>
    </row>
    <row r="84" spans="1:13" x14ac:dyDescent="0.3">
      <c r="A84" s="5">
        <v>82</v>
      </c>
      <c r="B84" s="6" t="s">
        <v>112</v>
      </c>
      <c r="C84" s="7" t="s">
        <v>35</v>
      </c>
      <c r="D84" s="8">
        <v>41628</v>
      </c>
      <c r="E84" s="9">
        <v>3231</v>
      </c>
      <c r="F84" s="10">
        <v>7091938</v>
      </c>
      <c r="G84" s="11">
        <v>41739</v>
      </c>
      <c r="H84" s="9">
        <v>3243</v>
      </c>
      <c r="I84" s="10">
        <v>36076121</v>
      </c>
      <c r="J84" s="24" t="b">
        <f t="shared" si="4"/>
        <v>1</v>
      </c>
      <c r="K84" s="24" t="b">
        <f t="shared" si="5"/>
        <v>0</v>
      </c>
      <c r="L84" s="24" t="b">
        <f t="shared" si="6"/>
        <v>1</v>
      </c>
      <c r="M84" s="24" t="b">
        <f t="shared" si="7"/>
        <v>0</v>
      </c>
    </row>
    <row r="85" spans="1:13" x14ac:dyDescent="0.3">
      <c r="A85" s="5">
        <v>83</v>
      </c>
      <c r="B85" s="6" t="s">
        <v>113</v>
      </c>
      <c r="C85" s="7" t="s">
        <v>114</v>
      </c>
      <c r="D85" s="8">
        <v>41565</v>
      </c>
      <c r="E85" s="9">
        <v>3157</v>
      </c>
      <c r="F85" s="10">
        <v>16101552</v>
      </c>
      <c r="G85" s="11">
        <v>41602</v>
      </c>
      <c r="H85" s="9">
        <v>3157</v>
      </c>
      <c r="I85" s="10">
        <v>35266619</v>
      </c>
      <c r="J85" s="24" t="b">
        <f t="shared" si="4"/>
        <v>1</v>
      </c>
      <c r="K85" s="24" t="b">
        <f t="shared" si="5"/>
        <v>0</v>
      </c>
      <c r="L85" s="24" t="b">
        <f t="shared" si="6"/>
        <v>1</v>
      </c>
      <c r="M85" s="24" t="b">
        <f t="shared" si="7"/>
        <v>0</v>
      </c>
    </row>
    <row r="86" spans="1:13" x14ac:dyDescent="0.3">
      <c r="A86" s="5">
        <v>84</v>
      </c>
      <c r="B86" s="6" t="s">
        <v>115</v>
      </c>
      <c r="C86" s="7" t="s">
        <v>17</v>
      </c>
      <c r="D86" s="8">
        <v>41278</v>
      </c>
      <c r="E86" s="9">
        <v>2654</v>
      </c>
      <c r="F86" s="10">
        <v>21744470</v>
      </c>
      <c r="G86" s="11">
        <v>41333</v>
      </c>
      <c r="H86" s="9">
        <v>2659</v>
      </c>
      <c r="I86" s="10">
        <v>34341945</v>
      </c>
      <c r="J86" s="24" t="b">
        <f t="shared" si="4"/>
        <v>0</v>
      </c>
      <c r="K86" s="24" t="b">
        <f t="shared" si="5"/>
        <v>0</v>
      </c>
      <c r="L86" s="24" t="b">
        <f t="shared" si="6"/>
        <v>0</v>
      </c>
      <c r="M86" s="24" t="b">
        <f t="shared" si="7"/>
        <v>1</v>
      </c>
    </row>
    <row r="87" spans="1:13" x14ac:dyDescent="0.3">
      <c r="A87" s="5">
        <v>85</v>
      </c>
      <c r="B87" s="6" t="s">
        <v>116</v>
      </c>
      <c r="C87" s="7" t="s">
        <v>22</v>
      </c>
      <c r="D87" s="8">
        <v>41474</v>
      </c>
      <c r="E87" s="9">
        <v>2852</v>
      </c>
      <c r="F87" s="10">
        <v>12691415</v>
      </c>
      <c r="G87" s="11">
        <v>41543</v>
      </c>
      <c r="H87" s="9">
        <v>2852</v>
      </c>
      <c r="I87" s="10">
        <v>33618855</v>
      </c>
      <c r="J87" s="24" t="b">
        <f t="shared" si="4"/>
        <v>0</v>
      </c>
      <c r="K87" s="24" t="b">
        <f t="shared" si="5"/>
        <v>0</v>
      </c>
      <c r="L87" s="24" t="b">
        <f t="shared" si="6"/>
        <v>0</v>
      </c>
      <c r="M87" s="24" t="b">
        <f t="shared" si="7"/>
        <v>1</v>
      </c>
    </row>
    <row r="88" spans="1:13" x14ac:dyDescent="0.3">
      <c r="A88" s="5">
        <v>86</v>
      </c>
      <c r="B88" s="6" t="s">
        <v>117</v>
      </c>
      <c r="C88" s="7" t="s">
        <v>118</v>
      </c>
      <c r="D88" s="8">
        <v>41481</v>
      </c>
      <c r="E88" s="9">
        <v>6</v>
      </c>
      <c r="F88" s="10">
        <v>612064</v>
      </c>
      <c r="G88" s="11">
        <v>41732</v>
      </c>
      <c r="H88" s="9">
        <v>1283</v>
      </c>
      <c r="I88" s="10">
        <v>33405481</v>
      </c>
      <c r="J88" s="24" t="b">
        <f t="shared" si="4"/>
        <v>0</v>
      </c>
      <c r="K88" s="24" t="b">
        <f t="shared" si="5"/>
        <v>0</v>
      </c>
      <c r="L88" s="24" t="b">
        <f t="shared" si="6"/>
        <v>0</v>
      </c>
      <c r="M88" s="24" t="b">
        <f t="shared" si="7"/>
        <v>1</v>
      </c>
    </row>
    <row r="89" spans="1:13" x14ac:dyDescent="0.3">
      <c r="A89" s="5">
        <v>87</v>
      </c>
      <c r="B89" s="6" t="s">
        <v>119</v>
      </c>
      <c r="C89" s="7" t="s">
        <v>50</v>
      </c>
      <c r="D89" s="8">
        <v>41458</v>
      </c>
      <c r="E89" s="9">
        <v>876</v>
      </c>
      <c r="F89" s="10">
        <v>10030463</v>
      </c>
      <c r="G89" s="11">
        <v>41508</v>
      </c>
      <c r="H89" s="9">
        <v>892</v>
      </c>
      <c r="I89" s="10">
        <v>32244051</v>
      </c>
      <c r="J89" s="24" t="b">
        <f t="shared" si="4"/>
        <v>0</v>
      </c>
      <c r="K89" s="24" t="b">
        <f t="shared" si="5"/>
        <v>0</v>
      </c>
      <c r="L89" s="24" t="b">
        <f t="shared" si="6"/>
        <v>0</v>
      </c>
      <c r="M89" s="24" t="b">
        <f t="shared" si="7"/>
        <v>1</v>
      </c>
    </row>
    <row r="90" spans="1:13" x14ac:dyDescent="0.3">
      <c r="A90" s="5">
        <v>88</v>
      </c>
      <c r="B90" s="6" t="s">
        <v>120</v>
      </c>
      <c r="C90" s="7" t="s">
        <v>107</v>
      </c>
      <c r="D90" s="8">
        <v>41313</v>
      </c>
      <c r="E90" s="9">
        <v>2605</v>
      </c>
      <c r="F90" s="10">
        <v>9303145</v>
      </c>
      <c r="G90" s="11">
        <v>41410</v>
      </c>
      <c r="H90" s="9">
        <v>2605</v>
      </c>
      <c r="I90" s="10">
        <v>32172757</v>
      </c>
      <c r="J90" s="24" t="b">
        <f t="shared" si="4"/>
        <v>0</v>
      </c>
      <c r="K90" s="24" t="b">
        <f t="shared" si="5"/>
        <v>0</v>
      </c>
      <c r="L90" s="24" t="b">
        <f t="shared" si="6"/>
        <v>0</v>
      </c>
      <c r="M90" s="24" t="b">
        <f t="shared" si="7"/>
        <v>1</v>
      </c>
    </row>
    <row r="91" spans="1:13" x14ac:dyDescent="0.3">
      <c r="A91" s="5">
        <v>89</v>
      </c>
      <c r="B91" s="6" t="s">
        <v>121</v>
      </c>
      <c r="C91" s="7" t="s">
        <v>122</v>
      </c>
      <c r="D91" s="8">
        <v>41376</v>
      </c>
      <c r="E91" s="9">
        <v>3402</v>
      </c>
      <c r="F91" s="10">
        <v>14157367</v>
      </c>
      <c r="G91" s="11">
        <v>41480</v>
      </c>
      <c r="H91" s="9">
        <v>3402</v>
      </c>
      <c r="I91" s="10">
        <v>32015787</v>
      </c>
      <c r="J91" s="24" t="b">
        <f t="shared" si="4"/>
        <v>1</v>
      </c>
      <c r="K91" s="24" t="b">
        <f t="shared" si="5"/>
        <v>0</v>
      </c>
      <c r="L91" s="24" t="b">
        <f t="shared" si="6"/>
        <v>1</v>
      </c>
      <c r="M91" s="24" t="b">
        <f t="shared" si="7"/>
        <v>0</v>
      </c>
    </row>
    <row r="92" spans="1:13" x14ac:dyDescent="0.3">
      <c r="A92" s="5">
        <v>90</v>
      </c>
      <c r="B92" s="6" t="s">
        <v>123</v>
      </c>
      <c r="C92" s="7" t="s">
        <v>114</v>
      </c>
      <c r="D92" s="8">
        <v>41507</v>
      </c>
      <c r="E92" s="9">
        <v>3118</v>
      </c>
      <c r="F92" s="10">
        <v>9336957</v>
      </c>
      <c r="G92" s="11">
        <v>41553</v>
      </c>
      <c r="H92" s="9">
        <v>3118</v>
      </c>
      <c r="I92" s="10">
        <v>31165421</v>
      </c>
      <c r="J92" s="24" t="b">
        <f t="shared" si="4"/>
        <v>1</v>
      </c>
      <c r="K92" s="24" t="b">
        <f t="shared" si="5"/>
        <v>0</v>
      </c>
      <c r="L92" s="24" t="b">
        <f t="shared" si="6"/>
        <v>1</v>
      </c>
      <c r="M92" s="24" t="b">
        <f t="shared" si="7"/>
        <v>0</v>
      </c>
    </row>
    <row r="93" spans="1:13" x14ac:dyDescent="0.3">
      <c r="A93" s="5">
        <v>91</v>
      </c>
      <c r="B93" s="6" t="s">
        <v>124</v>
      </c>
      <c r="C93" s="7" t="s">
        <v>19</v>
      </c>
      <c r="D93" s="8">
        <v>41600</v>
      </c>
      <c r="E93" s="9">
        <v>3036</v>
      </c>
      <c r="F93" s="10">
        <v>7944977</v>
      </c>
      <c r="G93" s="11">
        <v>41718</v>
      </c>
      <c r="H93" s="9">
        <v>3036</v>
      </c>
      <c r="I93" s="10">
        <v>30664106</v>
      </c>
      <c r="J93" s="24" t="b">
        <f t="shared" si="4"/>
        <v>1</v>
      </c>
      <c r="K93" s="24" t="b">
        <f t="shared" si="5"/>
        <v>0</v>
      </c>
      <c r="L93" s="24" t="b">
        <f t="shared" si="6"/>
        <v>1</v>
      </c>
      <c r="M93" s="24" t="b">
        <f t="shared" si="7"/>
        <v>0</v>
      </c>
    </row>
    <row r="94" spans="1:13" x14ac:dyDescent="0.3">
      <c r="A94" s="5">
        <v>92</v>
      </c>
      <c r="B94" s="6" t="s">
        <v>125</v>
      </c>
      <c r="C94" s="7" t="s">
        <v>24</v>
      </c>
      <c r="D94" s="8">
        <v>41633</v>
      </c>
      <c r="E94" s="9">
        <v>2838</v>
      </c>
      <c r="F94" s="10">
        <v>7021993</v>
      </c>
      <c r="G94" s="11">
        <v>41711</v>
      </c>
      <c r="H94" s="9">
        <v>2856</v>
      </c>
      <c r="I94" s="10">
        <v>29807260</v>
      </c>
      <c r="J94" s="24" t="b">
        <f t="shared" si="4"/>
        <v>0</v>
      </c>
      <c r="K94" s="24" t="b">
        <f t="shared" si="5"/>
        <v>0</v>
      </c>
      <c r="L94" s="24" t="b">
        <f t="shared" si="6"/>
        <v>0</v>
      </c>
      <c r="M94" s="24" t="b">
        <f t="shared" si="7"/>
        <v>1</v>
      </c>
    </row>
    <row r="95" spans="1:13" x14ac:dyDescent="0.3">
      <c r="A95" s="5">
        <v>93</v>
      </c>
      <c r="B95" s="6" t="s">
        <v>126</v>
      </c>
      <c r="C95" s="7" t="s">
        <v>63</v>
      </c>
      <c r="D95" s="8">
        <v>41516</v>
      </c>
      <c r="E95" s="9">
        <v>2735</v>
      </c>
      <c r="F95" s="10">
        <v>15815497</v>
      </c>
      <c r="G95" s="11">
        <v>41553</v>
      </c>
      <c r="H95" s="9">
        <v>2735</v>
      </c>
      <c r="I95" s="10">
        <v>28873374</v>
      </c>
      <c r="J95" s="24" t="b">
        <f t="shared" si="4"/>
        <v>0</v>
      </c>
      <c r="K95" s="24" t="b">
        <f t="shared" si="5"/>
        <v>0</v>
      </c>
      <c r="L95" s="24" t="b">
        <f t="shared" si="6"/>
        <v>0</v>
      </c>
      <c r="M95" s="24" t="b">
        <f t="shared" si="7"/>
        <v>1</v>
      </c>
    </row>
    <row r="96" spans="1:13" x14ac:dyDescent="0.3">
      <c r="A96" s="5">
        <v>94</v>
      </c>
      <c r="B96" s="6" t="s">
        <v>178</v>
      </c>
      <c r="C96" s="7" t="s">
        <v>22</v>
      </c>
      <c r="D96" s="8">
        <v>41502</v>
      </c>
      <c r="E96" s="9">
        <v>2940</v>
      </c>
      <c r="F96" s="10">
        <v>13332955</v>
      </c>
      <c r="G96" s="11">
        <v>41543</v>
      </c>
      <c r="H96" s="9">
        <v>2945</v>
      </c>
      <c r="I96" s="10">
        <v>28795985</v>
      </c>
      <c r="J96" s="24" t="b">
        <f t="shared" si="4"/>
        <v>0</v>
      </c>
      <c r="K96" s="24" t="b">
        <f t="shared" si="5"/>
        <v>0</v>
      </c>
      <c r="L96" s="24" t="b">
        <f t="shared" si="6"/>
        <v>0</v>
      </c>
      <c r="M96" s="24" t="b">
        <f t="shared" si="7"/>
        <v>1</v>
      </c>
    </row>
    <row r="97" spans="1:13" x14ac:dyDescent="0.3">
      <c r="A97" s="5">
        <v>95</v>
      </c>
      <c r="B97" s="6" t="s">
        <v>127</v>
      </c>
      <c r="C97" s="7" t="s">
        <v>128</v>
      </c>
      <c r="D97" s="8">
        <v>41579</v>
      </c>
      <c r="E97" s="9">
        <v>9</v>
      </c>
      <c r="F97" s="10">
        <v>260865</v>
      </c>
      <c r="G97" s="11">
        <v>41760</v>
      </c>
      <c r="H97" s="9">
        <v>1110</v>
      </c>
      <c r="I97" s="10">
        <v>27298285</v>
      </c>
      <c r="J97" s="24" t="b">
        <f t="shared" si="4"/>
        <v>0</v>
      </c>
      <c r="K97" s="24" t="b">
        <f t="shared" si="5"/>
        <v>0</v>
      </c>
      <c r="L97" s="24" t="b">
        <f t="shared" si="6"/>
        <v>0</v>
      </c>
      <c r="M97" s="24" t="b">
        <f t="shared" si="7"/>
        <v>1</v>
      </c>
    </row>
    <row r="98" spans="1:13" x14ac:dyDescent="0.3">
      <c r="A98" s="5">
        <v>96</v>
      </c>
      <c r="B98" s="6" t="s">
        <v>129</v>
      </c>
      <c r="C98" s="7" t="s">
        <v>22</v>
      </c>
      <c r="D98" s="8">
        <v>41537</v>
      </c>
      <c r="E98" s="9">
        <v>5</v>
      </c>
      <c r="F98" s="10">
        <v>187289</v>
      </c>
      <c r="G98" s="11">
        <v>41599</v>
      </c>
      <c r="H98" s="9">
        <v>2308</v>
      </c>
      <c r="I98" s="10">
        <v>26947624</v>
      </c>
      <c r="J98" s="24" t="b">
        <f t="shared" si="4"/>
        <v>0</v>
      </c>
      <c r="K98" s="24" t="b">
        <f t="shared" si="5"/>
        <v>0</v>
      </c>
      <c r="L98" s="24" t="b">
        <f t="shared" si="6"/>
        <v>0</v>
      </c>
      <c r="M98" s="24" t="b">
        <f t="shared" si="7"/>
        <v>1</v>
      </c>
    </row>
    <row r="99" spans="1:13" x14ac:dyDescent="0.3">
      <c r="A99" s="5">
        <v>97</v>
      </c>
      <c r="B99" s="6" t="s">
        <v>130</v>
      </c>
      <c r="C99" s="7" t="s">
        <v>107</v>
      </c>
      <c r="D99" s="8">
        <v>41362</v>
      </c>
      <c r="E99" s="9">
        <v>3202</v>
      </c>
      <c r="F99" s="10">
        <v>10600112</v>
      </c>
      <c r="G99" s="11">
        <v>41424</v>
      </c>
      <c r="H99" s="9">
        <v>3202</v>
      </c>
      <c r="I99" s="10">
        <v>26627201</v>
      </c>
      <c r="J99" s="24" t="b">
        <f t="shared" si="4"/>
        <v>1</v>
      </c>
      <c r="K99" s="24" t="b">
        <f t="shared" si="5"/>
        <v>0</v>
      </c>
      <c r="L99" s="24" t="b">
        <f t="shared" si="6"/>
        <v>1</v>
      </c>
      <c r="M99" s="24" t="b">
        <f t="shared" si="7"/>
        <v>0</v>
      </c>
    </row>
    <row r="100" spans="1:13" x14ac:dyDescent="0.3">
      <c r="A100" s="5">
        <v>98</v>
      </c>
      <c r="B100" s="6" t="s">
        <v>131</v>
      </c>
      <c r="C100" s="7" t="s">
        <v>128</v>
      </c>
      <c r="D100" s="8">
        <v>41509</v>
      </c>
      <c r="E100" s="9">
        <v>1551</v>
      </c>
      <c r="F100" s="10">
        <v>8811790</v>
      </c>
      <c r="G100" s="11">
        <v>41613</v>
      </c>
      <c r="H100" s="9">
        <v>1553</v>
      </c>
      <c r="I100" s="10">
        <v>26004851</v>
      </c>
      <c r="J100" s="24" t="b">
        <f t="shared" si="4"/>
        <v>0</v>
      </c>
      <c r="K100" s="24" t="b">
        <f t="shared" si="5"/>
        <v>0</v>
      </c>
      <c r="L100" s="24" t="b">
        <f t="shared" si="6"/>
        <v>0</v>
      </c>
      <c r="M100" s="24" t="b">
        <f t="shared" si="7"/>
        <v>1</v>
      </c>
    </row>
    <row r="101" spans="1:13" x14ac:dyDescent="0.3">
      <c r="A101" s="5">
        <v>99</v>
      </c>
      <c r="B101" s="6" t="s">
        <v>132</v>
      </c>
      <c r="C101" s="7" t="s">
        <v>74</v>
      </c>
      <c r="D101" s="8">
        <v>41334</v>
      </c>
      <c r="E101" s="9">
        <v>2771</v>
      </c>
      <c r="F101" s="10">
        <v>8754168</v>
      </c>
      <c r="G101" s="11">
        <v>41410</v>
      </c>
      <c r="H101" s="9">
        <v>2771</v>
      </c>
      <c r="I101" s="10">
        <v>25682380</v>
      </c>
      <c r="J101" s="24" t="b">
        <f t="shared" si="4"/>
        <v>0</v>
      </c>
      <c r="K101" s="24" t="b">
        <f t="shared" si="5"/>
        <v>0</v>
      </c>
      <c r="L101" s="24" t="b">
        <f t="shared" si="6"/>
        <v>0</v>
      </c>
      <c r="M101" s="24" t="b">
        <f t="shared" si="7"/>
        <v>1</v>
      </c>
    </row>
    <row r="102" spans="1:13" x14ac:dyDescent="0.3">
      <c r="A102" s="5">
        <v>100</v>
      </c>
      <c r="B102" s="6" t="s">
        <v>133</v>
      </c>
      <c r="C102" s="7" t="s">
        <v>24</v>
      </c>
      <c r="D102" s="8">
        <v>41626</v>
      </c>
      <c r="E102" s="9">
        <v>6</v>
      </c>
      <c r="F102" s="10">
        <v>260382</v>
      </c>
      <c r="G102" s="11">
        <v>41746</v>
      </c>
      <c r="H102" s="9">
        <v>1729</v>
      </c>
      <c r="I102" s="10">
        <v>25568251</v>
      </c>
      <c r="J102" s="24" t="b">
        <f t="shared" si="4"/>
        <v>0</v>
      </c>
      <c r="K102" s="24" t="b">
        <f t="shared" si="5"/>
        <v>0</v>
      </c>
      <c r="L102" s="24" t="b">
        <f t="shared" si="6"/>
        <v>0</v>
      </c>
      <c r="M102" s="24" t="b">
        <f t="shared" si="7"/>
        <v>1</v>
      </c>
    </row>
  </sheetData>
  <mergeCells count="1">
    <mergeCell ref="A1:M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
  <sheetViews>
    <sheetView workbookViewId="0">
      <selection sqref="A1:O1"/>
    </sheetView>
  </sheetViews>
  <sheetFormatPr defaultRowHeight="15.6" x14ac:dyDescent="0.3"/>
  <cols>
    <col min="1" max="1" width="4.8984375" bestFit="1" customWidth="1"/>
    <col min="2" max="2" width="33.69921875" customWidth="1"/>
    <col min="3" max="3" width="8.3984375" bestFit="1" customWidth="1"/>
    <col min="4" max="4" width="9.59765625" customWidth="1"/>
    <col min="5" max="5" width="7.69921875" bestFit="1" customWidth="1"/>
    <col min="6" max="6" width="12.3984375" bestFit="1" customWidth="1"/>
    <col min="7" max="7" width="8.796875" customWidth="1"/>
    <col min="8" max="8" width="7.69921875" bestFit="1" customWidth="1"/>
    <col min="9" max="9" width="12.3984375" bestFit="1" customWidth="1"/>
    <col min="14" max="14" width="40.69921875" style="56" customWidth="1"/>
    <col min="15" max="15" width="43.19921875" bestFit="1" customWidth="1"/>
  </cols>
  <sheetData>
    <row r="1" spans="1:18" ht="15.6" customHeight="1" x14ac:dyDescent="0.3">
      <c r="A1" s="74" t="s">
        <v>6</v>
      </c>
      <c r="B1" s="74"/>
      <c r="C1" s="74"/>
      <c r="D1" s="74"/>
      <c r="E1" s="74"/>
      <c r="F1" s="74"/>
      <c r="G1" s="74"/>
      <c r="H1" s="74"/>
      <c r="I1" s="74"/>
      <c r="J1" s="74"/>
      <c r="K1" s="74"/>
      <c r="L1" s="74"/>
      <c r="M1" s="74"/>
      <c r="N1" s="74"/>
      <c r="O1" s="74"/>
      <c r="Q1" s="1" t="s">
        <v>4</v>
      </c>
    </row>
    <row r="2" spans="1:18" ht="31.2" x14ac:dyDescent="0.3">
      <c r="A2" s="2" t="s">
        <v>7</v>
      </c>
      <c r="B2" s="2" t="s">
        <v>8</v>
      </c>
      <c r="C2" s="2" t="s">
        <v>9</v>
      </c>
      <c r="D2" s="2" t="s">
        <v>10</v>
      </c>
      <c r="E2" s="3" t="s">
        <v>11</v>
      </c>
      <c r="F2" s="3" t="s">
        <v>12</v>
      </c>
      <c r="G2" s="2" t="s">
        <v>13</v>
      </c>
      <c r="H2" s="3" t="s">
        <v>14</v>
      </c>
      <c r="I2" s="3" t="s">
        <v>15</v>
      </c>
      <c r="J2" s="3" t="str">
        <f>R2</f>
        <v>LEFT</v>
      </c>
      <c r="K2" s="3" t="str">
        <f>R3</f>
        <v>MID</v>
      </c>
      <c r="L2" s="3" t="str">
        <f>R4</f>
        <v>RIGHT</v>
      </c>
      <c r="M2" s="3" t="str">
        <f>R5</f>
        <v>SEARCH</v>
      </c>
      <c r="N2" s="3" t="s">
        <v>246</v>
      </c>
      <c r="O2" s="3" t="s">
        <v>213</v>
      </c>
      <c r="Q2" s="4">
        <v>1</v>
      </c>
      <c r="R2" t="s">
        <v>188</v>
      </c>
    </row>
    <row r="3" spans="1:18" x14ac:dyDescent="0.3">
      <c r="A3" s="5">
        <v>1</v>
      </c>
      <c r="B3" s="6" t="s">
        <v>16</v>
      </c>
      <c r="C3" s="7" t="s">
        <v>17</v>
      </c>
      <c r="D3" s="8">
        <v>41600</v>
      </c>
      <c r="E3" s="9">
        <v>4163</v>
      </c>
      <c r="F3" s="10">
        <v>158074286</v>
      </c>
      <c r="G3" s="11">
        <v>41732</v>
      </c>
      <c r="H3" s="9">
        <v>4163</v>
      </c>
      <c r="I3" s="10">
        <v>424668047</v>
      </c>
      <c r="J3" s="24" t="str">
        <f>LEFT(B3,3)</f>
        <v>The</v>
      </c>
      <c r="K3" s="24" t="str">
        <f>MID(B3,3,3)</f>
        <v>e H</v>
      </c>
      <c r="L3" s="24" t="str">
        <f>RIGHT(B3,3)</f>
        <v>ire</v>
      </c>
      <c r="M3" s="24">
        <f>SEARCH(" ",B3)</f>
        <v>4</v>
      </c>
      <c r="N3" s="55" t="str">
        <f>C3&amp;" - "&amp;B3</f>
        <v>LGF - The Hunger Games: Catching Fire</v>
      </c>
      <c r="O3" s="24" t="str">
        <f>MID(B3,SEARCH(" ",B3)+1,50)&amp;" ["&amp;C3&amp;"]"</f>
        <v>Hunger Games: Catching Fire [LGF]</v>
      </c>
      <c r="Q3" s="4">
        <v>2</v>
      </c>
      <c r="R3" t="s">
        <v>189</v>
      </c>
    </row>
    <row r="4" spans="1:18" x14ac:dyDescent="0.3">
      <c r="A4" s="5">
        <v>2</v>
      </c>
      <c r="B4" s="6" t="s">
        <v>18</v>
      </c>
      <c r="C4" s="7" t="s">
        <v>19</v>
      </c>
      <c r="D4" s="8">
        <v>41397</v>
      </c>
      <c r="E4" s="9">
        <v>4253</v>
      </c>
      <c r="F4" s="10">
        <v>174144585</v>
      </c>
      <c r="G4" s="11">
        <v>41529</v>
      </c>
      <c r="H4" s="9">
        <v>4253</v>
      </c>
      <c r="I4" s="10">
        <v>409013994</v>
      </c>
      <c r="J4" s="24" t="str">
        <f t="shared" ref="J4:J67" si="0">LEFT(B4,3)</f>
        <v>Iro</v>
      </c>
      <c r="K4" s="24" t="str">
        <f t="shared" ref="K4:K67" si="1">MID(B4,3,3)</f>
        <v xml:space="preserve">on </v>
      </c>
      <c r="L4" s="24" t="str">
        <f t="shared" ref="L4:L67" si="2">RIGHT(B4,3)</f>
        <v>n 3</v>
      </c>
      <c r="M4" s="24">
        <f t="shared" ref="M4:M67" si="3">SEARCH(" ",B4)</f>
        <v>5</v>
      </c>
      <c r="N4" s="55" t="str">
        <f t="shared" ref="N4:N67" si="4">C4&amp;" - "&amp;B4</f>
        <v>BV - Iron Man 3</v>
      </c>
      <c r="O4" s="24" t="str">
        <f t="shared" ref="O4:O67" si="5">MID(B4,SEARCH(" ",B4)+1,50)&amp;" ["&amp;C4&amp;"]"</f>
        <v>Man 3 [BV]</v>
      </c>
      <c r="Q4" s="4">
        <v>3</v>
      </c>
      <c r="R4" t="s">
        <v>190</v>
      </c>
    </row>
    <row r="5" spans="1:18" x14ac:dyDescent="0.3">
      <c r="A5" s="5">
        <v>3</v>
      </c>
      <c r="B5" s="6" t="s">
        <v>20</v>
      </c>
      <c r="C5" s="7" t="s">
        <v>19</v>
      </c>
      <c r="D5" s="8">
        <v>41600</v>
      </c>
      <c r="E5" s="9">
        <v>1</v>
      </c>
      <c r="F5" s="10">
        <v>243390</v>
      </c>
      <c r="G5" s="11">
        <v>41837</v>
      </c>
      <c r="H5" s="9">
        <v>3742</v>
      </c>
      <c r="I5" s="10">
        <v>400738009</v>
      </c>
      <c r="J5" s="24" t="str">
        <f t="shared" si="0"/>
        <v>Fro</v>
      </c>
      <c r="K5" s="24" t="str">
        <f t="shared" si="1"/>
        <v>oze</v>
      </c>
      <c r="L5" s="24" t="str">
        <f t="shared" si="2"/>
        <v>zen</v>
      </c>
      <c r="M5" s="24" t="e">
        <f t="shared" si="3"/>
        <v>#VALUE!</v>
      </c>
      <c r="N5" s="55" t="str">
        <f t="shared" si="4"/>
        <v>BV - Frozen</v>
      </c>
      <c r="O5" s="24" t="e">
        <f t="shared" si="5"/>
        <v>#VALUE!</v>
      </c>
      <c r="Q5" s="4">
        <v>4</v>
      </c>
      <c r="R5" t="s">
        <v>191</v>
      </c>
    </row>
    <row r="6" spans="1:18" x14ac:dyDescent="0.3">
      <c r="A6" s="5">
        <v>4</v>
      </c>
      <c r="B6" s="6" t="s">
        <v>21</v>
      </c>
      <c r="C6" s="7" t="s">
        <v>22</v>
      </c>
      <c r="D6" s="8">
        <v>41458</v>
      </c>
      <c r="E6" s="9">
        <v>3997</v>
      </c>
      <c r="F6" s="10">
        <v>83517315</v>
      </c>
      <c r="G6" s="11">
        <v>41655</v>
      </c>
      <c r="H6" s="9">
        <v>4003</v>
      </c>
      <c r="I6" s="10">
        <v>368061265</v>
      </c>
      <c r="J6" s="24" t="str">
        <f t="shared" si="0"/>
        <v>Des</v>
      </c>
      <c r="K6" s="24" t="str">
        <f t="shared" si="1"/>
        <v>spi</v>
      </c>
      <c r="L6" s="24" t="str">
        <f t="shared" si="2"/>
        <v>e 2</v>
      </c>
      <c r="M6" s="24">
        <f t="shared" si="3"/>
        <v>11</v>
      </c>
      <c r="N6" s="55" t="str">
        <f t="shared" si="4"/>
        <v>Uni. - Despicable Me 2</v>
      </c>
      <c r="O6" s="24" t="str">
        <f t="shared" si="5"/>
        <v>Me 2 [Uni.]</v>
      </c>
      <c r="Q6" s="4">
        <v>5</v>
      </c>
      <c r="R6" t="s">
        <v>214</v>
      </c>
    </row>
    <row r="7" spans="1:18" x14ac:dyDescent="0.3">
      <c r="A7" s="5">
        <v>5</v>
      </c>
      <c r="B7" s="6" t="s">
        <v>23</v>
      </c>
      <c r="C7" s="7" t="s">
        <v>24</v>
      </c>
      <c r="D7" s="8">
        <v>41439</v>
      </c>
      <c r="E7" s="9">
        <v>4207</v>
      </c>
      <c r="F7" s="10">
        <v>116619362</v>
      </c>
      <c r="G7" s="11">
        <v>41536</v>
      </c>
      <c r="H7" s="9">
        <v>4207</v>
      </c>
      <c r="I7" s="10">
        <v>291045518</v>
      </c>
      <c r="J7" s="24" t="str">
        <f t="shared" si="0"/>
        <v>Man</v>
      </c>
      <c r="K7" s="24" t="str">
        <f t="shared" si="1"/>
        <v>n o</v>
      </c>
      <c r="L7" s="24" t="str">
        <f t="shared" si="2"/>
        <v>eel</v>
      </c>
      <c r="M7" s="24">
        <f t="shared" si="3"/>
        <v>4</v>
      </c>
      <c r="N7" s="55" t="str">
        <f t="shared" si="4"/>
        <v>WB - Man of Steel</v>
      </c>
      <c r="O7" s="24" t="str">
        <f t="shared" si="5"/>
        <v>of Steel [WB]</v>
      </c>
      <c r="Q7" s="4">
        <v>6</v>
      </c>
      <c r="R7" t="s">
        <v>246</v>
      </c>
    </row>
    <row r="8" spans="1:18" x14ac:dyDescent="0.3">
      <c r="A8" s="5">
        <v>6</v>
      </c>
      <c r="B8" s="6" t="s">
        <v>25</v>
      </c>
      <c r="C8" s="7" t="s">
        <v>24</v>
      </c>
      <c r="D8" s="8">
        <v>41551</v>
      </c>
      <c r="E8" s="9">
        <v>3575</v>
      </c>
      <c r="F8" s="10">
        <v>55785112</v>
      </c>
      <c r="G8" s="11">
        <v>41767</v>
      </c>
      <c r="H8" s="9">
        <v>3820</v>
      </c>
      <c r="I8" s="10">
        <v>274092705</v>
      </c>
      <c r="J8" s="24" t="str">
        <f t="shared" si="0"/>
        <v>Gra</v>
      </c>
      <c r="K8" s="24" t="str">
        <f t="shared" si="1"/>
        <v>avi</v>
      </c>
      <c r="L8" s="24" t="str">
        <f t="shared" si="2"/>
        <v>ity</v>
      </c>
      <c r="M8" s="24" t="e">
        <f t="shared" si="3"/>
        <v>#VALUE!</v>
      </c>
      <c r="N8" s="55" t="str">
        <f t="shared" si="4"/>
        <v>WB - Gravity</v>
      </c>
      <c r="O8" s="24" t="e">
        <f t="shared" si="5"/>
        <v>#VALUE!</v>
      </c>
      <c r="Q8" s="4">
        <v>7</v>
      </c>
      <c r="R8" t="s">
        <v>215</v>
      </c>
    </row>
    <row r="9" spans="1:18" x14ac:dyDescent="0.3">
      <c r="A9" s="5">
        <v>7</v>
      </c>
      <c r="B9" s="6" t="s">
        <v>26</v>
      </c>
      <c r="C9" s="7" t="s">
        <v>19</v>
      </c>
      <c r="D9" s="8">
        <v>41446</v>
      </c>
      <c r="E9" s="9">
        <v>4004</v>
      </c>
      <c r="F9" s="10">
        <v>82429469</v>
      </c>
      <c r="G9" s="11">
        <v>41627</v>
      </c>
      <c r="H9" s="9">
        <v>4004</v>
      </c>
      <c r="I9" s="10">
        <v>268492764</v>
      </c>
      <c r="J9" s="24" t="str">
        <f t="shared" si="0"/>
        <v>Mon</v>
      </c>
      <c r="K9" s="24" t="str">
        <f t="shared" si="1"/>
        <v>nst</v>
      </c>
      <c r="L9" s="24" t="str">
        <f t="shared" si="2"/>
        <v>ity</v>
      </c>
      <c r="M9" s="24">
        <f t="shared" si="3"/>
        <v>9</v>
      </c>
      <c r="N9" s="55" t="str">
        <f t="shared" si="4"/>
        <v>BV - Monsters University</v>
      </c>
      <c r="O9" s="24" t="str">
        <f t="shared" si="5"/>
        <v>University [BV]</v>
      </c>
    </row>
    <row r="10" spans="1:18" x14ac:dyDescent="0.3">
      <c r="A10" s="5">
        <v>8</v>
      </c>
      <c r="B10" s="6" t="s">
        <v>27</v>
      </c>
      <c r="C10" s="7" t="s">
        <v>24</v>
      </c>
      <c r="D10" s="8">
        <v>41621</v>
      </c>
      <c r="E10" s="9">
        <v>3903</v>
      </c>
      <c r="F10" s="10">
        <v>73645197</v>
      </c>
      <c r="G10" s="11">
        <v>41746</v>
      </c>
      <c r="H10" s="9">
        <v>3928</v>
      </c>
      <c r="I10" s="10">
        <v>258366855</v>
      </c>
      <c r="J10" s="24" t="str">
        <f t="shared" si="0"/>
        <v>The</v>
      </c>
      <c r="K10" s="24" t="str">
        <f t="shared" si="1"/>
        <v>e H</v>
      </c>
      <c r="L10" s="24" t="str">
        <f t="shared" si="2"/>
        <v>aug</v>
      </c>
      <c r="M10" s="24">
        <f t="shared" si="3"/>
        <v>4</v>
      </c>
      <c r="N10" s="55" t="str">
        <f t="shared" si="4"/>
        <v>WB - The Hobbit: The Desolation of Smaug</v>
      </c>
      <c r="O10" s="24" t="str">
        <f t="shared" si="5"/>
        <v>Hobbit: The Desolation of Smaug [WB]</v>
      </c>
    </row>
    <row r="11" spans="1:18" x14ac:dyDescent="0.3">
      <c r="A11" s="5">
        <v>9</v>
      </c>
      <c r="B11" s="6" t="s">
        <v>28</v>
      </c>
      <c r="C11" s="7" t="s">
        <v>22</v>
      </c>
      <c r="D11" s="8">
        <v>41418</v>
      </c>
      <c r="E11" s="9">
        <v>3658</v>
      </c>
      <c r="F11" s="10">
        <v>97375245</v>
      </c>
      <c r="G11" s="11">
        <v>41522</v>
      </c>
      <c r="H11" s="9">
        <v>3771</v>
      </c>
      <c r="I11" s="10">
        <v>238679850</v>
      </c>
      <c r="J11" s="24" t="str">
        <f t="shared" si="0"/>
        <v>Fas</v>
      </c>
      <c r="K11" s="24" t="str">
        <f t="shared" si="1"/>
        <v xml:space="preserve">st </v>
      </c>
      <c r="L11" s="24" t="str">
        <f t="shared" si="2"/>
        <v>s 6</v>
      </c>
      <c r="M11" s="24">
        <f t="shared" si="3"/>
        <v>5</v>
      </c>
      <c r="N11" s="55" t="str">
        <f t="shared" si="4"/>
        <v>Uni. - Fast &amp; Furious 6</v>
      </c>
      <c r="O11" s="24" t="str">
        <f t="shared" si="5"/>
        <v>&amp; Furious 6 [Uni.]</v>
      </c>
    </row>
    <row r="12" spans="1:18" x14ac:dyDescent="0.3">
      <c r="A12" s="5">
        <v>10</v>
      </c>
      <c r="B12" s="6" t="s">
        <v>29</v>
      </c>
      <c r="C12" s="7" t="s">
        <v>19</v>
      </c>
      <c r="D12" s="8">
        <v>41341</v>
      </c>
      <c r="E12" s="9">
        <v>3912</v>
      </c>
      <c r="F12" s="10">
        <v>79110453</v>
      </c>
      <c r="G12" s="11">
        <v>41473</v>
      </c>
      <c r="H12" s="9">
        <v>3912</v>
      </c>
      <c r="I12" s="10">
        <v>234911825</v>
      </c>
      <c r="J12" s="24" t="str">
        <f t="shared" si="0"/>
        <v xml:space="preserve">Oz </v>
      </c>
      <c r="K12" s="24" t="str">
        <f t="shared" si="1"/>
        <v xml:space="preserve"> Th</v>
      </c>
      <c r="L12" s="24" t="str">
        <f t="shared" si="2"/>
        <v>ful</v>
      </c>
      <c r="M12" s="24">
        <f t="shared" si="3"/>
        <v>3</v>
      </c>
      <c r="N12" s="55" t="str">
        <f t="shared" si="4"/>
        <v>BV - Oz The Great and Powerful</v>
      </c>
      <c r="O12" s="24" t="str">
        <f t="shared" si="5"/>
        <v>The Great and Powerful [BV]</v>
      </c>
    </row>
    <row r="13" spans="1:18" x14ac:dyDescent="0.3">
      <c r="A13" s="5">
        <v>11</v>
      </c>
      <c r="B13" s="6" t="s">
        <v>30</v>
      </c>
      <c r="C13" s="7" t="s">
        <v>31</v>
      </c>
      <c r="D13" s="8">
        <v>41410</v>
      </c>
      <c r="E13" s="9">
        <v>3868</v>
      </c>
      <c r="F13" s="10">
        <v>70165559</v>
      </c>
      <c r="G13" s="11">
        <v>41529</v>
      </c>
      <c r="H13" s="9">
        <v>3907</v>
      </c>
      <c r="I13" s="10">
        <v>228778661</v>
      </c>
      <c r="J13" s="24" t="str">
        <f t="shared" si="0"/>
        <v>Sta</v>
      </c>
      <c r="K13" s="24" t="str">
        <f t="shared" si="1"/>
        <v xml:space="preserve">ar </v>
      </c>
      <c r="L13" s="24" t="str">
        <f t="shared" si="2"/>
        <v>ess</v>
      </c>
      <c r="M13" s="24">
        <f t="shared" si="3"/>
        <v>5</v>
      </c>
      <c r="N13" s="55" t="str">
        <f t="shared" si="4"/>
        <v>Par. - Star Trek Into Darkness</v>
      </c>
      <c r="O13" s="24" t="str">
        <f t="shared" si="5"/>
        <v>Trek Into Darkness [Par.]</v>
      </c>
    </row>
    <row r="14" spans="1:18" x14ac:dyDescent="0.3">
      <c r="A14" s="5">
        <v>12</v>
      </c>
      <c r="B14" s="6" t="s">
        <v>32</v>
      </c>
      <c r="C14" s="7" t="s">
        <v>19</v>
      </c>
      <c r="D14" s="8">
        <v>41586</v>
      </c>
      <c r="E14" s="9">
        <v>3841</v>
      </c>
      <c r="F14" s="10">
        <v>85737841</v>
      </c>
      <c r="G14" s="11">
        <v>41746</v>
      </c>
      <c r="H14" s="9">
        <v>3841</v>
      </c>
      <c r="I14" s="10">
        <v>206362140</v>
      </c>
      <c r="J14" s="24" t="str">
        <f t="shared" si="0"/>
        <v>Tho</v>
      </c>
      <c r="K14" s="24" t="str">
        <f t="shared" si="1"/>
        <v>or:</v>
      </c>
      <c r="L14" s="24" t="str">
        <f t="shared" si="2"/>
        <v>rld</v>
      </c>
      <c r="M14" s="24">
        <f t="shared" si="3"/>
        <v>6</v>
      </c>
      <c r="N14" s="55" t="str">
        <f t="shared" si="4"/>
        <v>BV - Thor: The Dark World</v>
      </c>
      <c r="O14" s="24" t="str">
        <f t="shared" si="5"/>
        <v>The Dark World [BV]</v>
      </c>
    </row>
    <row r="15" spans="1:18" x14ac:dyDescent="0.3">
      <c r="A15" s="5">
        <v>13</v>
      </c>
      <c r="B15" s="6" t="s">
        <v>33</v>
      </c>
      <c r="C15" s="7" t="s">
        <v>31</v>
      </c>
      <c r="D15" s="8">
        <v>41446</v>
      </c>
      <c r="E15" s="9">
        <v>3607</v>
      </c>
      <c r="F15" s="10">
        <v>66411834</v>
      </c>
      <c r="G15" s="11">
        <v>41557</v>
      </c>
      <c r="H15" s="9">
        <v>3607</v>
      </c>
      <c r="I15" s="10">
        <v>202359711</v>
      </c>
      <c r="J15" s="24" t="str">
        <f t="shared" si="0"/>
        <v>Wor</v>
      </c>
      <c r="K15" s="24" t="str">
        <f t="shared" si="1"/>
        <v>rld</v>
      </c>
      <c r="L15" s="24" t="str">
        <f t="shared" si="2"/>
        <v>r Z</v>
      </c>
      <c r="M15" s="24">
        <f t="shared" si="3"/>
        <v>6</v>
      </c>
      <c r="N15" s="55" t="str">
        <f t="shared" si="4"/>
        <v>Par. - World War Z</v>
      </c>
      <c r="O15" s="24" t="str">
        <f t="shared" si="5"/>
        <v>War Z [Par.]</v>
      </c>
    </row>
    <row r="16" spans="1:18" x14ac:dyDescent="0.3">
      <c r="A16" s="5">
        <v>14</v>
      </c>
      <c r="B16" s="6" t="s">
        <v>34</v>
      </c>
      <c r="C16" s="7" t="s">
        <v>35</v>
      </c>
      <c r="D16" s="8">
        <v>41355</v>
      </c>
      <c r="E16" s="9">
        <v>4046</v>
      </c>
      <c r="F16" s="10">
        <v>43639736</v>
      </c>
      <c r="G16" s="11">
        <v>41536</v>
      </c>
      <c r="H16" s="9">
        <v>4065</v>
      </c>
      <c r="I16" s="10">
        <v>187168425</v>
      </c>
      <c r="J16" s="24" t="str">
        <f t="shared" si="0"/>
        <v>The</v>
      </c>
      <c r="K16" s="24" t="str">
        <f t="shared" si="1"/>
        <v>e C</v>
      </c>
      <c r="L16" s="24" t="str">
        <f t="shared" si="2"/>
        <v>ods</v>
      </c>
      <c r="M16" s="24">
        <f t="shared" si="3"/>
        <v>4</v>
      </c>
      <c r="N16" s="55" t="str">
        <f t="shared" si="4"/>
        <v>Fox - The Croods</v>
      </c>
      <c r="O16" s="24" t="str">
        <f t="shared" si="5"/>
        <v>Croods [Fox]</v>
      </c>
    </row>
    <row r="17" spans="1:15" x14ac:dyDescent="0.3">
      <c r="A17" s="5">
        <v>15</v>
      </c>
      <c r="B17" s="6" t="s">
        <v>36</v>
      </c>
      <c r="C17" s="7" t="s">
        <v>35</v>
      </c>
      <c r="D17" s="8">
        <v>41453</v>
      </c>
      <c r="E17" s="9">
        <v>3181</v>
      </c>
      <c r="F17" s="10">
        <v>39115043</v>
      </c>
      <c r="G17" s="11">
        <v>41620</v>
      </c>
      <c r="H17" s="9">
        <v>3184</v>
      </c>
      <c r="I17" s="10">
        <v>159582188</v>
      </c>
      <c r="J17" s="24" t="str">
        <f t="shared" si="0"/>
        <v>The</v>
      </c>
      <c r="K17" s="24" t="str">
        <f t="shared" si="1"/>
        <v>e H</v>
      </c>
      <c r="L17" s="24" t="str">
        <f t="shared" si="2"/>
        <v>eat</v>
      </c>
      <c r="M17" s="24">
        <f t="shared" si="3"/>
        <v>4</v>
      </c>
      <c r="N17" s="55" t="str">
        <f t="shared" si="4"/>
        <v>Fox - The Heat</v>
      </c>
      <c r="O17" s="24" t="str">
        <f t="shared" si="5"/>
        <v>Heat [Fox]</v>
      </c>
    </row>
    <row r="18" spans="1:15" x14ac:dyDescent="0.3">
      <c r="A18" s="5">
        <v>16</v>
      </c>
      <c r="B18" s="6" t="s">
        <v>37</v>
      </c>
      <c r="C18" s="7" t="s">
        <v>24</v>
      </c>
      <c r="D18" s="8">
        <v>41493</v>
      </c>
      <c r="E18" s="9">
        <v>3260</v>
      </c>
      <c r="F18" s="10">
        <v>26419396</v>
      </c>
      <c r="G18" s="11">
        <v>41613</v>
      </c>
      <c r="H18" s="9">
        <v>3445</v>
      </c>
      <c r="I18" s="10">
        <v>150394119</v>
      </c>
      <c r="J18" s="24" t="str">
        <f t="shared" si="0"/>
        <v>We'</v>
      </c>
      <c r="K18" s="24" t="str">
        <f t="shared" si="1"/>
        <v>'re</v>
      </c>
      <c r="L18" s="24" t="str">
        <f t="shared" si="2"/>
        <v>ers</v>
      </c>
      <c r="M18" s="24">
        <f t="shared" si="3"/>
        <v>6</v>
      </c>
      <c r="N18" s="55" t="str">
        <f t="shared" si="4"/>
        <v>WB - We're the Millers</v>
      </c>
      <c r="O18" s="24" t="str">
        <f t="shared" si="5"/>
        <v>the Millers [WB]</v>
      </c>
    </row>
    <row r="19" spans="1:15" x14ac:dyDescent="0.3">
      <c r="A19" s="5">
        <v>17</v>
      </c>
      <c r="B19" s="6" t="s">
        <v>38</v>
      </c>
      <c r="C19" s="7" t="s">
        <v>39</v>
      </c>
      <c r="D19" s="8">
        <v>41621</v>
      </c>
      <c r="E19" s="9">
        <v>6</v>
      </c>
      <c r="F19" s="10">
        <v>740455</v>
      </c>
      <c r="G19" s="11">
        <v>41735</v>
      </c>
      <c r="H19" s="9">
        <v>2629</v>
      </c>
      <c r="I19" s="10">
        <v>150117807</v>
      </c>
      <c r="J19" s="24" t="str">
        <f t="shared" si="0"/>
        <v>Ame</v>
      </c>
      <c r="K19" s="24" t="str">
        <f t="shared" si="1"/>
        <v>eri</v>
      </c>
      <c r="L19" s="24" t="str">
        <f t="shared" si="2"/>
        <v>tle</v>
      </c>
      <c r="M19" s="24">
        <f t="shared" si="3"/>
        <v>9</v>
      </c>
      <c r="N19" s="55" t="str">
        <f t="shared" si="4"/>
        <v>Sony - American Hustle</v>
      </c>
      <c r="O19" s="24" t="str">
        <f t="shared" si="5"/>
        <v>Hustle [Sony]</v>
      </c>
    </row>
    <row r="20" spans="1:15" x14ac:dyDescent="0.3">
      <c r="A20" s="5">
        <v>18</v>
      </c>
      <c r="B20" s="6" t="s">
        <v>40</v>
      </c>
      <c r="C20" s="7" t="s">
        <v>24</v>
      </c>
      <c r="D20" s="8">
        <v>41404</v>
      </c>
      <c r="E20" s="9">
        <v>3535</v>
      </c>
      <c r="F20" s="10">
        <v>50085185</v>
      </c>
      <c r="G20" s="11">
        <v>41508</v>
      </c>
      <c r="H20" s="9">
        <v>3550</v>
      </c>
      <c r="I20" s="10">
        <v>144840419</v>
      </c>
      <c r="J20" s="24" t="str">
        <f t="shared" si="0"/>
        <v>The</v>
      </c>
      <c r="K20" s="24" t="str">
        <f t="shared" si="1"/>
        <v>e G</v>
      </c>
      <c r="L20" s="24" t="str">
        <f t="shared" si="2"/>
        <v>13)</v>
      </c>
      <c r="M20" s="24">
        <f t="shared" si="3"/>
        <v>4</v>
      </c>
      <c r="N20" s="55" t="str">
        <f t="shared" si="4"/>
        <v>WB - The Great Gatsby (2013)</v>
      </c>
      <c r="O20" s="24" t="str">
        <f t="shared" si="5"/>
        <v>Great Gatsby (2013) [WB]</v>
      </c>
    </row>
    <row r="21" spans="1:15" x14ac:dyDescent="0.3">
      <c r="A21" s="5">
        <v>19</v>
      </c>
      <c r="B21" s="6" t="s">
        <v>41</v>
      </c>
      <c r="C21" s="7" t="s">
        <v>24</v>
      </c>
      <c r="D21" s="8">
        <v>41474</v>
      </c>
      <c r="E21" s="9">
        <v>2903</v>
      </c>
      <c r="F21" s="10">
        <v>41855326</v>
      </c>
      <c r="G21" s="11">
        <v>41578</v>
      </c>
      <c r="H21" s="9">
        <v>3115</v>
      </c>
      <c r="I21" s="10">
        <v>137400141</v>
      </c>
      <c r="J21" s="24" t="str">
        <f t="shared" si="0"/>
        <v>The</v>
      </c>
      <c r="K21" s="24" t="str">
        <f t="shared" si="1"/>
        <v>e C</v>
      </c>
      <c r="L21" s="24" t="str">
        <f t="shared" si="2"/>
        <v>ing</v>
      </c>
      <c r="M21" s="24">
        <f t="shared" si="3"/>
        <v>4</v>
      </c>
      <c r="N21" s="55" t="str">
        <f t="shared" si="4"/>
        <v>WB - The Conjuring</v>
      </c>
      <c r="O21" s="24" t="str">
        <f t="shared" si="5"/>
        <v>Conjuring [WB]</v>
      </c>
    </row>
    <row r="22" spans="1:15" x14ac:dyDescent="0.3">
      <c r="A22" s="5">
        <v>20</v>
      </c>
      <c r="B22" s="6" t="s">
        <v>42</v>
      </c>
      <c r="C22" s="7" t="s">
        <v>22</v>
      </c>
      <c r="D22" s="8">
        <v>41313</v>
      </c>
      <c r="E22" s="9">
        <v>3141</v>
      </c>
      <c r="F22" s="10">
        <v>34551025</v>
      </c>
      <c r="G22" s="11">
        <v>41431</v>
      </c>
      <c r="H22" s="9">
        <v>3230</v>
      </c>
      <c r="I22" s="10">
        <v>134506920</v>
      </c>
      <c r="J22" s="24" t="str">
        <f t="shared" si="0"/>
        <v>Ide</v>
      </c>
      <c r="K22" s="24" t="str">
        <f t="shared" si="1"/>
        <v>ent</v>
      </c>
      <c r="L22" s="24" t="str">
        <f t="shared" si="2"/>
        <v>ief</v>
      </c>
      <c r="M22" s="24">
        <f t="shared" si="3"/>
        <v>9</v>
      </c>
      <c r="N22" s="55" t="str">
        <f t="shared" si="4"/>
        <v>Uni. - Identity Thief</v>
      </c>
      <c r="O22" s="24" t="str">
        <f t="shared" si="5"/>
        <v>Thief [Uni.]</v>
      </c>
    </row>
    <row r="23" spans="1:15" x14ac:dyDescent="0.3">
      <c r="A23" s="5">
        <v>21</v>
      </c>
      <c r="B23" s="6" t="s">
        <v>43</v>
      </c>
      <c r="C23" s="7" t="s">
        <v>39</v>
      </c>
      <c r="D23" s="8">
        <v>41467</v>
      </c>
      <c r="E23" s="9">
        <v>3491</v>
      </c>
      <c r="F23" s="10">
        <v>41508572</v>
      </c>
      <c r="G23" s="11">
        <v>41595</v>
      </c>
      <c r="H23" s="9">
        <v>3491</v>
      </c>
      <c r="I23" s="10">
        <v>133668525</v>
      </c>
      <c r="J23" s="24" t="str">
        <f t="shared" si="0"/>
        <v>Gro</v>
      </c>
      <c r="K23" s="24" t="str">
        <f t="shared" si="1"/>
        <v>own</v>
      </c>
      <c r="L23" s="24" t="str">
        <f t="shared" si="2"/>
        <v>s 2</v>
      </c>
      <c r="M23" s="24">
        <f t="shared" si="3"/>
        <v>6</v>
      </c>
      <c r="N23" s="55" t="str">
        <f t="shared" si="4"/>
        <v>Sony - Grown Ups 2</v>
      </c>
      <c r="O23" s="24" t="str">
        <f t="shared" si="5"/>
        <v>Ups 2 [Sony]</v>
      </c>
    </row>
    <row r="24" spans="1:15" x14ac:dyDescent="0.3">
      <c r="A24" s="5">
        <v>22</v>
      </c>
      <c r="B24" s="6" t="s">
        <v>44</v>
      </c>
      <c r="C24" s="7" t="s">
        <v>35</v>
      </c>
      <c r="D24" s="8">
        <v>41481</v>
      </c>
      <c r="E24" s="9">
        <v>3924</v>
      </c>
      <c r="F24" s="10">
        <v>53113752</v>
      </c>
      <c r="G24" s="11">
        <v>41613</v>
      </c>
      <c r="H24" s="9">
        <v>3924</v>
      </c>
      <c r="I24" s="10">
        <v>132556852</v>
      </c>
      <c r="J24" s="24" t="str">
        <f t="shared" si="0"/>
        <v>The</v>
      </c>
      <c r="K24" s="24" t="str">
        <f t="shared" si="1"/>
        <v>e W</v>
      </c>
      <c r="L24" s="24" t="str">
        <f t="shared" si="2"/>
        <v>ine</v>
      </c>
      <c r="M24" s="24">
        <f t="shared" si="3"/>
        <v>4</v>
      </c>
      <c r="N24" s="55" t="str">
        <f t="shared" si="4"/>
        <v>Fox - The Wolverine</v>
      </c>
      <c r="O24" s="24" t="str">
        <f t="shared" si="5"/>
        <v>Wolverine [Fox]</v>
      </c>
    </row>
    <row r="25" spans="1:15" x14ac:dyDescent="0.3">
      <c r="A25" s="5">
        <v>23</v>
      </c>
      <c r="B25" s="6" t="s">
        <v>45</v>
      </c>
      <c r="C25" s="7" t="s">
        <v>31</v>
      </c>
      <c r="D25" s="8">
        <v>41626</v>
      </c>
      <c r="E25" s="9">
        <v>3507</v>
      </c>
      <c r="F25" s="10">
        <v>26232425</v>
      </c>
      <c r="G25" s="11">
        <v>41690</v>
      </c>
      <c r="H25" s="9">
        <v>3507</v>
      </c>
      <c r="I25" s="10">
        <v>125168368</v>
      </c>
      <c r="J25" s="24" t="str">
        <f t="shared" si="0"/>
        <v>Anc</v>
      </c>
      <c r="K25" s="24" t="str">
        <f t="shared" si="1"/>
        <v>cho</v>
      </c>
      <c r="L25" s="24" t="str">
        <f t="shared" si="2"/>
        <v>ues</v>
      </c>
      <c r="M25" s="24">
        <f t="shared" si="3"/>
        <v>10</v>
      </c>
      <c r="N25" s="55" t="str">
        <f t="shared" si="4"/>
        <v>Par. - Anchorman 2: The Legend Continues</v>
      </c>
      <c r="O25" s="24" t="str">
        <f t="shared" si="5"/>
        <v>2: The Legend Continues [Par.]</v>
      </c>
    </row>
    <row r="26" spans="1:15" x14ac:dyDescent="0.3">
      <c r="A26" s="5">
        <v>24</v>
      </c>
      <c r="B26" s="6" t="s">
        <v>46</v>
      </c>
      <c r="C26" s="7" t="s">
        <v>22</v>
      </c>
      <c r="D26" s="8">
        <v>41633</v>
      </c>
      <c r="E26" s="9">
        <v>2</v>
      </c>
      <c r="F26" s="10">
        <v>90872</v>
      </c>
      <c r="G26" s="11">
        <v>41739</v>
      </c>
      <c r="H26" s="9">
        <v>3285</v>
      </c>
      <c r="I26" s="10">
        <v>125095601</v>
      </c>
      <c r="J26" s="24" t="str">
        <f t="shared" si="0"/>
        <v>Lon</v>
      </c>
      <c r="K26" s="24" t="str">
        <f t="shared" si="1"/>
        <v xml:space="preserve">ne </v>
      </c>
      <c r="L26" s="24" t="str">
        <f t="shared" si="2"/>
        <v>vor</v>
      </c>
      <c r="M26" s="24">
        <f t="shared" si="3"/>
        <v>5</v>
      </c>
      <c r="N26" s="55" t="str">
        <f t="shared" si="4"/>
        <v>Uni. - Lone Survivor</v>
      </c>
      <c r="O26" s="24" t="str">
        <f t="shared" si="5"/>
        <v>Survivor [Uni.]</v>
      </c>
    </row>
    <row r="27" spans="1:15" x14ac:dyDescent="0.3">
      <c r="A27" s="5">
        <v>25</v>
      </c>
      <c r="B27" s="6" t="s">
        <v>47</v>
      </c>
      <c r="C27" s="7" t="s">
        <v>31</v>
      </c>
      <c r="D27" s="8">
        <v>41361</v>
      </c>
      <c r="E27" s="9">
        <v>3719</v>
      </c>
      <c r="F27" s="10">
        <v>40501814</v>
      </c>
      <c r="G27" s="11">
        <v>41473</v>
      </c>
      <c r="H27" s="9">
        <v>3734</v>
      </c>
      <c r="I27" s="10">
        <v>122523060</v>
      </c>
      <c r="J27" s="24" t="str">
        <f t="shared" si="0"/>
        <v>G.I</v>
      </c>
      <c r="K27" s="24" t="str">
        <f t="shared" si="1"/>
        <v xml:space="preserve">I. </v>
      </c>
      <c r="L27" s="24" t="str">
        <f t="shared" si="2"/>
        <v>ion</v>
      </c>
      <c r="M27" s="24">
        <f t="shared" si="3"/>
        <v>5</v>
      </c>
      <c r="N27" s="55" t="str">
        <f t="shared" si="4"/>
        <v>Par. - G.I. Joe: Retaliation</v>
      </c>
      <c r="O27" s="24" t="str">
        <f t="shared" si="5"/>
        <v>Joe: Retaliation [Par.]</v>
      </c>
    </row>
    <row r="28" spans="1:15" x14ac:dyDescent="0.3">
      <c r="A28" s="5">
        <v>26</v>
      </c>
      <c r="B28" s="6" t="s">
        <v>48</v>
      </c>
      <c r="C28" s="7" t="s">
        <v>39</v>
      </c>
      <c r="D28" s="8">
        <v>41544</v>
      </c>
      <c r="E28" s="9">
        <v>4001</v>
      </c>
      <c r="F28" s="10">
        <v>34017930</v>
      </c>
      <c r="G28" s="11">
        <v>41714</v>
      </c>
      <c r="H28" s="9">
        <v>4001</v>
      </c>
      <c r="I28" s="10">
        <v>119793567</v>
      </c>
      <c r="J28" s="24" t="str">
        <f t="shared" si="0"/>
        <v>Clo</v>
      </c>
      <c r="K28" s="24" t="str">
        <f t="shared" si="1"/>
        <v>oud</v>
      </c>
      <c r="L28" s="24" t="str">
        <f t="shared" si="2"/>
        <v>s 2</v>
      </c>
      <c r="M28" s="24">
        <f t="shared" si="3"/>
        <v>7</v>
      </c>
      <c r="N28" s="55" t="str">
        <f t="shared" si="4"/>
        <v>Sony - Cloudy with a Chance of Meatballs 2</v>
      </c>
      <c r="O28" s="24" t="str">
        <f t="shared" si="5"/>
        <v>with a Chance of Meatballs 2 [Sony]</v>
      </c>
    </row>
    <row r="29" spans="1:15" x14ac:dyDescent="0.3">
      <c r="A29" s="5">
        <v>27</v>
      </c>
      <c r="B29" s="6" t="s">
        <v>49</v>
      </c>
      <c r="C29" s="7" t="s">
        <v>50</v>
      </c>
      <c r="D29" s="8">
        <v>41425</v>
      </c>
      <c r="E29" s="9">
        <v>2925</v>
      </c>
      <c r="F29" s="10">
        <v>29350389</v>
      </c>
      <c r="G29" s="11">
        <v>41543</v>
      </c>
      <c r="H29" s="9">
        <v>3082</v>
      </c>
      <c r="I29" s="10">
        <v>117723989</v>
      </c>
      <c r="J29" s="24" t="str">
        <f t="shared" si="0"/>
        <v>Now</v>
      </c>
      <c r="K29" s="24" t="str">
        <f t="shared" si="1"/>
        <v>w Y</v>
      </c>
      <c r="L29" s="24" t="str">
        <f t="shared" si="2"/>
        <v xml:space="preserve"> Me</v>
      </c>
      <c r="M29" s="24">
        <f t="shared" si="3"/>
        <v>4</v>
      </c>
      <c r="N29" s="55" t="str">
        <f t="shared" si="4"/>
        <v>LG/S - Now You See Me</v>
      </c>
      <c r="O29" s="24" t="str">
        <f t="shared" si="5"/>
        <v>You See Me [LG/S]</v>
      </c>
    </row>
    <row r="30" spans="1:15" x14ac:dyDescent="0.3">
      <c r="A30" s="5">
        <v>28</v>
      </c>
      <c r="B30" s="6" t="s">
        <v>51</v>
      </c>
      <c r="C30" s="7" t="s">
        <v>31</v>
      </c>
      <c r="D30" s="8">
        <v>41633</v>
      </c>
      <c r="E30" s="9">
        <v>2537</v>
      </c>
      <c r="F30" s="10">
        <v>18361578</v>
      </c>
      <c r="G30" s="11">
        <v>41732</v>
      </c>
      <c r="H30" s="9">
        <v>2557</v>
      </c>
      <c r="I30" s="10">
        <v>116900694</v>
      </c>
      <c r="J30" s="24" t="str">
        <f t="shared" si="0"/>
        <v>The</v>
      </c>
      <c r="K30" s="24" t="str">
        <f t="shared" si="1"/>
        <v>e W</v>
      </c>
      <c r="L30" s="24" t="str">
        <f t="shared" si="2"/>
        <v>eet</v>
      </c>
      <c r="M30" s="24">
        <f t="shared" si="3"/>
        <v>4</v>
      </c>
      <c r="N30" s="55" t="str">
        <f t="shared" si="4"/>
        <v>Par. - The Wolf of Wall Street</v>
      </c>
      <c r="O30" s="24" t="str">
        <f t="shared" si="5"/>
        <v>Wolf of Wall Street [Par.]</v>
      </c>
    </row>
    <row r="31" spans="1:15" x14ac:dyDescent="0.3">
      <c r="A31" s="5">
        <v>29</v>
      </c>
      <c r="B31" s="6" t="s">
        <v>52</v>
      </c>
      <c r="C31" s="7" t="s">
        <v>53</v>
      </c>
      <c r="D31" s="8">
        <v>41502</v>
      </c>
      <c r="E31" s="9">
        <v>2933</v>
      </c>
      <c r="F31" s="10">
        <v>24637312</v>
      </c>
      <c r="G31" s="11">
        <v>41683</v>
      </c>
      <c r="H31" s="9">
        <v>3330</v>
      </c>
      <c r="I31" s="10">
        <v>116632095</v>
      </c>
      <c r="J31" s="24" t="str">
        <f t="shared" si="0"/>
        <v>Lee</v>
      </c>
      <c r="K31" s="24" t="str">
        <f t="shared" si="1"/>
        <v>e D</v>
      </c>
      <c r="L31" s="24" t="str">
        <f t="shared" si="2"/>
        <v>ler</v>
      </c>
      <c r="M31" s="24">
        <f t="shared" si="3"/>
        <v>4</v>
      </c>
      <c r="N31" s="55" t="str">
        <f t="shared" si="4"/>
        <v>Wein. - Lee Daniels' The Butler</v>
      </c>
      <c r="O31" s="24" t="str">
        <f t="shared" si="5"/>
        <v>Daniels' The Butler [Wein.]</v>
      </c>
    </row>
    <row r="32" spans="1:15" x14ac:dyDescent="0.3">
      <c r="A32" s="5">
        <v>30</v>
      </c>
      <c r="B32" s="6" t="s">
        <v>54</v>
      </c>
      <c r="C32" s="7" t="s">
        <v>24</v>
      </c>
      <c r="D32" s="8">
        <v>41417</v>
      </c>
      <c r="E32" s="9">
        <v>3555</v>
      </c>
      <c r="F32" s="10">
        <v>41671198</v>
      </c>
      <c r="G32" s="11">
        <v>41501</v>
      </c>
      <c r="H32" s="9">
        <v>3565</v>
      </c>
      <c r="I32" s="10">
        <v>112200072</v>
      </c>
      <c r="J32" s="24" t="str">
        <f t="shared" si="0"/>
        <v>The</v>
      </c>
      <c r="K32" s="24" t="str">
        <f t="shared" si="1"/>
        <v>e H</v>
      </c>
      <c r="L32" s="24" t="str">
        <f t="shared" si="2"/>
        <v>III</v>
      </c>
      <c r="M32" s="24">
        <f t="shared" si="3"/>
        <v>4</v>
      </c>
      <c r="N32" s="55" t="str">
        <f t="shared" si="4"/>
        <v>WB - The Hangover Part III</v>
      </c>
      <c r="O32" s="24" t="str">
        <f t="shared" si="5"/>
        <v>Hangover Part III [WB]</v>
      </c>
    </row>
    <row r="33" spans="1:15" x14ac:dyDescent="0.3">
      <c r="A33" s="5">
        <v>31</v>
      </c>
      <c r="B33" s="6" t="s">
        <v>55</v>
      </c>
      <c r="C33" s="7" t="s">
        <v>35</v>
      </c>
      <c r="D33" s="8">
        <v>41418</v>
      </c>
      <c r="E33" s="9">
        <v>3882</v>
      </c>
      <c r="F33" s="10">
        <v>33531068</v>
      </c>
      <c r="G33" s="11">
        <v>41536</v>
      </c>
      <c r="H33" s="9">
        <v>3894</v>
      </c>
      <c r="I33" s="10">
        <v>107518682</v>
      </c>
      <c r="J33" s="24" t="str">
        <f t="shared" si="0"/>
        <v>Epi</v>
      </c>
      <c r="K33" s="24" t="str">
        <f t="shared" si="1"/>
        <v>ic</v>
      </c>
      <c r="L33" s="24" t="str">
        <f t="shared" si="2"/>
        <v>pic</v>
      </c>
      <c r="M33" s="24" t="e">
        <f t="shared" si="3"/>
        <v>#VALUE!</v>
      </c>
      <c r="N33" s="55" t="str">
        <f t="shared" si="4"/>
        <v>Fox - Epic</v>
      </c>
      <c r="O33" s="24" t="e">
        <f t="shared" si="5"/>
        <v>#VALUE!</v>
      </c>
    </row>
    <row r="34" spans="1:15" x14ac:dyDescent="0.3">
      <c r="A34" s="5">
        <v>32</v>
      </c>
      <c r="B34" s="6" t="s">
        <v>56</v>
      </c>
      <c r="C34" s="7" t="s">
        <v>39</v>
      </c>
      <c r="D34" s="8">
        <v>41558</v>
      </c>
      <c r="E34" s="9">
        <v>3020</v>
      </c>
      <c r="F34" s="10">
        <v>25718314</v>
      </c>
      <c r="G34" s="11">
        <v>41700</v>
      </c>
      <c r="H34" s="9">
        <v>3143</v>
      </c>
      <c r="I34" s="10">
        <v>107100855</v>
      </c>
      <c r="J34" s="24" t="str">
        <f t="shared" si="0"/>
        <v>Cap</v>
      </c>
      <c r="K34" s="24" t="str">
        <f t="shared" si="1"/>
        <v>pta</v>
      </c>
      <c r="L34" s="24" t="str">
        <f t="shared" si="2"/>
        <v>ips</v>
      </c>
      <c r="M34" s="24">
        <f t="shared" si="3"/>
        <v>8</v>
      </c>
      <c r="N34" s="55" t="str">
        <f t="shared" si="4"/>
        <v>Sony - Captain Phillips</v>
      </c>
      <c r="O34" s="24" t="str">
        <f t="shared" si="5"/>
        <v>Phillips [Sony]</v>
      </c>
    </row>
    <row r="35" spans="1:15" x14ac:dyDescent="0.3">
      <c r="A35" s="5">
        <v>33</v>
      </c>
      <c r="B35" s="6" t="s">
        <v>57</v>
      </c>
      <c r="C35" s="7" t="s">
        <v>31</v>
      </c>
      <c r="D35" s="8">
        <v>41572</v>
      </c>
      <c r="E35" s="9">
        <v>3336</v>
      </c>
      <c r="F35" s="10">
        <v>32055177</v>
      </c>
      <c r="G35" s="11">
        <v>41662</v>
      </c>
      <c r="H35" s="9">
        <v>3345</v>
      </c>
      <c r="I35" s="10">
        <v>102003019</v>
      </c>
      <c r="J35" s="24" t="str">
        <f t="shared" si="0"/>
        <v>Jac</v>
      </c>
      <c r="K35" s="24" t="str">
        <f t="shared" si="1"/>
        <v>cka</v>
      </c>
      <c r="L35" s="24" t="str">
        <f t="shared" si="2"/>
        <v>dpa</v>
      </c>
      <c r="M35" s="24">
        <f t="shared" si="3"/>
        <v>8</v>
      </c>
      <c r="N35" s="55" t="str">
        <f t="shared" si="4"/>
        <v>Par. - Jackass Presents: Bad Grandpa</v>
      </c>
      <c r="O35" s="24" t="str">
        <f t="shared" si="5"/>
        <v>Presents: Bad Grandpa [Par.]</v>
      </c>
    </row>
    <row r="36" spans="1:15" x14ac:dyDescent="0.3">
      <c r="A36" s="5">
        <v>34</v>
      </c>
      <c r="B36" s="6" t="s">
        <v>58</v>
      </c>
      <c r="C36" s="7" t="s">
        <v>24</v>
      </c>
      <c r="D36" s="8">
        <v>41467</v>
      </c>
      <c r="E36" s="9">
        <v>3275</v>
      </c>
      <c r="F36" s="10">
        <v>37285325</v>
      </c>
      <c r="G36" s="11">
        <v>41564</v>
      </c>
      <c r="H36" s="9">
        <v>3285</v>
      </c>
      <c r="I36" s="10">
        <v>101802906</v>
      </c>
      <c r="J36" s="24" t="str">
        <f t="shared" si="0"/>
        <v>Pac</v>
      </c>
      <c r="K36" s="24" t="str">
        <f t="shared" si="1"/>
        <v>cif</v>
      </c>
      <c r="L36" s="24" t="str">
        <f t="shared" si="2"/>
        <v>Rim</v>
      </c>
      <c r="M36" s="24">
        <f t="shared" si="3"/>
        <v>8</v>
      </c>
      <c r="N36" s="55" t="str">
        <f t="shared" si="4"/>
        <v>WB - Pacific Rim</v>
      </c>
      <c r="O36" s="24" t="str">
        <f t="shared" si="5"/>
        <v>Rim [WB]</v>
      </c>
    </row>
    <row r="37" spans="1:15" x14ac:dyDescent="0.3">
      <c r="A37" s="5">
        <v>35</v>
      </c>
      <c r="B37" s="6" t="s">
        <v>59</v>
      </c>
      <c r="C37" s="7" t="s">
        <v>39</v>
      </c>
      <c r="D37" s="8">
        <v>41437</v>
      </c>
      <c r="E37" s="9">
        <v>3055</v>
      </c>
      <c r="F37" s="10">
        <v>20719162</v>
      </c>
      <c r="G37" s="11">
        <v>41553</v>
      </c>
      <c r="H37" s="9">
        <v>3055</v>
      </c>
      <c r="I37" s="10">
        <v>101470202</v>
      </c>
      <c r="J37" s="24" t="str">
        <f t="shared" si="0"/>
        <v>Thi</v>
      </c>
      <c r="K37" s="24" t="str">
        <f t="shared" si="1"/>
        <v xml:space="preserve">is </v>
      </c>
      <c r="L37" s="24" t="str">
        <f t="shared" si="2"/>
        <v>End</v>
      </c>
      <c r="M37" s="24">
        <f t="shared" si="3"/>
        <v>5</v>
      </c>
      <c r="N37" s="55" t="str">
        <f t="shared" si="4"/>
        <v>Sony - This is the End</v>
      </c>
      <c r="O37" s="24" t="str">
        <f t="shared" si="5"/>
        <v>is the End [Sony]</v>
      </c>
    </row>
    <row r="38" spans="1:15" x14ac:dyDescent="0.3">
      <c r="A38" s="5">
        <v>36</v>
      </c>
      <c r="B38" s="6" t="s">
        <v>60</v>
      </c>
      <c r="C38" s="7" t="s">
        <v>61</v>
      </c>
      <c r="D38" s="8">
        <v>41355</v>
      </c>
      <c r="E38" s="9">
        <v>3098</v>
      </c>
      <c r="F38" s="10">
        <v>30373794</v>
      </c>
      <c r="G38" s="11">
        <v>41466</v>
      </c>
      <c r="H38" s="9">
        <v>3106</v>
      </c>
      <c r="I38" s="10">
        <v>98925640</v>
      </c>
      <c r="J38" s="24" t="str">
        <f t="shared" si="0"/>
        <v>Oly</v>
      </c>
      <c r="K38" s="24" t="str">
        <f t="shared" si="1"/>
        <v>ymp</v>
      </c>
      <c r="L38" s="24" t="str">
        <f t="shared" si="2"/>
        <v>len</v>
      </c>
      <c r="M38" s="24">
        <f t="shared" si="3"/>
        <v>8</v>
      </c>
      <c r="N38" s="55" t="str">
        <f t="shared" si="4"/>
        <v>FD - Olympus Has Fallen</v>
      </c>
      <c r="O38" s="24" t="str">
        <f t="shared" si="5"/>
        <v>Has Fallen [FD]</v>
      </c>
    </row>
    <row r="39" spans="1:15" x14ac:dyDescent="0.3">
      <c r="A39" s="5">
        <v>37</v>
      </c>
      <c r="B39" s="6">
        <v>42</v>
      </c>
      <c r="C39" s="7" t="s">
        <v>24</v>
      </c>
      <c r="D39" s="8">
        <v>41376</v>
      </c>
      <c r="E39" s="9">
        <v>3003</v>
      </c>
      <c r="F39" s="10">
        <v>27487144</v>
      </c>
      <c r="G39" s="11">
        <v>41480</v>
      </c>
      <c r="H39" s="9">
        <v>3405</v>
      </c>
      <c r="I39" s="10">
        <v>95020213</v>
      </c>
      <c r="J39" s="24" t="str">
        <f t="shared" si="0"/>
        <v>42</v>
      </c>
      <c r="K39" s="24" t="str">
        <f t="shared" si="1"/>
        <v/>
      </c>
      <c r="L39" s="24" t="str">
        <f t="shared" si="2"/>
        <v>42</v>
      </c>
      <c r="M39" s="24" t="e">
        <f t="shared" si="3"/>
        <v>#VALUE!</v>
      </c>
      <c r="N39" s="55" t="str">
        <f t="shared" si="4"/>
        <v>WB - 42</v>
      </c>
      <c r="O39" s="24" t="e">
        <f t="shared" si="5"/>
        <v>#VALUE!</v>
      </c>
    </row>
    <row r="40" spans="1:15" x14ac:dyDescent="0.3">
      <c r="A40" s="5">
        <v>38</v>
      </c>
      <c r="B40" s="6" t="s">
        <v>62</v>
      </c>
      <c r="C40" s="7" t="s">
        <v>63</v>
      </c>
      <c r="D40" s="8">
        <v>41495</v>
      </c>
      <c r="E40" s="9">
        <v>3284</v>
      </c>
      <c r="F40" s="10">
        <v>29807393</v>
      </c>
      <c r="G40" s="11">
        <v>41602</v>
      </c>
      <c r="H40" s="9">
        <v>3284</v>
      </c>
      <c r="I40" s="10">
        <v>93050117</v>
      </c>
      <c r="J40" s="24" t="str">
        <f t="shared" si="0"/>
        <v>Ely</v>
      </c>
      <c r="K40" s="24" t="str">
        <f t="shared" si="1"/>
        <v>ysi</v>
      </c>
      <c r="L40" s="24" t="str">
        <f t="shared" si="2"/>
        <v>ium</v>
      </c>
      <c r="M40" s="24" t="e">
        <f t="shared" si="3"/>
        <v>#VALUE!</v>
      </c>
      <c r="N40" s="55" t="str">
        <f t="shared" si="4"/>
        <v>TriS - Elysium</v>
      </c>
      <c r="O40" s="24" t="e">
        <f t="shared" si="5"/>
        <v>#VALUE!</v>
      </c>
    </row>
    <row r="41" spans="1:15" x14ac:dyDescent="0.3">
      <c r="A41" s="5">
        <v>39</v>
      </c>
      <c r="B41" s="6" t="s">
        <v>64</v>
      </c>
      <c r="C41" s="7" t="s">
        <v>19</v>
      </c>
      <c r="D41" s="8">
        <v>41495</v>
      </c>
      <c r="E41" s="9">
        <v>3702</v>
      </c>
      <c r="F41" s="10">
        <v>22232291</v>
      </c>
      <c r="G41" s="11">
        <v>41627</v>
      </c>
      <c r="H41" s="9">
        <v>3716</v>
      </c>
      <c r="I41" s="10">
        <v>90288712</v>
      </c>
      <c r="J41" s="24" t="str">
        <f t="shared" si="0"/>
        <v>Pla</v>
      </c>
      <c r="K41" s="24" t="str">
        <f t="shared" si="1"/>
        <v>ane</v>
      </c>
      <c r="L41" s="24" t="str">
        <f t="shared" si="2"/>
        <v>nes</v>
      </c>
      <c r="M41" s="24" t="e">
        <f t="shared" si="3"/>
        <v>#VALUE!</v>
      </c>
      <c r="N41" s="55" t="str">
        <f t="shared" si="4"/>
        <v>BV - Planes</v>
      </c>
      <c r="O41" s="24" t="e">
        <f t="shared" si="5"/>
        <v>#VALUE!</v>
      </c>
    </row>
    <row r="42" spans="1:15" x14ac:dyDescent="0.3">
      <c r="A42" s="5">
        <v>40</v>
      </c>
      <c r="B42" s="6" t="s">
        <v>65</v>
      </c>
      <c r="C42" s="7" t="s">
        <v>19</v>
      </c>
      <c r="D42" s="8">
        <v>41458</v>
      </c>
      <c r="E42" s="9">
        <v>3904</v>
      </c>
      <c r="F42" s="10">
        <v>29210849</v>
      </c>
      <c r="G42" s="11">
        <v>41557</v>
      </c>
      <c r="H42" s="9">
        <v>3904</v>
      </c>
      <c r="I42" s="10">
        <v>89302115</v>
      </c>
      <c r="J42" s="24" t="str">
        <f t="shared" si="0"/>
        <v>The</v>
      </c>
      <c r="K42" s="24" t="str">
        <f t="shared" si="1"/>
        <v>e L</v>
      </c>
      <c r="L42" s="24" t="str">
        <f t="shared" si="2"/>
        <v>ger</v>
      </c>
      <c r="M42" s="24">
        <f t="shared" si="3"/>
        <v>4</v>
      </c>
      <c r="N42" s="55" t="str">
        <f t="shared" si="4"/>
        <v>BV - The Lone Ranger</v>
      </c>
      <c r="O42" s="24" t="str">
        <f t="shared" si="5"/>
        <v>Lone Ranger [BV]</v>
      </c>
    </row>
    <row r="43" spans="1:15" x14ac:dyDescent="0.3">
      <c r="A43" s="5">
        <v>41</v>
      </c>
      <c r="B43" s="6" t="s">
        <v>66</v>
      </c>
      <c r="C43" s="7" t="s">
        <v>22</v>
      </c>
      <c r="D43" s="8">
        <v>41383</v>
      </c>
      <c r="E43" s="9">
        <v>3783</v>
      </c>
      <c r="F43" s="10">
        <v>37054485</v>
      </c>
      <c r="G43" s="11">
        <v>41452</v>
      </c>
      <c r="H43" s="9">
        <v>3792</v>
      </c>
      <c r="I43" s="10">
        <v>89107235</v>
      </c>
      <c r="J43" s="24" t="str">
        <f t="shared" si="0"/>
        <v>Obl</v>
      </c>
      <c r="K43" s="24" t="str">
        <f t="shared" si="1"/>
        <v>liv</v>
      </c>
      <c r="L43" s="24" t="str">
        <f t="shared" si="2"/>
        <v>ion</v>
      </c>
      <c r="M43" s="24" t="e">
        <f t="shared" si="3"/>
        <v>#VALUE!</v>
      </c>
      <c r="N43" s="55" t="str">
        <f t="shared" si="4"/>
        <v>Uni. - Oblivion</v>
      </c>
      <c r="O43" s="24" t="e">
        <f t="shared" si="5"/>
        <v>#VALUE!</v>
      </c>
    </row>
    <row r="44" spans="1:15" x14ac:dyDescent="0.3">
      <c r="A44" s="5">
        <v>42</v>
      </c>
      <c r="B44" s="6" t="s">
        <v>67</v>
      </c>
      <c r="C44" s="7" t="s">
        <v>61</v>
      </c>
      <c r="D44" s="8">
        <v>41530</v>
      </c>
      <c r="E44" s="9">
        <v>3049</v>
      </c>
      <c r="F44" s="10">
        <v>40272103</v>
      </c>
      <c r="G44" s="11">
        <v>41627</v>
      </c>
      <c r="H44" s="9">
        <v>3155</v>
      </c>
      <c r="I44" s="10">
        <v>83586447</v>
      </c>
      <c r="J44" s="24" t="str">
        <f t="shared" si="0"/>
        <v>Ins</v>
      </c>
      <c r="K44" s="24" t="str">
        <f t="shared" si="1"/>
        <v>sid</v>
      </c>
      <c r="L44" s="24" t="str">
        <f t="shared" si="2"/>
        <v>r 2</v>
      </c>
      <c r="M44" s="24">
        <f t="shared" si="3"/>
        <v>10</v>
      </c>
      <c r="N44" s="55" t="str">
        <f t="shared" si="4"/>
        <v>FD - Insidious Chapter 2</v>
      </c>
      <c r="O44" s="24" t="str">
        <f t="shared" si="5"/>
        <v>Chapter 2 [FD]</v>
      </c>
    </row>
    <row r="45" spans="1:15" x14ac:dyDescent="0.3">
      <c r="A45" s="5">
        <v>43</v>
      </c>
      <c r="B45" s="6" t="s">
        <v>68</v>
      </c>
      <c r="C45" s="7" t="s">
        <v>19</v>
      </c>
      <c r="D45" s="8">
        <v>41621</v>
      </c>
      <c r="E45" s="9">
        <v>15</v>
      </c>
      <c r="F45" s="10">
        <v>413373</v>
      </c>
      <c r="G45" s="11">
        <v>41746</v>
      </c>
      <c r="H45" s="9">
        <v>2671</v>
      </c>
      <c r="I45" s="10">
        <v>83301580</v>
      </c>
      <c r="J45" s="24" t="str">
        <f t="shared" si="0"/>
        <v>Sav</v>
      </c>
      <c r="K45" s="24" t="str">
        <f t="shared" si="1"/>
        <v>vin</v>
      </c>
      <c r="L45" s="24" t="str">
        <f t="shared" si="2"/>
        <v>nks</v>
      </c>
      <c r="M45" s="24">
        <f t="shared" si="3"/>
        <v>7</v>
      </c>
      <c r="N45" s="55" t="str">
        <f t="shared" si="4"/>
        <v>BV - Saving Mr. Banks</v>
      </c>
      <c r="O45" s="24" t="str">
        <f t="shared" si="5"/>
        <v>Mr. Banks [BV]</v>
      </c>
    </row>
    <row r="46" spans="1:15" x14ac:dyDescent="0.3">
      <c r="A46" s="5">
        <v>44</v>
      </c>
      <c r="B46" s="6" t="s">
        <v>69</v>
      </c>
      <c r="C46" s="7" t="s">
        <v>35</v>
      </c>
      <c r="D46" s="8">
        <v>41472</v>
      </c>
      <c r="E46" s="9">
        <v>3806</v>
      </c>
      <c r="F46" s="10">
        <v>21312625</v>
      </c>
      <c r="G46" s="11">
        <v>41620</v>
      </c>
      <c r="H46" s="9">
        <v>3809</v>
      </c>
      <c r="I46" s="10">
        <v>83028128</v>
      </c>
      <c r="J46" s="24" t="str">
        <f t="shared" si="0"/>
        <v>Tur</v>
      </c>
      <c r="K46" s="24" t="str">
        <f t="shared" si="1"/>
        <v>rbo</v>
      </c>
      <c r="L46" s="24" t="str">
        <f t="shared" si="2"/>
        <v>rbo</v>
      </c>
      <c r="M46" s="24" t="e">
        <f t="shared" si="3"/>
        <v>#VALUE!</v>
      </c>
      <c r="N46" s="55" t="str">
        <f t="shared" si="4"/>
        <v>Fox - Turbo</v>
      </c>
      <c r="O46" s="24" t="e">
        <f t="shared" si="5"/>
        <v>#VALUE!</v>
      </c>
    </row>
    <row r="47" spans="1:15" x14ac:dyDescent="0.3">
      <c r="A47" s="5">
        <v>45</v>
      </c>
      <c r="B47" s="6" t="s">
        <v>70</v>
      </c>
      <c r="C47" s="7" t="s">
        <v>22</v>
      </c>
      <c r="D47" s="8">
        <v>41488</v>
      </c>
      <c r="E47" s="9">
        <v>3025</v>
      </c>
      <c r="F47" s="10">
        <v>27059130</v>
      </c>
      <c r="G47" s="11">
        <v>41571</v>
      </c>
      <c r="H47" s="9">
        <v>3028</v>
      </c>
      <c r="I47" s="10">
        <v>75612460</v>
      </c>
      <c r="J47" s="24" t="str">
        <f t="shared" si="0"/>
        <v>2 G</v>
      </c>
      <c r="K47" s="24" t="str">
        <f t="shared" si="1"/>
        <v>Gun</v>
      </c>
      <c r="L47" s="24" t="str">
        <f t="shared" si="2"/>
        <v>uns</v>
      </c>
      <c r="M47" s="24">
        <f t="shared" si="3"/>
        <v>2</v>
      </c>
      <c r="N47" s="55" t="str">
        <f t="shared" si="4"/>
        <v>Uni. - 2 Guns</v>
      </c>
      <c r="O47" s="24" t="str">
        <f t="shared" si="5"/>
        <v>Guns [Uni.]</v>
      </c>
    </row>
    <row r="48" spans="1:15" x14ac:dyDescent="0.3">
      <c r="A48" s="5">
        <v>46</v>
      </c>
      <c r="B48" s="6" t="s">
        <v>71</v>
      </c>
      <c r="C48" s="7" t="s">
        <v>39</v>
      </c>
      <c r="D48" s="8">
        <v>41453</v>
      </c>
      <c r="E48" s="9">
        <v>3222</v>
      </c>
      <c r="F48" s="10">
        <v>24852258</v>
      </c>
      <c r="G48" s="11">
        <v>41532</v>
      </c>
      <c r="H48" s="9">
        <v>3222</v>
      </c>
      <c r="I48" s="10">
        <v>73103784</v>
      </c>
      <c r="J48" s="24" t="str">
        <f t="shared" si="0"/>
        <v>Whi</v>
      </c>
      <c r="K48" s="24" t="str">
        <f t="shared" si="1"/>
        <v>ite</v>
      </c>
      <c r="L48" s="24" t="str">
        <f t="shared" si="2"/>
        <v>own</v>
      </c>
      <c r="M48" s="24">
        <f t="shared" si="3"/>
        <v>6</v>
      </c>
      <c r="N48" s="55" t="str">
        <f t="shared" si="4"/>
        <v>Sony - White House Down</v>
      </c>
      <c r="O48" s="24" t="str">
        <f t="shared" si="5"/>
        <v>House Down [Sony]</v>
      </c>
    </row>
    <row r="49" spans="1:15" x14ac:dyDescent="0.3">
      <c r="A49" s="5">
        <v>47</v>
      </c>
      <c r="B49" s="6" t="s">
        <v>72</v>
      </c>
      <c r="C49" s="7" t="s">
        <v>22</v>
      </c>
      <c r="D49" s="8">
        <v>41292</v>
      </c>
      <c r="E49" s="9">
        <v>2647</v>
      </c>
      <c r="F49" s="10">
        <v>28402310</v>
      </c>
      <c r="G49" s="11">
        <v>41368</v>
      </c>
      <c r="H49" s="9">
        <v>2781</v>
      </c>
      <c r="I49" s="10">
        <v>71628180</v>
      </c>
      <c r="J49" s="24" t="str">
        <f t="shared" si="0"/>
        <v>Mam</v>
      </c>
      <c r="K49" s="24" t="str">
        <f t="shared" si="1"/>
        <v>ma</v>
      </c>
      <c r="L49" s="24" t="str">
        <f t="shared" si="2"/>
        <v>ama</v>
      </c>
      <c r="M49" s="24" t="e">
        <f t="shared" si="3"/>
        <v>#VALUE!</v>
      </c>
      <c r="N49" s="55" t="str">
        <f t="shared" si="4"/>
        <v>Uni. - Mama</v>
      </c>
      <c r="O49" s="24" t="e">
        <f t="shared" si="5"/>
        <v>#VALUE!</v>
      </c>
    </row>
    <row r="50" spans="1:15" x14ac:dyDescent="0.3">
      <c r="A50" s="5">
        <v>48</v>
      </c>
      <c r="B50" s="6" t="s">
        <v>73</v>
      </c>
      <c r="C50" s="7" t="s">
        <v>74</v>
      </c>
      <c r="D50" s="8">
        <v>41319</v>
      </c>
      <c r="E50" s="9">
        <v>3223</v>
      </c>
      <c r="F50" s="10">
        <v>21401594</v>
      </c>
      <c r="G50" s="11">
        <v>41424</v>
      </c>
      <c r="H50" s="9">
        <v>3223</v>
      </c>
      <c r="I50" s="10">
        <v>71349120</v>
      </c>
      <c r="J50" s="24" t="str">
        <f t="shared" si="0"/>
        <v>Saf</v>
      </c>
      <c r="K50" s="24" t="str">
        <f t="shared" si="1"/>
        <v xml:space="preserve">fe </v>
      </c>
      <c r="L50" s="24" t="str">
        <f t="shared" si="2"/>
        <v>ven</v>
      </c>
      <c r="M50" s="24">
        <f t="shared" si="3"/>
        <v>5</v>
      </c>
      <c r="N50" s="55" t="str">
        <f t="shared" si="4"/>
        <v>Rela. - Safe Haven</v>
      </c>
      <c r="O50" s="24" t="str">
        <f t="shared" si="5"/>
        <v>Haven [Rela.]</v>
      </c>
    </row>
    <row r="51" spans="1:15" x14ac:dyDescent="0.3">
      <c r="A51" s="5">
        <v>49</v>
      </c>
      <c r="B51" s="6" t="s">
        <v>75</v>
      </c>
      <c r="C51" s="7" t="s">
        <v>39</v>
      </c>
      <c r="D51" s="8">
        <v>41486</v>
      </c>
      <c r="E51" s="9">
        <v>3866</v>
      </c>
      <c r="F51" s="10">
        <v>17548389</v>
      </c>
      <c r="G51" s="11">
        <v>41595</v>
      </c>
      <c r="H51" s="9">
        <v>3867</v>
      </c>
      <c r="I51" s="10">
        <v>71017784</v>
      </c>
      <c r="J51" s="24" t="str">
        <f t="shared" si="0"/>
        <v>The</v>
      </c>
      <c r="K51" s="24" t="str">
        <f t="shared" si="1"/>
        <v>e S</v>
      </c>
      <c r="L51" s="24" t="str">
        <f t="shared" si="2"/>
        <v>s 2</v>
      </c>
      <c r="M51" s="24">
        <f t="shared" si="3"/>
        <v>4</v>
      </c>
      <c r="N51" s="55" t="str">
        <f t="shared" si="4"/>
        <v>Sony - The Smurfs 2</v>
      </c>
      <c r="O51" s="24" t="str">
        <f t="shared" si="5"/>
        <v>Smurfs 2 [Sony]</v>
      </c>
    </row>
    <row r="52" spans="1:15" x14ac:dyDescent="0.3">
      <c r="A52" s="5">
        <v>50</v>
      </c>
      <c r="B52" s="6" t="s">
        <v>76</v>
      </c>
      <c r="C52" s="7" t="s">
        <v>22</v>
      </c>
      <c r="D52" s="8">
        <v>41593</v>
      </c>
      <c r="E52" s="9">
        <v>2024</v>
      </c>
      <c r="F52" s="10">
        <v>30107555</v>
      </c>
      <c r="G52" s="11">
        <v>41648</v>
      </c>
      <c r="H52" s="9">
        <v>2041</v>
      </c>
      <c r="I52" s="10">
        <v>70525195</v>
      </c>
      <c r="J52" s="24" t="str">
        <f t="shared" si="0"/>
        <v>The</v>
      </c>
      <c r="K52" s="24" t="str">
        <f t="shared" si="1"/>
        <v>e B</v>
      </c>
      <c r="L52" s="24" t="str">
        <f t="shared" si="2"/>
        <v>day</v>
      </c>
      <c r="M52" s="24">
        <f t="shared" si="3"/>
        <v>4</v>
      </c>
      <c r="N52" s="55" t="str">
        <f t="shared" si="4"/>
        <v>Uni. - The Best Man Holiday</v>
      </c>
      <c r="O52" s="24" t="str">
        <f t="shared" si="5"/>
        <v>Best Man Holiday [Uni.]</v>
      </c>
    </row>
    <row r="53" spans="1:15" x14ac:dyDescent="0.3">
      <c r="A53" s="5">
        <v>51</v>
      </c>
      <c r="B53" s="6" t="s">
        <v>77</v>
      </c>
      <c r="C53" s="7" t="s">
        <v>35</v>
      </c>
      <c r="D53" s="8">
        <v>41493</v>
      </c>
      <c r="E53" s="9">
        <v>3031</v>
      </c>
      <c r="F53" s="10">
        <v>14401054</v>
      </c>
      <c r="G53" s="11">
        <v>41669</v>
      </c>
      <c r="H53" s="9">
        <v>3080</v>
      </c>
      <c r="I53" s="10">
        <v>68559554</v>
      </c>
      <c r="J53" s="24" t="str">
        <f t="shared" si="0"/>
        <v>Per</v>
      </c>
      <c r="K53" s="24" t="str">
        <f t="shared" si="1"/>
        <v>rcy</v>
      </c>
      <c r="L53" s="24" t="str">
        <f t="shared" si="2"/>
        <v>ers</v>
      </c>
      <c r="M53" s="24">
        <f t="shared" si="3"/>
        <v>6</v>
      </c>
      <c r="N53" s="55" t="str">
        <f t="shared" si="4"/>
        <v>Fox - Percy Jackson: Sea of Monsters</v>
      </c>
      <c r="O53" s="24" t="str">
        <f t="shared" si="5"/>
        <v>Jackson: Sea of Monsters [Fox]</v>
      </c>
    </row>
    <row r="54" spans="1:15" x14ac:dyDescent="0.3">
      <c r="A54" s="5">
        <v>52</v>
      </c>
      <c r="B54" s="6" t="s">
        <v>78</v>
      </c>
      <c r="C54" s="7" t="s">
        <v>35</v>
      </c>
      <c r="D54" s="8">
        <v>41319</v>
      </c>
      <c r="E54" s="9">
        <v>3553</v>
      </c>
      <c r="F54" s="10">
        <v>24834845</v>
      </c>
      <c r="G54" s="11">
        <v>41417</v>
      </c>
      <c r="H54" s="9">
        <v>3555</v>
      </c>
      <c r="I54" s="10">
        <v>67349198</v>
      </c>
      <c r="J54" s="24" t="str">
        <f t="shared" si="0"/>
        <v>A G</v>
      </c>
      <c r="K54" s="24" t="str">
        <f t="shared" si="1"/>
        <v>Goo</v>
      </c>
      <c r="L54" s="24" t="str">
        <f t="shared" si="2"/>
        <v>ard</v>
      </c>
      <c r="M54" s="24">
        <f t="shared" si="3"/>
        <v>2</v>
      </c>
      <c r="N54" s="55" t="str">
        <f t="shared" si="4"/>
        <v>Fox - A Good Day to Die Hard</v>
      </c>
      <c r="O54" s="24" t="str">
        <f t="shared" si="5"/>
        <v>Good Day to Die Hard [Fox]</v>
      </c>
    </row>
    <row r="55" spans="1:15" x14ac:dyDescent="0.3">
      <c r="A55" s="5">
        <v>53</v>
      </c>
      <c r="B55" s="6" t="s">
        <v>79</v>
      </c>
      <c r="C55" s="7" t="s">
        <v>50</v>
      </c>
      <c r="D55" s="8">
        <v>41306</v>
      </c>
      <c r="E55" s="9">
        <v>3009</v>
      </c>
      <c r="F55" s="10">
        <v>20353967</v>
      </c>
      <c r="G55" s="11">
        <v>41403</v>
      </c>
      <c r="H55" s="9">
        <v>3009</v>
      </c>
      <c r="I55" s="10">
        <v>66380662</v>
      </c>
      <c r="J55" s="24" t="str">
        <f t="shared" si="0"/>
        <v>War</v>
      </c>
      <c r="K55" s="24" t="str">
        <f t="shared" si="1"/>
        <v xml:space="preserve">rm </v>
      </c>
      <c r="L55" s="24" t="str">
        <f t="shared" si="2"/>
        <v>ies</v>
      </c>
      <c r="M55" s="24">
        <f t="shared" si="3"/>
        <v>5</v>
      </c>
      <c r="N55" s="55" t="str">
        <f t="shared" si="4"/>
        <v>LG/S - Warm Bodies</v>
      </c>
      <c r="O55" s="24" t="str">
        <f t="shared" si="5"/>
        <v>Bodies [LG/S]</v>
      </c>
    </row>
    <row r="56" spans="1:15" x14ac:dyDescent="0.3">
      <c r="A56" s="5">
        <v>54</v>
      </c>
      <c r="B56" s="6" t="s">
        <v>80</v>
      </c>
      <c r="C56" s="7" t="s">
        <v>81</v>
      </c>
      <c r="D56" s="8">
        <v>41334</v>
      </c>
      <c r="E56" s="9">
        <v>3525</v>
      </c>
      <c r="F56" s="10">
        <v>27202226</v>
      </c>
      <c r="G56" s="11">
        <v>41438</v>
      </c>
      <c r="H56" s="9">
        <v>3525</v>
      </c>
      <c r="I56" s="10">
        <v>65187603</v>
      </c>
      <c r="J56" s="24" t="str">
        <f t="shared" si="0"/>
        <v>Jac</v>
      </c>
      <c r="K56" s="24" t="str">
        <f t="shared" si="1"/>
        <v xml:space="preserve">ck </v>
      </c>
      <c r="L56" s="24" t="str">
        <f t="shared" si="2"/>
        <v>yer</v>
      </c>
      <c r="M56" s="24">
        <f t="shared" si="3"/>
        <v>5</v>
      </c>
      <c r="N56" s="55" t="str">
        <f t="shared" si="4"/>
        <v>WB (NL) - Jack the Giant Slayer</v>
      </c>
      <c r="O56" s="24" t="str">
        <f t="shared" si="5"/>
        <v>the Giant Slayer [WB (NL)]</v>
      </c>
    </row>
    <row r="57" spans="1:15" x14ac:dyDescent="0.3">
      <c r="A57" s="5">
        <v>55</v>
      </c>
      <c r="B57" s="6" t="s">
        <v>82</v>
      </c>
      <c r="C57" s="7" t="s">
        <v>22</v>
      </c>
      <c r="D57" s="8">
        <v>41432</v>
      </c>
      <c r="E57" s="9">
        <v>2536</v>
      </c>
      <c r="F57" s="10">
        <v>34058360</v>
      </c>
      <c r="G57" s="11">
        <v>41494</v>
      </c>
      <c r="H57" s="9">
        <v>2591</v>
      </c>
      <c r="I57" s="10">
        <v>64473115</v>
      </c>
      <c r="J57" s="24" t="str">
        <f t="shared" si="0"/>
        <v>The</v>
      </c>
      <c r="K57" s="24" t="str">
        <f t="shared" si="1"/>
        <v>e P</v>
      </c>
      <c r="L57" s="24" t="str">
        <f t="shared" si="2"/>
        <v>rge</v>
      </c>
      <c r="M57" s="24">
        <f t="shared" si="3"/>
        <v>4</v>
      </c>
      <c r="N57" s="55" t="str">
        <f t="shared" si="4"/>
        <v>Uni. - The Purge</v>
      </c>
      <c r="O57" s="24" t="str">
        <f t="shared" si="5"/>
        <v>Purge [Uni.]</v>
      </c>
    </row>
    <row r="58" spans="1:15" x14ac:dyDescent="0.3">
      <c r="A58" s="5">
        <v>56</v>
      </c>
      <c r="B58" s="6" t="s">
        <v>83</v>
      </c>
      <c r="C58" s="7" t="s">
        <v>84</v>
      </c>
      <c r="D58" s="8">
        <v>41579</v>
      </c>
      <c r="E58" s="9">
        <v>3065</v>
      </c>
      <c r="F58" s="10">
        <v>16334566</v>
      </c>
      <c r="G58" s="11">
        <v>41690</v>
      </c>
      <c r="H58" s="9">
        <v>3237</v>
      </c>
      <c r="I58" s="10">
        <v>63914167</v>
      </c>
      <c r="J58" s="24" t="str">
        <f t="shared" si="0"/>
        <v>Las</v>
      </c>
      <c r="K58" s="24" t="str">
        <f t="shared" si="1"/>
        <v xml:space="preserve">st </v>
      </c>
      <c r="L58" s="24" t="str">
        <f t="shared" si="2"/>
        <v>gas</v>
      </c>
      <c r="M58" s="24">
        <f t="shared" si="3"/>
        <v>5</v>
      </c>
      <c r="N58" s="55" t="str">
        <f t="shared" si="4"/>
        <v>CBS - Last Vegas</v>
      </c>
      <c r="O58" s="24" t="str">
        <f t="shared" si="5"/>
        <v>Vegas [CBS]</v>
      </c>
    </row>
    <row r="59" spans="1:15" x14ac:dyDescent="0.3">
      <c r="A59" s="5">
        <v>57</v>
      </c>
      <c r="B59" s="6" t="s">
        <v>85</v>
      </c>
      <c r="C59" s="7" t="s">
        <v>50</v>
      </c>
      <c r="D59" s="8">
        <v>41579</v>
      </c>
      <c r="E59" s="9">
        <v>3407</v>
      </c>
      <c r="F59" s="10">
        <v>27017351</v>
      </c>
      <c r="G59" s="11">
        <v>41648</v>
      </c>
      <c r="H59" s="9">
        <v>3407</v>
      </c>
      <c r="I59" s="10">
        <v>61737191</v>
      </c>
      <c r="J59" s="24" t="str">
        <f t="shared" si="0"/>
        <v>End</v>
      </c>
      <c r="K59" s="24" t="str">
        <f t="shared" si="1"/>
        <v>der</v>
      </c>
      <c r="L59" s="24" t="str">
        <f t="shared" si="2"/>
        <v>ame</v>
      </c>
      <c r="M59" s="24">
        <f t="shared" si="3"/>
        <v>8</v>
      </c>
      <c r="N59" s="55" t="str">
        <f t="shared" si="4"/>
        <v>LG/S - Ender's Game</v>
      </c>
      <c r="O59" s="24" t="str">
        <f t="shared" si="5"/>
        <v>Game [LG/S]</v>
      </c>
    </row>
    <row r="60" spans="1:15" x14ac:dyDescent="0.3">
      <c r="A60" s="5">
        <v>58</v>
      </c>
      <c r="B60" s="6" t="s">
        <v>86</v>
      </c>
      <c r="C60" s="7" t="s">
        <v>24</v>
      </c>
      <c r="D60" s="8">
        <v>41537</v>
      </c>
      <c r="E60" s="9">
        <v>3260</v>
      </c>
      <c r="F60" s="10">
        <v>20817053</v>
      </c>
      <c r="G60" s="11">
        <v>41613</v>
      </c>
      <c r="H60" s="9">
        <v>3290</v>
      </c>
      <c r="I60" s="10">
        <v>61002302</v>
      </c>
      <c r="J60" s="24" t="str">
        <f t="shared" si="0"/>
        <v>Pri</v>
      </c>
      <c r="K60" s="24" t="str">
        <f t="shared" si="1"/>
        <v>iso</v>
      </c>
      <c r="L60" s="24" t="str">
        <f t="shared" si="2"/>
        <v>ers</v>
      </c>
      <c r="M60" s="24" t="e">
        <f t="shared" si="3"/>
        <v>#VALUE!</v>
      </c>
      <c r="N60" s="55" t="str">
        <f t="shared" si="4"/>
        <v>WB - Prisoners</v>
      </c>
      <c r="O60" s="24" t="e">
        <f t="shared" si="5"/>
        <v>#VALUE!</v>
      </c>
    </row>
    <row r="61" spans="1:15" x14ac:dyDescent="0.3">
      <c r="A61" s="5">
        <v>59</v>
      </c>
      <c r="B61" s="6" t="s">
        <v>87</v>
      </c>
      <c r="C61" s="7" t="s">
        <v>39</v>
      </c>
      <c r="D61" s="8">
        <v>41425</v>
      </c>
      <c r="E61" s="9">
        <v>3401</v>
      </c>
      <c r="F61" s="10">
        <v>27520040</v>
      </c>
      <c r="G61" s="11">
        <v>41504</v>
      </c>
      <c r="H61" s="9">
        <v>3401</v>
      </c>
      <c r="I61" s="10">
        <v>60522097</v>
      </c>
      <c r="J61" s="24" t="str">
        <f t="shared" si="0"/>
        <v>Aft</v>
      </c>
      <c r="K61" s="24" t="str">
        <f t="shared" si="1"/>
        <v>ter</v>
      </c>
      <c r="L61" s="24" t="str">
        <f t="shared" si="2"/>
        <v>rth</v>
      </c>
      <c r="M61" s="24">
        <f t="shared" si="3"/>
        <v>6</v>
      </c>
      <c r="N61" s="55" t="str">
        <f t="shared" si="4"/>
        <v>Sony - After Earth</v>
      </c>
      <c r="O61" s="24" t="str">
        <f t="shared" si="5"/>
        <v>Earth [Sony]</v>
      </c>
    </row>
    <row r="62" spans="1:15" x14ac:dyDescent="0.3">
      <c r="A62" s="5">
        <v>60</v>
      </c>
      <c r="B62" s="6" t="s">
        <v>88</v>
      </c>
      <c r="C62" s="7" t="s">
        <v>35</v>
      </c>
      <c r="D62" s="8">
        <v>41633</v>
      </c>
      <c r="E62" s="9">
        <v>2909</v>
      </c>
      <c r="F62" s="10">
        <v>12765508</v>
      </c>
      <c r="G62" s="11">
        <v>41739</v>
      </c>
      <c r="H62" s="9">
        <v>2922</v>
      </c>
      <c r="I62" s="10">
        <v>58236838</v>
      </c>
      <c r="J62" s="24" t="str">
        <f t="shared" si="0"/>
        <v>The</v>
      </c>
      <c r="K62" s="24" t="str">
        <f t="shared" si="1"/>
        <v>e S</v>
      </c>
      <c r="L62" s="24" t="str">
        <f t="shared" si="2"/>
        <v>tty</v>
      </c>
      <c r="M62" s="24">
        <f t="shared" si="3"/>
        <v>4</v>
      </c>
      <c r="N62" s="55" t="str">
        <f t="shared" si="4"/>
        <v>Fox - The Secret Life of Walter Mitty</v>
      </c>
      <c r="O62" s="24" t="str">
        <f t="shared" si="5"/>
        <v>Secret Life of Walter Mitty [Fox]</v>
      </c>
    </row>
    <row r="63" spans="1:15" x14ac:dyDescent="0.3">
      <c r="A63" s="5">
        <v>61</v>
      </c>
      <c r="B63" s="6" t="s">
        <v>89</v>
      </c>
      <c r="C63" s="7" t="s">
        <v>53</v>
      </c>
      <c r="D63" s="8">
        <v>41320</v>
      </c>
      <c r="E63" s="9">
        <v>3288</v>
      </c>
      <c r="F63" s="10">
        <v>15891055</v>
      </c>
      <c r="G63" s="11">
        <v>41480</v>
      </c>
      <c r="H63" s="9">
        <v>3353</v>
      </c>
      <c r="I63" s="10">
        <v>57012977</v>
      </c>
      <c r="J63" s="24" t="str">
        <f t="shared" si="0"/>
        <v>Esc</v>
      </c>
      <c r="K63" s="24" t="str">
        <f t="shared" si="1"/>
        <v>cap</v>
      </c>
      <c r="L63" s="24" t="str">
        <f t="shared" si="2"/>
        <v>rth</v>
      </c>
      <c r="M63" s="24">
        <f t="shared" si="3"/>
        <v>7</v>
      </c>
      <c r="N63" s="55" t="str">
        <f t="shared" si="4"/>
        <v>Wein. - Escape From Planet Earth</v>
      </c>
      <c r="O63" s="24" t="str">
        <f t="shared" si="5"/>
        <v>From Planet Earth [Wein.]</v>
      </c>
    </row>
    <row r="64" spans="1:15" x14ac:dyDescent="0.3">
      <c r="A64" s="5">
        <v>62</v>
      </c>
      <c r="B64" s="6" t="s">
        <v>90</v>
      </c>
      <c r="C64" s="7" t="s">
        <v>91</v>
      </c>
      <c r="D64" s="8">
        <v>41565</v>
      </c>
      <c r="E64" s="9">
        <v>19</v>
      </c>
      <c r="F64" s="10">
        <v>923715</v>
      </c>
      <c r="G64" s="11">
        <v>41767</v>
      </c>
      <c r="H64" s="9">
        <v>1474</v>
      </c>
      <c r="I64" s="10">
        <v>56671993</v>
      </c>
      <c r="J64" s="24" t="str">
        <f t="shared" si="0"/>
        <v xml:space="preserve">12 </v>
      </c>
      <c r="K64" s="24" t="str">
        <f t="shared" si="1"/>
        <v xml:space="preserve"> Ye</v>
      </c>
      <c r="L64" s="24" t="str">
        <f t="shared" si="2"/>
        <v>ave</v>
      </c>
      <c r="M64" s="24">
        <f t="shared" si="3"/>
        <v>3</v>
      </c>
      <c r="N64" s="55" t="str">
        <f t="shared" si="4"/>
        <v>FoxS - 12 Years a Slave</v>
      </c>
      <c r="O64" s="24" t="str">
        <f t="shared" si="5"/>
        <v>Years a Slave [FoxS]</v>
      </c>
    </row>
    <row r="65" spans="1:15" x14ac:dyDescent="0.3">
      <c r="A65" s="5">
        <v>63</v>
      </c>
      <c r="B65" s="6" t="s">
        <v>92</v>
      </c>
      <c r="C65" s="7" t="s">
        <v>74</v>
      </c>
      <c r="D65" s="8">
        <v>41579</v>
      </c>
      <c r="E65" s="9">
        <v>3736</v>
      </c>
      <c r="F65" s="10">
        <v>15805237</v>
      </c>
      <c r="G65" s="11">
        <v>41718</v>
      </c>
      <c r="H65" s="9">
        <v>3736</v>
      </c>
      <c r="I65" s="10">
        <v>55750480</v>
      </c>
      <c r="J65" s="24" t="str">
        <f t="shared" si="0"/>
        <v>Fre</v>
      </c>
      <c r="K65" s="24" t="str">
        <f t="shared" si="1"/>
        <v xml:space="preserve">ee </v>
      </c>
      <c r="L65" s="24" t="str">
        <f t="shared" si="2"/>
        <v>rds</v>
      </c>
      <c r="M65" s="24">
        <f t="shared" si="3"/>
        <v>5</v>
      </c>
      <c r="N65" s="55" t="str">
        <f t="shared" si="4"/>
        <v>Rela. - Free Birds</v>
      </c>
      <c r="O65" s="24" t="str">
        <f t="shared" si="5"/>
        <v>Birds [Rela.]</v>
      </c>
    </row>
    <row r="66" spans="1:15" x14ac:dyDescent="0.3">
      <c r="A66" s="5">
        <v>64</v>
      </c>
      <c r="B66" s="6" t="s">
        <v>93</v>
      </c>
      <c r="C66" s="7" t="s">
        <v>31</v>
      </c>
      <c r="D66" s="8">
        <v>41299</v>
      </c>
      <c r="E66" s="9">
        <v>3372</v>
      </c>
      <c r="F66" s="10">
        <v>19690956</v>
      </c>
      <c r="G66" s="11">
        <v>41389</v>
      </c>
      <c r="H66" s="9">
        <v>3375</v>
      </c>
      <c r="I66" s="10">
        <v>55703475</v>
      </c>
      <c r="J66" s="24" t="str">
        <f t="shared" si="0"/>
        <v>Han</v>
      </c>
      <c r="K66" s="24" t="str">
        <f t="shared" si="1"/>
        <v>nse</v>
      </c>
      <c r="L66" s="24" t="str">
        <f t="shared" si="2"/>
        <v>ers</v>
      </c>
      <c r="M66" s="24">
        <f t="shared" si="3"/>
        <v>7</v>
      </c>
      <c r="N66" s="55" t="str">
        <f t="shared" si="4"/>
        <v>Par. - Hansel and Gretel: Witch Hunters</v>
      </c>
      <c r="O66" s="24" t="str">
        <f t="shared" si="5"/>
        <v>and Gretel: Witch Hunters [Par.]</v>
      </c>
    </row>
    <row r="67" spans="1:15" x14ac:dyDescent="0.3">
      <c r="A67" s="5">
        <v>65</v>
      </c>
      <c r="B67" s="6" t="s">
        <v>94</v>
      </c>
      <c r="C67" s="7" t="s">
        <v>63</v>
      </c>
      <c r="D67" s="8">
        <v>41369</v>
      </c>
      <c r="E67" s="9">
        <v>3025</v>
      </c>
      <c r="F67" s="10">
        <v>25775847</v>
      </c>
      <c r="G67" s="11">
        <v>41434</v>
      </c>
      <c r="H67" s="9">
        <v>3025</v>
      </c>
      <c r="I67" s="10">
        <v>54239856</v>
      </c>
      <c r="J67" s="24" t="str">
        <f t="shared" si="0"/>
        <v>Evi</v>
      </c>
      <c r="K67" s="24" t="str">
        <f t="shared" si="1"/>
        <v xml:space="preserve">il </v>
      </c>
      <c r="L67" s="24" t="str">
        <f t="shared" si="2"/>
        <v>13)</v>
      </c>
      <c r="M67" s="24">
        <f t="shared" si="3"/>
        <v>5</v>
      </c>
      <c r="N67" s="55" t="str">
        <f t="shared" si="4"/>
        <v>TriS - Evil Dead (2013)</v>
      </c>
      <c r="O67" s="24" t="str">
        <f t="shared" si="5"/>
        <v>Dead (2013) [TriS]</v>
      </c>
    </row>
    <row r="68" spans="1:15" x14ac:dyDescent="0.3">
      <c r="A68" s="5">
        <v>66</v>
      </c>
      <c r="B68" s="6" t="s">
        <v>95</v>
      </c>
      <c r="C68" s="7" t="s">
        <v>50</v>
      </c>
      <c r="D68" s="8">
        <v>41474</v>
      </c>
      <c r="E68" s="9">
        <v>3016</v>
      </c>
      <c r="F68" s="10">
        <v>18048422</v>
      </c>
      <c r="G68" s="11">
        <v>41564</v>
      </c>
      <c r="H68" s="9">
        <v>3016</v>
      </c>
      <c r="I68" s="10">
        <v>53262560</v>
      </c>
      <c r="J68" s="24" t="str">
        <f t="shared" ref="J68:J102" si="6">LEFT(B68,3)</f>
        <v>Red</v>
      </c>
      <c r="K68" s="24" t="str">
        <f t="shared" ref="K68:K102" si="7">MID(B68,3,3)</f>
        <v>d 2</v>
      </c>
      <c r="L68" s="24" t="str">
        <f t="shared" ref="L68:L102" si="8">RIGHT(B68,3)</f>
        <v>d 2</v>
      </c>
      <c r="M68" s="24">
        <f t="shared" ref="M68:M102" si="9">SEARCH(" ",B68)</f>
        <v>4</v>
      </c>
      <c r="N68" s="55" t="str">
        <f t="shared" ref="N68:N102" si="10">C68&amp;" - "&amp;B68</f>
        <v>LG/S - Red 2</v>
      </c>
      <c r="O68" s="24" t="str">
        <f t="shared" ref="O68:O102" si="11">MID(B68,SEARCH(" ",B68)+1,50)&amp;" ["&amp;C68&amp;"]"</f>
        <v>2 [LG/S]</v>
      </c>
    </row>
    <row r="69" spans="1:15" x14ac:dyDescent="0.3">
      <c r="A69" s="5">
        <v>67</v>
      </c>
      <c r="B69" s="6" t="s">
        <v>96</v>
      </c>
      <c r="C69" s="7" t="s">
        <v>17</v>
      </c>
      <c r="D69" s="8">
        <v>41621</v>
      </c>
      <c r="E69" s="9">
        <v>2194</v>
      </c>
      <c r="F69" s="10">
        <v>16007634</v>
      </c>
      <c r="G69" s="11">
        <v>41683</v>
      </c>
      <c r="H69" s="9">
        <v>2194</v>
      </c>
      <c r="I69" s="10">
        <v>52543354</v>
      </c>
      <c r="J69" s="24" t="str">
        <f t="shared" si="6"/>
        <v>Tyl</v>
      </c>
      <c r="K69" s="24" t="str">
        <f t="shared" si="7"/>
        <v>ler</v>
      </c>
      <c r="L69" s="24" t="str">
        <f t="shared" si="8"/>
        <v>mas</v>
      </c>
      <c r="M69" s="24">
        <f t="shared" si="9"/>
        <v>6</v>
      </c>
      <c r="N69" s="55" t="str">
        <f t="shared" si="10"/>
        <v>LGF - Tyler Perry's A Madea Christmas</v>
      </c>
      <c r="O69" s="24" t="str">
        <f t="shared" si="11"/>
        <v>Perry's A Madea Christmas [LGF]</v>
      </c>
    </row>
    <row r="70" spans="1:15" ht="31.2" x14ac:dyDescent="0.3">
      <c r="A70" s="5">
        <v>68</v>
      </c>
      <c r="B70" s="6" t="s">
        <v>97</v>
      </c>
      <c r="C70" s="7" t="s">
        <v>17</v>
      </c>
      <c r="D70" s="8">
        <v>41362</v>
      </c>
      <c r="E70" s="9">
        <v>2047</v>
      </c>
      <c r="F70" s="10">
        <v>21641679</v>
      </c>
      <c r="G70" s="11">
        <v>41424</v>
      </c>
      <c r="H70" s="9">
        <v>2047</v>
      </c>
      <c r="I70" s="10">
        <v>51975354</v>
      </c>
      <c r="J70" s="24" t="str">
        <f t="shared" si="6"/>
        <v>Tyl</v>
      </c>
      <c r="K70" s="24" t="str">
        <f t="shared" si="7"/>
        <v>ler</v>
      </c>
      <c r="L70" s="24" t="str">
        <f t="shared" si="8"/>
        <v>lor</v>
      </c>
      <c r="M70" s="24">
        <f t="shared" si="9"/>
        <v>6</v>
      </c>
      <c r="N70" s="55" t="str">
        <f t="shared" si="10"/>
        <v>LGF - Tyler Perry's Temptation: Confessions of a Marriage Counselor</v>
      </c>
      <c r="O70" s="24" t="str">
        <f t="shared" si="11"/>
        <v>Perry's Temptation: Confessions of a Marriage Coun [LGF]</v>
      </c>
    </row>
    <row r="71" spans="1:15" x14ac:dyDescent="0.3">
      <c r="A71" s="5">
        <v>69</v>
      </c>
      <c r="B71" s="6" t="s">
        <v>98</v>
      </c>
      <c r="C71" s="7" t="s">
        <v>63</v>
      </c>
      <c r="D71" s="8">
        <v>41348</v>
      </c>
      <c r="E71" s="9">
        <v>2507</v>
      </c>
      <c r="F71" s="10">
        <v>17118745</v>
      </c>
      <c r="G71" s="11">
        <v>41434</v>
      </c>
      <c r="H71" s="9">
        <v>2507</v>
      </c>
      <c r="I71" s="10">
        <v>51872378</v>
      </c>
      <c r="J71" s="24" t="str">
        <f t="shared" si="6"/>
        <v>The</v>
      </c>
      <c r="K71" s="24" t="str">
        <f t="shared" si="7"/>
        <v>e C</v>
      </c>
      <c r="L71" s="24" t="str">
        <f t="shared" si="8"/>
        <v>all</v>
      </c>
      <c r="M71" s="24">
        <f t="shared" si="9"/>
        <v>4</v>
      </c>
      <c r="N71" s="55" t="str">
        <f t="shared" si="10"/>
        <v>TriS - The Call</v>
      </c>
      <c r="O71" s="24" t="str">
        <f t="shared" si="11"/>
        <v>Call [TriS]</v>
      </c>
    </row>
    <row r="72" spans="1:15" x14ac:dyDescent="0.3">
      <c r="A72" s="5">
        <v>70</v>
      </c>
      <c r="B72" s="6" t="s">
        <v>99</v>
      </c>
      <c r="C72" s="7" t="s">
        <v>31</v>
      </c>
      <c r="D72" s="8">
        <v>41390</v>
      </c>
      <c r="E72" s="9">
        <v>3277</v>
      </c>
      <c r="F72" s="10">
        <v>20244505</v>
      </c>
      <c r="G72" s="11">
        <v>41515</v>
      </c>
      <c r="H72" s="9">
        <v>3303</v>
      </c>
      <c r="I72" s="10">
        <v>49875291</v>
      </c>
      <c r="J72" s="24" t="str">
        <f t="shared" si="6"/>
        <v>Pai</v>
      </c>
      <c r="K72" s="24" t="str">
        <f t="shared" si="7"/>
        <v xml:space="preserve">in </v>
      </c>
      <c r="L72" s="24" t="str">
        <f t="shared" si="8"/>
        <v>ain</v>
      </c>
      <c r="M72" s="24">
        <f t="shared" si="9"/>
        <v>5</v>
      </c>
      <c r="N72" s="55" t="str">
        <f t="shared" si="10"/>
        <v>Par. - Pain and Gain</v>
      </c>
      <c r="O72" s="24" t="str">
        <f t="shared" si="11"/>
        <v>and Gain [Par.]</v>
      </c>
    </row>
    <row r="73" spans="1:15" x14ac:dyDescent="0.3">
      <c r="A73" s="5">
        <v>71</v>
      </c>
      <c r="B73" s="6" t="s">
        <v>100</v>
      </c>
      <c r="C73" s="7" t="s">
        <v>24</v>
      </c>
      <c r="D73" s="8">
        <v>41285</v>
      </c>
      <c r="E73" s="9">
        <v>3103</v>
      </c>
      <c r="F73" s="10">
        <v>17070347</v>
      </c>
      <c r="G73" s="11">
        <v>41368</v>
      </c>
      <c r="H73" s="9">
        <v>3103</v>
      </c>
      <c r="I73" s="10">
        <v>46000903</v>
      </c>
      <c r="J73" s="24" t="str">
        <f t="shared" si="6"/>
        <v>Gan</v>
      </c>
      <c r="K73" s="24" t="str">
        <f t="shared" si="7"/>
        <v>ngs</v>
      </c>
      <c r="L73" s="24" t="str">
        <f t="shared" si="8"/>
        <v>uad</v>
      </c>
      <c r="M73" s="24">
        <f t="shared" si="9"/>
        <v>9</v>
      </c>
      <c r="N73" s="55" t="str">
        <f t="shared" si="10"/>
        <v>WB - Gangster Squad</v>
      </c>
      <c r="O73" s="24" t="str">
        <f t="shared" si="11"/>
        <v>Squad [WB]</v>
      </c>
    </row>
    <row r="74" spans="1:15" x14ac:dyDescent="0.3">
      <c r="A74" s="5">
        <v>72</v>
      </c>
      <c r="B74" s="6" t="s">
        <v>101</v>
      </c>
      <c r="C74" s="7" t="s">
        <v>22</v>
      </c>
      <c r="D74" s="8">
        <v>41369</v>
      </c>
      <c r="E74" s="9">
        <v>2771</v>
      </c>
      <c r="F74" s="10">
        <v>18620145</v>
      </c>
      <c r="G74" s="11">
        <v>41417</v>
      </c>
      <c r="H74" s="9">
        <v>2778</v>
      </c>
      <c r="I74" s="10">
        <v>45385935</v>
      </c>
      <c r="J74" s="24" t="str">
        <f t="shared" si="6"/>
        <v>Jur</v>
      </c>
      <c r="K74" s="24" t="str">
        <f t="shared" si="7"/>
        <v>ras</v>
      </c>
      <c r="L74" s="24" t="str">
        <f t="shared" si="8"/>
        <v xml:space="preserve"> 3D</v>
      </c>
      <c r="M74" s="24">
        <f t="shared" si="9"/>
        <v>9</v>
      </c>
      <c r="N74" s="55" t="str">
        <f t="shared" si="10"/>
        <v>Uni. - Jurassic Park 3D</v>
      </c>
      <c r="O74" s="24" t="str">
        <f t="shared" si="11"/>
        <v>Park 3D [Uni.]</v>
      </c>
    </row>
    <row r="75" spans="1:15" x14ac:dyDescent="0.3">
      <c r="A75" s="5">
        <v>73</v>
      </c>
      <c r="B75" s="6" t="s">
        <v>102</v>
      </c>
      <c r="C75" s="7" t="s">
        <v>35</v>
      </c>
      <c r="D75" s="8">
        <v>41432</v>
      </c>
      <c r="E75" s="9">
        <v>3366</v>
      </c>
      <c r="F75" s="10">
        <v>17325307</v>
      </c>
      <c r="G75" s="11">
        <v>41529</v>
      </c>
      <c r="H75" s="9">
        <v>3399</v>
      </c>
      <c r="I75" s="10">
        <v>44672764</v>
      </c>
      <c r="J75" s="24" t="str">
        <f t="shared" si="6"/>
        <v>The</v>
      </c>
      <c r="K75" s="24" t="str">
        <f t="shared" si="7"/>
        <v>e I</v>
      </c>
      <c r="L75" s="24" t="str">
        <f t="shared" si="8"/>
        <v>hip</v>
      </c>
      <c r="M75" s="24">
        <f t="shared" si="9"/>
        <v>4</v>
      </c>
      <c r="N75" s="55" t="str">
        <f t="shared" si="10"/>
        <v>Fox - The Internship</v>
      </c>
      <c r="O75" s="24" t="str">
        <f t="shared" si="11"/>
        <v>Internship [Fox]</v>
      </c>
    </row>
    <row r="76" spans="1:15" x14ac:dyDescent="0.3">
      <c r="A76" s="5">
        <v>74</v>
      </c>
      <c r="B76" s="6" t="s">
        <v>103</v>
      </c>
      <c r="C76" s="7" t="s">
        <v>17</v>
      </c>
      <c r="D76" s="8">
        <v>41516</v>
      </c>
      <c r="E76" s="9">
        <v>348</v>
      </c>
      <c r="F76" s="10">
        <v>7846426</v>
      </c>
      <c r="G76" s="11">
        <v>41620</v>
      </c>
      <c r="H76" s="9">
        <v>978</v>
      </c>
      <c r="I76" s="10">
        <v>44467206</v>
      </c>
      <c r="J76" s="24" t="str">
        <f t="shared" si="6"/>
        <v>Ins</v>
      </c>
      <c r="K76" s="24" t="str">
        <f t="shared" si="7"/>
        <v>str</v>
      </c>
      <c r="L76" s="24" t="str">
        <f t="shared" si="8"/>
        <v>ded</v>
      </c>
      <c r="M76" s="24">
        <f t="shared" si="9"/>
        <v>13</v>
      </c>
      <c r="N76" s="55" t="str">
        <f t="shared" si="10"/>
        <v>LGF - Instructions Not Included</v>
      </c>
      <c r="O76" s="24" t="str">
        <f t="shared" si="11"/>
        <v>Not Included [LGF]</v>
      </c>
    </row>
    <row r="77" spans="1:15" x14ac:dyDescent="0.3">
      <c r="A77" s="5">
        <v>75</v>
      </c>
      <c r="B77" s="6" t="s">
        <v>104</v>
      </c>
      <c r="C77" s="7" t="s">
        <v>50</v>
      </c>
      <c r="D77" s="8">
        <v>41327</v>
      </c>
      <c r="E77" s="9">
        <v>2511</v>
      </c>
      <c r="F77" s="10">
        <v>13167607</v>
      </c>
      <c r="G77" s="11">
        <v>41424</v>
      </c>
      <c r="H77" s="9">
        <v>2511</v>
      </c>
      <c r="I77" s="10">
        <v>42930462</v>
      </c>
      <c r="J77" s="24" t="str">
        <f t="shared" si="6"/>
        <v>Sni</v>
      </c>
      <c r="K77" s="24" t="str">
        <f t="shared" si="7"/>
        <v>itc</v>
      </c>
      <c r="L77" s="24" t="str">
        <f t="shared" si="8"/>
        <v>tch</v>
      </c>
      <c r="M77" s="24" t="e">
        <f t="shared" si="9"/>
        <v>#VALUE!</v>
      </c>
      <c r="N77" s="55" t="str">
        <f t="shared" si="10"/>
        <v>LG/S - Snitch</v>
      </c>
      <c r="O77" s="24" t="e">
        <f t="shared" si="11"/>
        <v>#VALUE!</v>
      </c>
    </row>
    <row r="78" spans="1:15" x14ac:dyDescent="0.3">
      <c r="A78" s="5">
        <v>76</v>
      </c>
      <c r="B78" s="6" t="s">
        <v>105</v>
      </c>
      <c r="C78" s="7" t="s">
        <v>22</v>
      </c>
      <c r="D78" s="8">
        <v>41523</v>
      </c>
      <c r="E78" s="9">
        <v>3107</v>
      </c>
      <c r="F78" s="10">
        <v>19030375</v>
      </c>
      <c r="G78" s="11">
        <v>41578</v>
      </c>
      <c r="H78" s="9">
        <v>3117</v>
      </c>
      <c r="I78" s="10">
        <v>42025135</v>
      </c>
      <c r="J78" s="24" t="str">
        <f t="shared" si="6"/>
        <v>Rid</v>
      </c>
      <c r="K78" s="24" t="str">
        <f t="shared" si="7"/>
        <v>ddi</v>
      </c>
      <c r="L78" s="24" t="str">
        <f t="shared" si="8"/>
        <v>ick</v>
      </c>
      <c r="M78" s="24" t="e">
        <f t="shared" si="9"/>
        <v>#VALUE!</v>
      </c>
      <c r="N78" s="55" t="str">
        <f t="shared" si="10"/>
        <v>Uni. - Riddick</v>
      </c>
      <c r="O78" s="24" t="e">
        <f t="shared" si="11"/>
        <v>#VALUE!</v>
      </c>
    </row>
    <row r="79" spans="1:15" x14ac:dyDescent="0.3">
      <c r="A79" s="5">
        <v>77</v>
      </c>
      <c r="B79" s="6" t="s">
        <v>106</v>
      </c>
      <c r="C79" s="7" t="s">
        <v>107</v>
      </c>
      <c r="D79" s="8">
        <v>41285</v>
      </c>
      <c r="E79" s="9">
        <v>2160</v>
      </c>
      <c r="F79" s="10">
        <v>18101682</v>
      </c>
      <c r="G79" s="11">
        <v>41336</v>
      </c>
      <c r="H79" s="9">
        <v>2160</v>
      </c>
      <c r="I79" s="10">
        <v>40041683</v>
      </c>
      <c r="J79" s="24" t="str">
        <f t="shared" si="6"/>
        <v>A H</v>
      </c>
      <c r="K79" s="24" t="str">
        <f t="shared" si="7"/>
        <v>Hau</v>
      </c>
      <c r="L79" s="24" t="str">
        <f t="shared" si="8"/>
        <v>use</v>
      </c>
      <c r="M79" s="24">
        <f t="shared" si="9"/>
        <v>2</v>
      </c>
      <c r="N79" s="55" t="str">
        <f t="shared" si="10"/>
        <v>ORF - A Haunted House</v>
      </c>
      <c r="O79" s="24" t="str">
        <f t="shared" si="11"/>
        <v>Haunted House [ORF]</v>
      </c>
    </row>
    <row r="80" spans="1:15" x14ac:dyDescent="0.3">
      <c r="A80" s="5">
        <v>78</v>
      </c>
      <c r="B80" s="6" t="s">
        <v>108</v>
      </c>
      <c r="C80" s="7" t="s">
        <v>22</v>
      </c>
      <c r="D80" s="8">
        <v>41633</v>
      </c>
      <c r="E80" s="9">
        <v>2689</v>
      </c>
      <c r="F80" s="10">
        <v>9910310</v>
      </c>
      <c r="G80" s="11">
        <v>41676</v>
      </c>
      <c r="H80" s="9">
        <v>2690</v>
      </c>
      <c r="I80" s="10">
        <v>38362475</v>
      </c>
      <c r="J80" s="24" t="str">
        <f t="shared" si="6"/>
        <v xml:space="preserve">47 </v>
      </c>
      <c r="K80" s="24" t="str">
        <f t="shared" si="7"/>
        <v xml:space="preserve"> Ro</v>
      </c>
      <c r="L80" s="24" t="str">
        <f t="shared" si="8"/>
        <v>nin</v>
      </c>
      <c r="M80" s="24">
        <f t="shared" si="9"/>
        <v>3</v>
      </c>
      <c r="N80" s="55" t="str">
        <f t="shared" si="10"/>
        <v>Uni. - 47 Ronin</v>
      </c>
      <c r="O80" s="24" t="str">
        <f t="shared" si="11"/>
        <v>Ronin [Uni.]</v>
      </c>
    </row>
    <row r="81" spans="1:15" x14ac:dyDescent="0.3">
      <c r="A81" s="5">
        <v>79</v>
      </c>
      <c r="B81" s="6" t="s">
        <v>109</v>
      </c>
      <c r="C81" s="7" t="s">
        <v>53</v>
      </c>
      <c r="D81" s="8">
        <v>41635</v>
      </c>
      <c r="E81" s="9">
        <v>5</v>
      </c>
      <c r="F81" s="10">
        <v>179302</v>
      </c>
      <c r="G81" s="11">
        <v>41767</v>
      </c>
      <c r="H81" s="9">
        <v>2411</v>
      </c>
      <c r="I81" s="10">
        <v>37738810</v>
      </c>
      <c r="J81" s="24" t="str">
        <f t="shared" si="6"/>
        <v>Aug</v>
      </c>
      <c r="K81" s="24" t="str">
        <f t="shared" si="7"/>
        <v>gus</v>
      </c>
      <c r="L81" s="24" t="str">
        <f t="shared" si="8"/>
        <v>nty</v>
      </c>
      <c r="M81" s="24">
        <f t="shared" si="9"/>
        <v>8</v>
      </c>
      <c r="N81" s="55" t="str">
        <f t="shared" si="10"/>
        <v>Wein. - August: Osage County</v>
      </c>
      <c r="O81" s="24" t="str">
        <f t="shared" si="11"/>
        <v>Osage County [Wein.]</v>
      </c>
    </row>
    <row r="82" spans="1:15" x14ac:dyDescent="0.3">
      <c r="A82" s="5">
        <v>80</v>
      </c>
      <c r="B82" s="6" t="s">
        <v>110</v>
      </c>
      <c r="C82" s="7" t="s">
        <v>53</v>
      </c>
      <c r="D82" s="8">
        <v>41600</v>
      </c>
      <c r="E82" s="9">
        <v>4</v>
      </c>
      <c r="F82" s="10">
        <v>128435</v>
      </c>
      <c r="G82" s="11">
        <v>41781</v>
      </c>
      <c r="H82" s="9">
        <v>1225</v>
      </c>
      <c r="I82" s="10">
        <v>37709979</v>
      </c>
      <c r="J82" s="24" t="str">
        <f t="shared" si="6"/>
        <v>Phi</v>
      </c>
      <c r="K82" s="24" t="str">
        <f t="shared" si="7"/>
        <v>ilo</v>
      </c>
      <c r="L82" s="24" t="str">
        <f t="shared" si="8"/>
        <v>ena</v>
      </c>
      <c r="M82" s="24" t="e">
        <f t="shared" si="9"/>
        <v>#VALUE!</v>
      </c>
      <c r="N82" s="55" t="str">
        <f t="shared" si="10"/>
        <v>Wein. - Philomena</v>
      </c>
      <c r="O82" s="24" t="e">
        <f t="shared" si="11"/>
        <v>#VALUE!</v>
      </c>
    </row>
    <row r="83" spans="1:15" x14ac:dyDescent="0.3">
      <c r="A83" s="5">
        <v>81</v>
      </c>
      <c r="B83" s="6" t="s">
        <v>111</v>
      </c>
      <c r="C83" s="7" t="s">
        <v>74</v>
      </c>
      <c r="D83" s="8">
        <v>41530</v>
      </c>
      <c r="E83" s="9">
        <v>3091</v>
      </c>
      <c r="F83" s="10">
        <v>14034764</v>
      </c>
      <c r="G83" s="11">
        <v>41648</v>
      </c>
      <c r="H83" s="9">
        <v>3091</v>
      </c>
      <c r="I83" s="10">
        <v>36918811</v>
      </c>
      <c r="J83" s="24" t="str">
        <f t="shared" si="6"/>
        <v>The</v>
      </c>
      <c r="K83" s="24" t="str">
        <f t="shared" si="7"/>
        <v>e F</v>
      </c>
      <c r="L83" s="24" t="str">
        <f t="shared" si="8"/>
        <v>13)</v>
      </c>
      <c r="M83" s="24">
        <f t="shared" si="9"/>
        <v>4</v>
      </c>
      <c r="N83" s="55" t="str">
        <f t="shared" si="10"/>
        <v>Rela. - The Family (2013)</v>
      </c>
      <c r="O83" s="24" t="str">
        <f t="shared" si="11"/>
        <v>Family (2013) [Rela.]</v>
      </c>
    </row>
    <row r="84" spans="1:15" x14ac:dyDescent="0.3">
      <c r="A84" s="5">
        <v>82</v>
      </c>
      <c r="B84" s="6" t="s">
        <v>112</v>
      </c>
      <c r="C84" s="7" t="s">
        <v>35</v>
      </c>
      <c r="D84" s="8">
        <v>41628</v>
      </c>
      <c r="E84" s="9">
        <v>3231</v>
      </c>
      <c r="F84" s="10">
        <v>7091938</v>
      </c>
      <c r="G84" s="11">
        <v>41739</v>
      </c>
      <c r="H84" s="9">
        <v>3243</v>
      </c>
      <c r="I84" s="10">
        <v>36076121</v>
      </c>
      <c r="J84" s="24" t="str">
        <f t="shared" si="6"/>
        <v>Wal</v>
      </c>
      <c r="K84" s="24" t="str">
        <f t="shared" si="7"/>
        <v>lki</v>
      </c>
      <c r="L84" s="24" t="str">
        <f t="shared" si="8"/>
        <v>urs</v>
      </c>
      <c r="M84" s="24">
        <f t="shared" si="9"/>
        <v>8</v>
      </c>
      <c r="N84" s="55" t="str">
        <f t="shared" si="10"/>
        <v>Fox - Walking with Dinosaurs</v>
      </c>
      <c r="O84" s="24" t="str">
        <f t="shared" si="11"/>
        <v>with Dinosaurs [Fox]</v>
      </c>
    </row>
    <row r="85" spans="1:15" x14ac:dyDescent="0.3">
      <c r="A85" s="5">
        <v>83</v>
      </c>
      <c r="B85" s="6" t="s">
        <v>113</v>
      </c>
      <c r="C85" s="7" t="s">
        <v>114</v>
      </c>
      <c r="D85" s="8">
        <v>41565</v>
      </c>
      <c r="E85" s="9">
        <v>3157</v>
      </c>
      <c r="F85" s="10">
        <v>16101552</v>
      </c>
      <c r="G85" s="11">
        <v>41602</v>
      </c>
      <c r="H85" s="9">
        <v>3157</v>
      </c>
      <c r="I85" s="10">
        <v>35266619</v>
      </c>
      <c r="J85" s="24" t="str">
        <f t="shared" si="6"/>
        <v>Car</v>
      </c>
      <c r="K85" s="24" t="str">
        <f t="shared" si="7"/>
        <v>rri</v>
      </c>
      <c r="L85" s="24" t="str">
        <f t="shared" si="8"/>
        <v>13)</v>
      </c>
      <c r="M85" s="24">
        <f t="shared" si="9"/>
        <v>7</v>
      </c>
      <c r="N85" s="55" t="str">
        <f t="shared" si="10"/>
        <v>SGem - Carrie (2013)</v>
      </c>
      <c r="O85" s="24" t="str">
        <f t="shared" si="11"/>
        <v>(2013) [SGem]</v>
      </c>
    </row>
    <row r="86" spans="1:15" x14ac:dyDescent="0.3">
      <c r="A86" s="5">
        <v>84</v>
      </c>
      <c r="B86" s="6" t="s">
        <v>115</v>
      </c>
      <c r="C86" s="7" t="s">
        <v>17</v>
      </c>
      <c r="D86" s="8">
        <v>41278</v>
      </c>
      <c r="E86" s="9">
        <v>2654</v>
      </c>
      <c r="F86" s="10">
        <v>21744470</v>
      </c>
      <c r="G86" s="11">
        <v>41333</v>
      </c>
      <c r="H86" s="9">
        <v>2659</v>
      </c>
      <c r="I86" s="10">
        <v>34341945</v>
      </c>
      <c r="J86" s="24" t="str">
        <f t="shared" si="6"/>
        <v>Tex</v>
      </c>
      <c r="K86" s="24" t="str">
        <f t="shared" si="7"/>
        <v>xas</v>
      </c>
      <c r="L86" s="24" t="str">
        <f t="shared" si="8"/>
        <v xml:space="preserve"> 3D</v>
      </c>
      <c r="M86" s="24">
        <f t="shared" si="9"/>
        <v>6</v>
      </c>
      <c r="N86" s="55" t="str">
        <f t="shared" si="10"/>
        <v>LGF - Texas Chainsaw 3D</v>
      </c>
      <c r="O86" s="24" t="str">
        <f t="shared" si="11"/>
        <v>Chainsaw 3D [LGF]</v>
      </c>
    </row>
    <row r="87" spans="1:15" x14ac:dyDescent="0.3">
      <c r="A87" s="5">
        <v>85</v>
      </c>
      <c r="B87" s="6" t="s">
        <v>116</v>
      </c>
      <c r="C87" s="7" t="s">
        <v>22</v>
      </c>
      <c r="D87" s="8">
        <v>41474</v>
      </c>
      <c r="E87" s="9">
        <v>2852</v>
      </c>
      <c r="F87" s="10">
        <v>12691415</v>
      </c>
      <c r="G87" s="11">
        <v>41543</v>
      </c>
      <c r="H87" s="9">
        <v>2852</v>
      </c>
      <c r="I87" s="10">
        <v>33618855</v>
      </c>
      <c r="J87" s="24" t="str">
        <f t="shared" si="6"/>
        <v>R.I</v>
      </c>
      <c r="K87" s="24" t="str">
        <f t="shared" si="7"/>
        <v>I.P</v>
      </c>
      <c r="L87" s="24" t="str">
        <f t="shared" si="8"/>
        <v>.D.</v>
      </c>
      <c r="M87" s="24" t="e">
        <f t="shared" si="9"/>
        <v>#VALUE!</v>
      </c>
      <c r="N87" s="55" t="str">
        <f t="shared" si="10"/>
        <v>Uni. - R.I.P.D.</v>
      </c>
      <c r="O87" s="24" t="e">
        <f t="shared" si="11"/>
        <v>#VALUE!</v>
      </c>
    </row>
    <row r="88" spans="1:15" x14ac:dyDescent="0.3">
      <c r="A88" s="5">
        <v>86</v>
      </c>
      <c r="B88" s="6" t="s">
        <v>117</v>
      </c>
      <c r="C88" s="7" t="s">
        <v>118</v>
      </c>
      <c r="D88" s="8">
        <v>41481</v>
      </c>
      <c r="E88" s="9">
        <v>6</v>
      </c>
      <c r="F88" s="10">
        <v>612064</v>
      </c>
      <c r="G88" s="11">
        <v>41732</v>
      </c>
      <c r="H88" s="9">
        <v>1283</v>
      </c>
      <c r="I88" s="10">
        <v>33405481</v>
      </c>
      <c r="J88" s="24" t="str">
        <f t="shared" si="6"/>
        <v>Blu</v>
      </c>
      <c r="K88" s="24" t="str">
        <f t="shared" si="7"/>
        <v xml:space="preserve">ue </v>
      </c>
      <c r="L88" s="24" t="str">
        <f t="shared" si="8"/>
        <v>ine</v>
      </c>
      <c r="M88" s="24">
        <f t="shared" si="9"/>
        <v>5</v>
      </c>
      <c r="N88" s="55" t="str">
        <f t="shared" si="10"/>
        <v>SPC - Blue Jasmine</v>
      </c>
      <c r="O88" s="24" t="str">
        <f t="shared" si="11"/>
        <v>Jasmine [SPC]</v>
      </c>
    </row>
    <row r="89" spans="1:15" x14ac:dyDescent="0.3">
      <c r="A89" s="5">
        <v>87</v>
      </c>
      <c r="B89" s="6" t="s">
        <v>119</v>
      </c>
      <c r="C89" s="7" t="s">
        <v>50</v>
      </c>
      <c r="D89" s="8">
        <v>41458</v>
      </c>
      <c r="E89" s="9">
        <v>876</v>
      </c>
      <c r="F89" s="10">
        <v>10030463</v>
      </c>
      <c r="G89" s="11">
        <v>41508</v>
      </c>
      <c r="H89" s="9">
        <v>892</v>
      </c>
      <c r="I89" s="10">
        <v>32244051</v>
      </c>
      <c r="J89" s="24" t="str">
        <f t="shared" si="6"/>
        <v>Kev</v>
      </c>
      <c r="K89" s="24" t="str">
        <f t="shared" si="7"/>
        <v>vin</v>
      </c>
      <c r="L89" s="24" t="str">
        <f t="shared" si="8"/>
        <v>ain</v>
      </c>
      <c r="M89" s="24">
        <f t="shared" si="9"/>
        <v>6</v>
      </c>
      <c r="N89" s="55" t="str">
        <f t="shared" si="10"/>
        <v>LG/S - Kevin Hart: Let Me Explain</v>
      </c>
      <c r="O89" s="24" t="str">
        <f t="shared" si="11"/>
        <v>Hart: Let Me Explain [LG/S]</v>
      </c>
    </row>
    <row r="90" spans="1:15" x14ac:dyDescent="0.3">
      <c r="A90" s="5">
        <v>88</v>
      </c>
      <c r="B90" s="6" t="s">
        <v>120</v>
      </c>
      <c r="C90" s="7" t="s">
        <v>107</v>
      </c>
      <c r="D90" s="8">
        <v>41313</v>
      </c>
      <c r="E90" s="9">
        <v>2605</v>
      </c>
      <c r="F90" s="10">
        <v>9303145</v>
      </c>
      <c r="G90" s="11">
        <v>41410</v>
      </c>
      <c r="H90" s="9">
        <v>2605</v>
      </c>
      <c r="I90" s="10">
        <v>32172757</v>
      </c>
      <c r="J90" s="24" t="str">
        <f t="shared" si="6"/>
        <v>Sid</v>
      </c>
      <c r="K90" s="24" t="str">
        <f t="shared" si="7"/>
        <v xml:space="preserve">de </v>
      </c>
      <c r="L90" s="24" t="str">
        <f t="shared" si="8"/>
        <v>13)</v>
      </c>
      <c r="M90" s="24">
        <f t="shared" si="9"/>
        <v>5</v>
      </c>
      <c r="N90" s="55" t="str">
        <f t="shared" si="10"/>
        <v>ORF - Side Effects (2013)</v>
      </c>
      <c r="O90" s="24" t="str">
        <f t="shared" si="11"/>
        <v>Effects (2013) [ORF]</v>
      </c>
    </row>
    <row r="91" spans="1:15" x14ac:dyDescent="0.3">
      <c r="A91" s="5">
        <v>89</v>
      </c>
      <c r="B91" s="6" t="s">
        <v>121</v>
      </c>
      <c r="C91" s="7" t="s">
        <v>122</v>
      </c>
      <c r="D91" s="8">
        <v>41376</v>
      </c>
      <c r="E91" s="9">
        <v>3402</v>
      </c>
      <c r="F91" s="10">
        <v>14157367</v>
      </c>
      <c r="G91" s="11">
        <v>41480</v>
      </c>
      <c r="H91" s="9">
        <v>3402</v>
      </c>
      <c r="I91" s="10">
        <v>32015787</v>
      </c>
      <c r="J91" s="24" t="str">
        <f t="shared" si="6"/>
        <v>Sca</v>
      </c>
      <c r="K91" s="24" t="str">
        <f t="shared" si="7"/>
        <v>ary</v>
      </c>
      <c r="L91" s="24" t="str">
        <f t="shared" si="8"/>
        <v>e 5</v>
      </c>
      <c r="M91" s="24">
        <f t="shared" si="9"/>
        <v>6</v>
      </c>
      <c r="N91" s="55" t="str">
        <f t="shared" si="10"/>
        <v>W/Dim. - Scary Movie 5</v>
      </c>
      <c r="O91" s="24" t="str">
        <f t="shared" si="11"/>
        <v>Movie 5 [W/Dim.]</v>
      </c>
    </row>
    <row r="92" spans="1:15" x14ac:dyDescent="0.3">
      <c r="A92" s="5">
        <v>90</v>
      </c>
      <c r="B92" s="6" t="s">
        <v>123</v>
      </c>
      <c r="C92" s="7" t="s">
        <v>114</v>
      </c>
      <c r="D92" s="8">
        <v>41507</v>
      </c>
      <c r="E92" s="9">
        <v>3118</v>
      </c>
      <c r="F92" s="10">
        <v>9336957</v>
      </c>
      <c r="G92" s="11">
        <v>41553</v>
      </c>
      <c r="H92" s="9">
        <v>3118</v>
      </c>
      <c r="I92" s="10">
        <v>31165421</v>
      </c>
      <c r="J92" s="24" t="str">
        <f t="shared" si="6"/>
        <v>The</v>
      </c>
      <c r="K92" s="24" t="str">
        <f t="shared" si="7"/>
        <v>e M</v>
      </c>
      <c r="L92" s="24" t="str">
        <f t="shared" si="8"/>
        <v>nes</v>
      </c>
      <c r="M92" s="24">
        <f t="shared" si="9"/>
        <v>4</v>
      </c>
      <c r="N92" s="55" t="str">
        <f t="shared" si="10"/>
        <v>SGem - The Mortal Instruments: City of Bones</v>
      </c>
      <c r="O92" s="24" t="str">
        <f t="shared" si="11"/>
        <v>Mortal Instruments: City of Bones [SGem]</v>
      </c>
    </row>
    <row r="93" spans="1:15" x14ac:dyDescent="0.3">
      <c r="A93" s="5">
        <v>91</v>
      </c>
      <c r="B93" s="6" t="s">
        <v>124</v>
      </c>
      <c r="C93" s="7" t="s">
        <v>19</v>
      </c>
      <c r="D93" s="8">
        <v>41600</v>
      </c>
      <c r="E93" s="9">
        <v>3036</v>
      </c>
      <c r="F93" s="10">
        <v>7944977</v>
      </c>
      <c r="G93" s="11">
        <v>41718</v>
      </c>
      <c r="H93" s="9">
        <v>3036</v>
      </c>
      <c r="I93" s="10">
        <v>30664106</v>
      </c>
      <c r="J93" s="24" t="str">
        <f t="shared" si="6"/>
        <v>Del</v>
      </c>
      <c r="K93" s="24" t="str">
        <f t="shared" si="7"/>
        <v>liv</v>
      </c>
      <c r="L93" s="24" t="str">
        <f t="shared" si="8"/>
        <v>Man</v>
      </c>
      <c r="M93" s="24">
        <f t="shared" si="9"/>
        <v>9</v>
      </c>
      <c r="N93" s="55" t="str">
        <f t="shared" si="10"/>
        <v>BV - Delivery Man</v>
      </c>
      <c r="O93" s="24" t="str">
        <f t="shared" si="11"/>
        <v>Man [BV]</v>
      </c>
    </row>
    <row r="94" spans="1:15" x14ac:dyDescent="0.3">
      <c r="A94" s="5">
        <v>92</v>
      </c>
      <c r="B94" s="6" t="s">
        <v>125</v>
      </c>
      <c r="C94" s="7" t="s">
        <v>24</v>
      </c>
      <c r="D94" s="8">
        <v>41633</v>
      </c>
      <c r="E94" s="9">
        <v>2838</v>
      </c>
      <c r="F94" s="10">
        <v>7021993</v>
      </c>
      <c r="G94" s="11">
        <v>41711</v>
      </c>
      <c r="H94" s="9">
        <v>2856</v>
      </c>
      <c r="I94" s="10">
        <v>29807260</v>
      </c>
      <c r="J94" s="24" t="str">
        <f t="shared" si="6"/>
        <v>Gru</v>
      </c>
      <c r="K94" s="24" t="str">
        <f t="shared" si="7"/>
        <v>udg</v>
      </c>
      <c r="L94" s="24" t="str">
        <f t="shared" si="8"/>
        <v>tch</v>
      </c>
      <c r="M94" s="24">
        <f t="shared" si="9"/>
        <v>7</v>
      </c>
      <c r="N94" s="55" t="str">
        <f t="shared" si="10"/>
        <v>WB - Grudge Match</v>
      </c>
      <c r="O94" s="24" t="str">
        <f t="shared" si="11"/>
        <v>Match [WB]</v>
      </c>
    </row>
    <row r="95" spans="1:15" x14ac:dyDescent="0.3">
      <c r="A95" s="5">
        <v>93</v>
      </c>
      <c r="B95" s="6" t="s">
        <v>126</v>
      </c>
      <c r="C95" s="7" t="s">
        <v>63</v>
      </c>
      <c r="D95" s="8">
        <v>41516</v>
      </c>
      <c r="E95" s="9">
        <v>2735</v>
      </c>
      <c r="F95" s="10">
        <v>15815497</v>
      </c>
      <c r="G95" s="11">
        <v>41553</v>
      </c>
      <c r="H95" s="9">
        <v>2735</v>
      </c>
      <c r="I95" s="10">
        <v>28873374</v>
      </c>
      <c r="J95" s="24" t="str">
        <f t="shared" si="6"/>
        <v>One</v>
      </c>
      <c r="K95" s="24" t="str">
        <f t="shared" si="7"/>
        <v>e D</v>
      </c>
      <c r="L95" s="24" t="str">
        <f t="shared" si="8"/>
        <v xml:space="preserve"> Us</v>
      </c>
      <c r="M95" s="24">
        <f t="shared" si="9"/>
        <v>4</v>
      </c>
      <c r="N95" s="55" t="str">
        <f t="shared" si="10"/>
        <v>TriS - One Direction: This is Us</v>
      </c>
      <c r="O95" s="24" t="str">
        <f t="shared" si="11"/>
        <v>Direction: This is Us [TriS]</v>
      </c>
    </row>
    <row r="96" spans="1:15" x14ac:dyDescent="0.3">
      <c r="A96" s="5">
        <v>94</v>
      </c>
      <c r="B96" s="6" t="s">
        <v>178</v>
      </c>
      <c r="C96" s="7" t="s">
        <v>22</v>
      </c>
      <c r="D96" s="8">
        <v>41502</v>
      </c>
      <c r="E96" s="9">
        <v>2940</v>
      </c>
      <c r="F96" s="10">
        <v>13332955</v>
      </c>
      <c r="G96" s="11">
        <v>41543</v>
      </c>
      <c r="H96" s="9">
        <v>2945</v>
      </c>
      <c r="I96" s="10">
        <v>28795985</v>
      </c>
      <c r="J96" s="24" t="str">
        <f t="shared" si="6"/>
        <v>Kic</v>
      </c>
      <c r="K96" s="24" t="str">
        <f t="shared" si="7"/>
        <v>ck-</v>
      </c>
      <c r="L96" s="24" t="str">
        <f t="shared" si="8"/>
        <v>* 2</v>
      </c>
      <c r="M96" s="24">
        <f t="shared" si="9"/>
        <v>9</v>
      </c>
      <c r="N96" s="55" t="str">
        <f t="shared" si="10"/>
        <v>Uni. - Kick-A** 2</v>
      </c>
      <c r="O96" s="24" t="str">
        <f t="shared" si="11"/>
        <v>2 [Uni.]</v>
      </c>
    </row>
    <row r="97" spans="1:15" x14ac:dyDescent="0.3">
      <c r="A97" s="5">
        <v>95</v>
      </c>
      <c r="B97" s="6" t="s">
        <v>127</v>
      </c>
      <c r="C97" s="7" t="s">
        <v>128</v>
      </c>
      <c r="D97" s="8">
        <v>41579</v>
      </c>
      <c r="E97" s="9">
        <v>9</v>
      </c>
      <c r="F97" s="10">
        <v>260865</v>
      </c>
      <c r="G97" s="11">
        <v>41760</v>
      </c>
      <c r="H97" s="9">
        <v>1110</v>
      </c>
      <c r="I97" s="10">
        <v>27298285</v>
      </c>
      <c r="J97" s="24" t="str">
        <f t="shared" si="6"/>
        <v>Dal</v>
      </c>
      <c r="K97" s="24" t="str">
        <f t="shared" si="7"/>
        <v>lla</v>
      </c>
      <c r="L97" s="24" t="str">
        <f t="shared" si="8"/>
        <v>lub</v>
      </c>
      <c r="M97" s="24">
        <f t="shared" si="9"/>
        <v>7</v>
      </c>
      <c r="N97" s="55" t="str">
        <f t="shared" si="10"/>
        <v>Focus - Dallas Buyers Club</v>
      </c>
      <c r="O97" s="24" t="str">
        <f t="shared" si="11"/>
        <v>Buyers Club [Focus]</v>
      </c>
    </row>
    <row r="98" spans="1:15" x14ac:dyDescent="0.3">
      <c r="A98" s="5">
        <v>96</v>
      </c>
      <c r="B98" s="6" t="s">
        <v>129</v>
      </c>
      <c r="C98" s="7" t="s">
        <v>22</v>
      </c>
      <c r="D98" s="8">
        <v>41537</v>
      </c>
      <c r="E98" s="9">
        <v>5</v>
      </c>
      <c r="F98" s="10">
        <v>187289</v>
      </c>
      <c r="G98" s="11">
        <v>41599</v>
      </c>
      <c r="H98" s="9">
        <v>2308</v>
      </c>
      <c r="I98" s="10">
        <v>26947624</v>
      </c>
      <c r="J98" s="24" t="str">
        <f t="shared" si="6"/>
        <v>Rus</v>
      </c>
      <c r="K98" s="24" t="str">
        <f t="shared" si="7"/>
        <v xml:space="preserve">sh </v>
      </c>
      <c r="L98" s="24" t="str">
        <f t="shared" si="8"/>
        <v>13)</v>
      </c>
      <c r="M98" s="24">
        <f t="shared" si="9"/>
        <v>5</v>
      </c>
      <c r="N98" s="55" t="str">
        <f t="shared" si="10"/>
        <v>Uni. - Rush (2013)</v>
      </c>
      <c r="O98" s="24" t="str">
        <f t="shared" si="11"/>
        <v>(2013) [Uni.]</v>
      </c>
    </row>
    <row r="99" spans="1:15" x14ac:dyDescent="0.3">
      <c r="A99" s="5">
        <v>97</v>
      </c>
      <c r="B99" s="6" t="s">
        <v>130</v>
      </c>
      <c r="C99" s="7" t="s">
        <v>107</v>
      </c>
      <c r="D99" s="8">
        <v>41362</v>
      </c>
      <c r="E99" s="9">
        <v>3202</v>
      </c>
      <c r="F99" s="10">
        <v>10600112</v>
      </c>
      <c r="G99" s="11">
        <v>41424</v>
      </c>
      <c r="H99" s="9">
        <v>3202</v>
      </c>
      <c r="I99" s="10">
        <v>26627201</v>
      </c>
      <c r="J99" s="24" t="str">
        <f t="shared" si="6"/>
        <v>The</v>
      </c>
      <c r="K99" s="24" t="str">
        <f t="shared" si="7"/>
        <v>e H</v>
      </c>
      <c r="L99" s="24" t="str">
        <f t="shared" si="8"/>
        <v>13)</v>
      </c>
      <c r="M99" s="24">
        <f t="shared" si="9"/>
        <v>4</v>
      </c>
      <c r="N99" s="55" t="str">
        <f t="shared" si="10"/>
        <v>ORF - The Host (2013)</v>
      </c>
      <c r="O99" s="24" t="str">
        <f t="shared" si="11"/>
        <v>Host (2013) [ORF]</v>
      </c>
    </row>
    <row r="100" spans="1:15" x14ac:dyDescent="0.3">
      <c r="A100" s="5">
        <v>98</v>
      </c>
      <c r="B100" s="6" t="s">
        <v>131</v>
      </c>
      <c r="C100" s="7" t="s">
        <v>128</v>
      </c>
      <c r="D100" s="8">
        <v>41509</v>
      </c>
      <c r="E100" s="9">
        <v>1551</v>
      </c>
      <c r="F100" s="10">
        <v>8811790</v>
      </c>
      <c r="G100" s="11">
        <v>41613</v>
      </c>
      <c r="H100" s="9">
        <v>1553</v>
      </c>
      <c r="I100" s="10">
        <v>26004851</v>
      </c>
      <c r="J100" s="24" t="str">
        <f t="shared" si="6"/>
        <v>The</v>
      </c>
      <c r="K100" s="24" t="str">
        <f t="shared" si="7"/>
        <v>e W</v>
      </c>
      <c r="L100" s="24" t="str">
        <f t="shared" si="8"/>
        <v>End</v>
      </c>
      <c r="M100" s="24">
        <f t="shared" si="9"/>
        <v>4</v>
      </c>
      <c r="N100" s="55" t="str">
        <f t="shared" si="10"/>
        <v>Focus - The World's End</v>
      </c>
      <c r="O100" s="24" t="str">
        <f t="shared" si="11"/>
        <v>World's End [Focus]</v>
      </c>
    </row>
    <row r="101" spans="1:15" x14ac:dyDescent="0.3">
      <c r="A101" s="5">
        <v>99</v>
      </c>
      <c r="B101" s="6" t="s">
        <v>132</v>
      </c>
      <c r="C101" s="7" t="s">
        <v>74</v>
      </c>
      <c r="D101" s="8">
        <v>41334</v>
      </c>
      <c r="E101" s="9">
        <v>2771</v>
      </c>
      <c r="F101" s="10">
        <v>8754168</v>
      </c>
      <c r="G101" s="11">
        <v>41410</v>
      </c>
      <c r="H101" s="9">
        <v>2771</v>
      </c>
      <c r="I101" s="10">
        <v>25682380</v>
      </c>
      <c r="J101" s="24" t="str">
        <f t="shared" si="6"/>
        <v xml:space="preserve">21 </v>
      </c>
      <c r="K101" s="24" t="str">
        <f t="shared" si="7"/>
        <v xml:space="preserve"> an</v>
      </c>
      <c r="L101" s="24" t="str">
        <f t="shared" si="8"/>
        <v>ver</v>
      </c>
      <c r="M101" s="24">
        <f t="shared" si="9"/>
        <v>3</v>
      </c>
      <c r="N101" s="55" t="str">
        <f t="shared" si="10"/>
        <v>Rela. - 21 and Over</v>
      </c>
      <c r="O101" s="24" t="str">
        <f t="shared" si="11"/>
        <v>and Over [Rela.]</v>
      </c>
    </row>
    <row r="102" spans="1:15" x14ac:dyDescent="0.3">
      <c r="A102" s="5">
        <v>100</v>
      </c>
      <c r="B102" s="6" t="s">
        <v>133</v>
      </c>
      <c r="C102" s="7" t="s">
        <v>24</v>
      </c>
      <c r="D102" s="8">
        <v>41626</v>
      </c>
      <c r="E102" s="9">
        <v>6</v>
      </c>
      <c r="F102" s="10">
        <v>260382</v>
      </c>
      <c r="G102" s="11">
        <v>41746</v>
      </c>
      <c r="H102" s="9">
        <v>1729</v>
      </c>
      <c r="I102" s="10">
        <v>25568251</v>
      </c>
      <c r="J102" s="24" t="str">
        <f t="shared" si="6"/>
        <v>Her</v>
      </c>
      <c r="K102" s="24" t="str">
        <f t="shared" si="7"/>
        <v>r (</v>
      </c>
      <c r="L102" s="24" t="str">
        <f t="shared" si="8"/>
        <v>13)</v>
      </c>
      <c r="M102" s="24">
        <f t="shared" si="9"/>
        <v>4</v>
      </c>
      <c r="N102" s="55" t="str">
        <f t="shared" si="10"/>
        <v>WB - Her (2013)</v>
      </c>
      <c r="O102" s="24" t="str">
        <f t="shared" si="11"/>
        <v>(2013) [WB]</v>
      </c>
    </row>
  </sheetData>
  <mergeCells count="1">
    <mergeCell ref="A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Intermediate Table of Contents</vt:lpstr>
      <vt:lpstr>Format as Table</vt:lpstr>
      <vt:lpstr>Selection Shortcuts</vt:lpstr>
      <vt:lpstr>Sort &amp; Filter</vt:lpstr>
      <vt:lpstr>Advanced Number Formatting</vt:lpstr>
      <vt:lpstr>Conditional Formatting</vt:lpstr>
      <vt:lpstr>Formula Basics</vt:lpstr>
      <vt:lpstr>Logical Formulas</vt:lpstr>
      <vt:lpstr>Text Formulas</vt:lpstr>
      <vt:lpstr>SUMIF(S) &amp; COUNTIF(S)</vt:lpstr>
      <vt:lpstr>VLOOKUP</vt:lpstr>
      <vt:lpstr>Formulas &amp; Tables</vt:lpstr>
      <vt:lpstr>PivotTables</vt:lpstr>
      <vt:lpstr>'Intermediate Table of Contents'!Print_Area</vt:lpstr>
      <vt:lpstr>ScrollLink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Smith</dc:creator>
  <cp:lastModifiedBy>Eric Smith</cp:lastModifiedBy>
  <cp:lastPrinted>2014-11-19T22:24:43Z</cp:lastPrinted>
  <dcterms:created xsi:type="dcterms:W3CDTF">2014-11-19T21:44:12Z</dcterms:created>
  <dcterms:modified xsi:type="dcterms:W3CDTF">2015-02-25T15:00:42Z</dcterms:modified>
</cp:coreProperties>
</file>