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iO\Desktop\"/>
    </mc:Choice>
  </mc:AlternateContent>
  <xr:revisionPtr revIDLastSave="0" documentId="13_ncr:1_{083595F9-B7FA-4238-8702-4E0357302EAE}" xr6:coauthVersionLast="45" xr6:coauthVersionMax="45" xr10:uidLastSave="{00000000-0000-0000-0000-000000000000}"/>
  <bookViews>
    <workbookView xWindow="-120" yWindow="-120" windowWidth="57840" windowHeight="32190" xr2:uid="{A5029FBA-C92F-4A67-ACB4-E898681207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F31" i="1"/>
  <c r="G30" i="1"/>
  <c r="F30" i="1"/>
  <c r="G35" i="1"/>
  <c r="F35" i="1"/>
  <c r="F34" i="1"/>
  <c r="G34" i="1"/>
  <c r="F27" i="1"/>
  <c r="F26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7" i="1"/>
  <c r="Y28" i="1"/>
  <c r="Y26" i="1"/>
  <c r="Y25" i="1"/>
  <c r="Y24" i="1"/>
  <c r="Y23" i="1"/>
  <c r="Y22" i="1"/>
  <c r="Y21" i="1"/>
  <c r="Y19" i="1"/>
  <c r="Y17" i="1"/>
  <c r="Y16" i="1"/>
  <c r="Y15" i="1"/>
  <c r="Y14" i="1"/>
  <c r="Y13" i="1"/>
  <c r="Y12" i="1"/>
  <c r="Y9" i="1"/>
  <c r="Y10" i="1"/>
  <c r="Y11" i="1"/>
  <c r="Y18" i="1"/>
  <c r="Y20" i="1"/>
  <c r="AB9" i="1"/>
  <c r="M9" i="1"/>
  <c r="M11" i="1" s="1"/>
  <c r="M10" i="1"/>
  <c r="R25" i="1"/>
  <c r="R26" i="1"/>
  <c r="Z37" i="1" l="1"/>
  <c r="AA40" i="1" s="1"/>
  <c r="Z41" i="1"/>
  <c r="AA44" i="1" s="1"/>
  <c r="Z33" i="1"/>
  <c r="AA36" i="1" s="1"/>
  <c r="Z29" i="1"/>
  <c r="AA30" i="1" s="1"/>
  <c r="Z25" i="1"/>
  <c r="AA28" i="1" s="1"/>
  <c r="Z21" i="1"/>
  <c r="AA23" i="1" s="1"/>
  <c r="Z17" i="1"/>
  <c r="AA20" i="1" s="1"/>
  <c r="Z13" i="1"/>
  <c r="AA16" i="1" s="1"/>
  <c r="Z9" i="1"/>
  <c r="M12" i="1"/>
  <c r="R24" i="1"/>
  <c r="R23" i="1"/>
  <c r="M13" i="1"/>
  <c r="M14" i="1"/>
  <c r="AA21" i="1" l="1"/>
  <c r="AA37" i="1"/>
  <c r="AA39" i="1"/>
  <c r="AA38" i="1"/>
  <c r="AA43" i="1"/>
  <c r="AA41" i="1"/>
  <c r="AA42" i="1"/>
  <c r="AA34" i="1"/>
  <c r="AA33" i="1"/>
  <c r="AA35" i="1"/>
  <c r="AA32" i="1"/>
  <c r="AA31" i="1"/>
  <c r="AA29" i="1"/>
  <c r="AA27" i="1"/>
  <c r="AA26" i="1"/>
  <c r="AA25" i="1"/>
  <c r="AA22" i="1"/>
  <c r="AA24" i="1"/>
  <c r="AA19" i="1"/>
  <c r="AA18" i="1"/>
  <c r="AA17" i="1"/>
  <c r="AA15" i="1"/>
  <c r="AA14" i="1"/>
  <c r="AA13" i="1"/>
  <c r="R21" i="1"/>
  <c r="R22" i="1"/>
  <c r="R20" i="1" s="1"/>
  <c r="M16" i="1"/>
  <c r="M15" i="1"/>
  <c r="AB25" i="1" l="1"/>
  <c r="AB41" i="1"/>
  <c r="AB37" i="1"/>
  <c r="AB33" i="1"/>
  <c r="AB29" i="1"/>
  <c r="AB21" i="1"/>
  <c r="AB17" i="1"/>
  <c r="AB13" i="1"/>
  <c r="R19" i="1"/>
  <c r="M17" i="1"/>
  <c r="M18" i="1"/>
  <c r="R18" i="1"/>
  <c r="R17" i="1"/>
  <c r="R16" i="1" l="1"/>
  <c r="S16" i="1" s="1"/>
  <c r="R15" i="1"/>
  <c r="S18" i="1"/>
  <c r="M19" i="1"/>
  <c r="M20" i="1"/>
  <c r="S20" i="1" s="1"/>
  <c r="S17" i="1"/>
  <c r="T17" i="1" l="1"/>
  <c r="U17" i="1" s="1"/>
  <c r="M21" i="1"/>
  <c r="S19" i="1"/>
  <c r="M22" i="1"/>
  <c r="S22" i="1" s="1"/>
  <c r="R14" i="1"/>
  <c r="S14" i="1" s="1"/>
  <c r="R13" i="1"/>
  <c r="S15" i="1"/>
  <c r="U18" i="1" l="1"/>
  <c r="V17" i="1" s="1"/>
  <c r="R12" i="1"/>
  <c r="S12" i="1" s="1"/>
  <c r="R11" i="1"/>
  <c r="S13" i="1"/>
  <c r="S21" i="1"/>
  <c r="M24" i="1"/>
  <c r="S24" i="1" s="1"/>
  <c r="M23" i="1"/>
  <c r="T15" i="1"/>
  <c r="U16" i="1" s="1"/>
  <c r="U15" i="1"/>
  <c r="V15" i="1" s="1"/>
  <c r="T19" i="1"/>
  <c r="U20" i="1" s="1"/>
  <c r="U19" i="1" l="1"/>
  <c r="V19" i="1" s="1"/>
  <c r="S23" i="1"/>
  <c r="M26" i="1"/>
  <c r="S26" i="1" s="1"/>
  <c r="M25" i="1"/>
  <c r="R9" i="1"/>
  <c r="S9" i="1" s="1"/>
  <c r="R10" i="1"/>
  <c r="S10" i="1" s="1"/>
  <c r="S11" i="1"/>
  <c r="T21" i="1"/>
  <c r="U22" i="1" s="1"/>
  <c r="T13" i="1"/>
  <c r="U14" i="1" s="1"/>
  <c r="M27" i="1" l="1"/>
  <c r="S27" i="1" s="1"/>
  <c r="S25" i="1"/>
  <c r="M28" i="1"/>
  <c r="S28" i="1" s="1"/>
  <c r="U13" i="1"/>
  <c r="V13" i="1" s="1"/>
  <c r="U21" i="1"/>
  <c r="V21" i="1" s="1"/>
  <c r="T11" i="1"/>
  <c r="U12" i="1" s="1"/>
  <c r="T9" i="1"/>
  <c r="U10" i="1" s="1"/>
  <c r="U9" i="1"/>
  <c r="T23" i="1"/>
  <c r="U24" i="1" s="1"/>
  <c r="U11" i="1" l="1"/>
  <c r="V11" i="1" s="1"/>
  <c r="V9" i="1"/>
  <c r="T25" i="1"/>
  <c r="U26" i="1" s="1"/>
  <c r="T27" i="1"/>
  <c r="U28" i="1" s="1"/>
  <c r="U23" i="1"/>
  <c r="V23" i="1" s="1"/>
  <c r="U27" i="1" l="1"/>
  <c r="V27" i="1" s="1"/>
  <c r="U25" i="1"/>
  <c r="V25" i="1" s="1"/>
  <c r="AA9" i="1" l="1"/>
  <c r="AA11" i="1"/>
  <c r="AA12" i="1"/>
  <c r="AA10" i="1"/>
</calcChain>
</file>

<file path=xl/sharedStrings.xml><?xml version="1.0" encoding="utf-8"?>
<sst xmlns="http://schemas.openxmlformats.org/spreadsheetml/2006/main" count="82" uniqueCount="48">
  <si>
    <t>gamma_1(t)</t>
  </si>
  <si>
    <t>gamma_2(t)</t>
  </si>
  <si>
    <t>zeta_1_1(t)</t>
  </si>
  <si>
    <t>zeta_1_2(t)</t>
  </si>
  <si>
    <t>zeta_2_1(t)</t>
  </si>
  <si>
    <t>zeta_2_2(t)</t>
  </si>
  <si>
    <t>Likelihood</t>
  </si>
  <si>
    <t>Normalization</t>
  </si>
  <si>
    <t>Pr[X(t) = n, Y|Theta]</t>
  </si>
  <si>
    <t>https://en.wikipedia.org/wiki/Baum%E2%80%93Welch_algorithm#Example</t>
  </si>
  <si>
    <t>Baum-Welch</t>
  </si>
  <si>
    <t>N = 2</t>
  </si>
  <si>
    <t>M = 2</t>
  </si>
  <si>
    <t>T= 10</t>
  </si>
  <si>
    <t>Y</t>
  </si>
  <si>
    <t>0 (N)</t>
  </si>
  <si>
    <t>1 (E)</t>
  </si>
  <si>
    <t>Observation Sequence</t>
  </si>
  <si>
    <t>State 1</t>
  </si>
  <si>
    <t>State 2</t>
  </si>
  <si>
    <t>Initial t = 0</t>
  </si>
  <si>
    <t>No Eggs (N)</t>
  </si>
  <si>
    <t>Eggs (E)</t>
  </si>
  <si>
    <t>"=" Pr[X(t) = n|Y,Theta]</t>
  </si>
  <si>
    <t>"=" Pr[X(t) = n0, X(t+1) = n1, Y|Theta]</t>
  </si>
  <si>
    <t>Pr[X(t) = n0, X(t+1) = n1|Y, Theta]</t>
  </si>
  <si>
    <t>"/" Pr[Y|Theta]</t>
  </si>
  <si>
    <t>Sum</t>
  </si>
  <si>
    <t>beta(t, S1)</t>
  </si>
  <si>
    <t>beta(t, S2)</t>
  </si>
  <si>
    <t>alpha(t, S1)</t>
  </si>
  <si>
    <t>alpha(t, S2)</t>
  </si>
  <si>
    <t>A(S1,{S1,S2})</t>
  </si>
  <si>
    <t>A(S2,{S1,S2})</t>
  </si>
  <si>
    <t>B({S1,S2},Y(t))</t>
  </si>
  <si>
    <t>pi({S1,S2})</t>
  </si>
  <si>
    <t>After 1 Iteration</t>
  </si>
  <si>
    <t>TLDR - the wiki example uses some other technique</t>
  </si>
  <si>
    <t>A</t>
  </si>
  <si>
    <t>B</t>
  </si>
  <si>
    <t>pi</t>
  </si>
  <si>
    <t>A(S1,S2)</t>
  </si>
  <si>
    <t>B(S2,Y(t+1))</t>
  </si>
  <si>
    <t>A({S1,S2},S2)</t>
  </si>
  <si>
    <t>A({S1,S2},S1)</t>
  </si>
  <si>
    <t>Note:</t>
  </si>
  <si>
    <t>16-bit floats!</t>
  </si>
  <si>
    <t>(excel)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</si>
</sst>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\ [$€-1];[Red]\-#,##0\ [$€-1]"/>
    <numFmt numFmtId="172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169" fontId="0" fillId="0" borderId="0" xfId="0" applyNumberFormat="1" applyAlignment="1"/>
    <xf numFmtId="0" fontId="4" fillId="0" borderId="0" xfId="0" applyFont="1" applyAlignment="1"/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right" vertical="center"/>
    </xf>
    <xf numFmtId="172" fontId="0" fillId="2" borderId="0" xfId="0" applyNumberFormat="1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2" fontId="0" fillId="3" borderId="0" xfId="0" applyNumberFormat="1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3" fillId="0" borderId="0" xfId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Baum%E2%80%93Welch_algorit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7B42-5F00-410D-921E-4E578560B9D6}">
  <dimension ref="C2:AF65"/>
  <sheetViews>
    <sheetView tabSelected="1" zoomScale="115" zoomScaleNormal="115" workbookViewId="0">
      <selection activeCell="U32" sqref="U32"/>
    </sheetView>
  </sheetViews>
  <sheetFormatPr defaultRowHeight="15" x14ac:dyDescent="0.25"/>
  <cols>
    <col min="3" max="3" width="12.28515625" customWidth="1"/>
    <col min="5" max="5" width="13.42578125" customWidth="1"/>
    <col min="6" max="6" width="13.28515625" customWidth="1"/>
    <col min="8" max="8" width="24.42578125" customWidth="1"/>
    <col min="9" max="9" width="10.42578125" customWidth="1"/>
    <col min="10" max="10" width="12" customWidth="1"/>
    <col min="11" max="11" width="13.28515625" customWidth="1"/>
    <col min="12" max="12" width="16.140625" customWidth="1"/>
    <col min="13" max="13" width="15" customWidth="1"/>
    <col min="14" max="14" width="13.85546875" customWidth="1"/>
    <col min="15" max="15" width="13.5703125" customWidth="1"/>
    <col min="16" max="16" width="11.85546875" customWidth="1"/>
    <col min="17" max="17" width="12.140625" customWidth="1"/>
    <col min="18" max="18" width="14.7109375" customWidth="1"/>
    <col min="19" max="19" width="22.42578125" customWidth="1"/>
    <col min="20" max="20" width="16.5703125" customWidth="1"/>
    <col min="21" max="21" width="23.5703125" customWidth="1"/>
    <col min="22" max="23" width="10.7109375" customWidth="1"/>
    <col min="24" max="24" width="12.140625" customWidth="1"/>
    <col min="25" max="25" width="35.28515625" customWidth="1"/>
    <col min="26" max="26" width="18.140625" customWidth="1"/>
    <col min="27" max="27" width="37" customWidth="1"/>
    <col min="28" max="28" width="13" customWidth="1"/>
    <col min="29" max="29" width="7.5703125" customWidth="1"/>
    <col min="30" max="30" width="5.5703125" customWidth="1"/>
    <col min="31" max="31" width="11.42578125" customWidth="1"/>
    <col min="32" max="32" width="11.140625" customWidth="1"/>
    <col min="33" max="33" width="12.42578125" bestFit="1" customWidth="1"/>
  </cols>
  <sheetData>
    <row r="2" spans="3:31" x14ac:dyDescent="0.25">
      <c r="W2" s="3"/>
      <c r="X2" s="3"/>
      <c r="Y2" s="3"/>
      <c r="Z2" s="3"/>
      <c r="AA2" s="3"/>
    </row>
    <row r="3" spans="3:31" x14ac:dyDescent="0.25">
      <c r="C3" s="22" t="s">
        <v>9</v>
      </c>
      <c r="D3" s="22"/>
      <c r="E3" s="22"/>
      <c r="F3" s="22"/>
      <c r="G3" s="22"/>
      <c r="H3" s="22"/>
      <c r="W3" s="3"/>
      <c r="X3" s="3"/>
      <c r="Y3" s="3"/>
      <c r="Z3" s="3"/>
      <c r="AA3" s="3"/>
    </row>
    <row r="4" spans="3:31" x14ac:dyDescent="0.25">
      <c r="C4" s="1" t="s">
        <v>10</v>
      </c>
      <c r="D4" s="1"/>
      <c r="E4" s="1"/>
      <c r="F4" s="1"/>
      <c r="G4" s="1"/>
      <c r="H4" s="1"/>
      <c r="W4" s="3"/>
      <c r="X4" s="3"/>
      <c r="Y4" s="3"/>
      <c r="Z4" s="3"/>
      <c r="AA4" s="20" t="s">
        <v>2</v>
      </c>
    </row>
    <row r="5" spans="3:31" x14ac:dyDescent="0.25"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0" t="s">
        <v>3</v>
      </c>
      <c r="AB5" s="3"/>
      <c r="AE5" s="3"/>
    </row>
    <row r="6" spans="3:31" x14ac:dyDescent="0.25">
      <c r="E6" s="5"/>
      <c r="F6" s="5"/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 t="s">
        <v>6</v>
      </c>
      <c r="U6" s="18" t="s">
        <v>0</v>
      </c>
      <c r="V6" s="3"/>
      <c r="W6" s="3"/>
      <c r="X6" s="3"/>
      <c r="Y6" s="3"/>
      <c r="Z6" s="3" t="s">
        <v>6</v>
      </c>
      <c r="AA6" s="20" t="s">
        <v>4</v>
      </c>
      <c r="AB6" s="3"/>
      <c r="AE6" s="3"/>
    </row>
    <row r="7" spans="3:31" x14ac:dyDescent="0.25">
      <c r="C7" t="s">
        <v>13</v>
      </c>
      <c r="E7" s="5" t="s">
        <v>40</v>
      </c>
      <c r="F7" s="5" t="s">
        <v>20</v>
      </c>
      <c r="G7" s="5"/>
      <c r="H7" s="5"/>
      <c r="I7" s="3"/>
      <c r="J7" s="3"/>
      <c r="K7" s="3"/>
      <c r="L7" s="3"/>
      <c r="M7" s="12" t="s">
        <v>30</v>
      </c>
      <c r="N7" s="3"/>
      <c r="O7" s="3"/>
      <c r="P7" s="3"/>
      <c r="Q7" s="3"/>
      <c r="R7" s="15" t="s">
        <v>28</v>
      </c>
      <c r="S7" s="3"/>
      <c r="T7" s="3" t="s">
        <v>7</v>
      </c>
      <c r="U7" s="18" t="s">
        <v>1</v>
      </c>
      <c r="V7" s="3"/>
      <c r="W7" s="3"/>
      <c r="X7" s="3"/>
      <c r="Y7" s="3"/>
      <c r="Z7" s="3" t="s">
        <v>7</v>
      </c>
      <c r="AA7" s="20" t="s">
        <v>5</v>
      </c>
      <c r="AB7" s="3"/>
      <c r="AE7" s="3"/>
    </row>
    <row r="8" spans="3:31" x14ac:dyDescent="0.25">
      <c r="C8" t="s">
        <v>11</v>
      </c>
      <c r="E8" s="5" t="s">
        <v>18</v>
      </c>
      <c r="F8" s="5">
        <v>0.2</v>
      </c>
      <c r="G8" s="5"/>
      <c r="H8" s="5"/>
      <c r="I8" s="3" t="s">
        <v>35</v>
      </c>
      <c r="J8" s="8" t="s">
        <v>32</v>
      </c>
      <c r="K8" s="8" t="s">
        <v>33</v>
      </c>
      <c r="L8" s="3" t="s">
        <v>34</v>
      </c>
      <c r="M8" s="12" t="s">
        <v>31</v>
      </c>
      <c r="N8" s="3" t="s">
        <v>44</v>
      </c>
      <c r="O8" s="3" t="s">
        <v>43</v>
      </c>
      <c r="P8" s="3" t="s">
        <v>42</v>
      </c>
      <c r="Q8" s="3" t="s">
        <v>42</v>
      </c>
      <c r="R8" s="15" t="s">
        <v>29</v>
      </c>
      <c r="S8" s="3" t="s">
        <v>8</v>
      </c>
      <c r="T8" s="3" t="s">
        <v>26</v>
      </c>
      <c r="U8" s="18" t="s">
        <v>23</v>
      </c>
      <c r="V8" s="3" t="s">
        <v>27</v>
      </c>
      <c r="W8" s="3" t="s">
        <v>41</v>
      </c>
      <c r="X8" s="3" t="s">
        <v>42</v>
      </c>
      <c r="Y8" s="3" t="s">
        <v>25</v>
      </c>
      <c r="Z8" s="3" t="s">
        <v>26</v>
      </c>
      <c r="AA8" s="20" t="s">
        <v>24</v>
      </c>
      <c r="AB8" s="3" t="s">
        <v>27</v>
      </c>
      <c r="AE8" s="3"/>
    </row>
    <row r="9" spans="3:31" x14ac:dyDescent="0.25">
      <c r="C9" t="s">
        <v>12</v>
      </c>
      <c r="E9" s="5" t="s">
        <v>19</v>
      </c>
      <c r="F9" s="5">
        <v>0.8</v>
      </c>
      <c r="G9" s="5"/>
      <c r="H9" s="5"/>
      <c r="I9" s="5">
        <v>0.2</v>
      </c>
      <c r="J9" s="8"/>
      <c r="K9" s="5"/>
      <c r="L9" s="5">
        <v>0.3</v>
      </c>
      <c r="M9" s="13">
        <f>I9*L9</f>
        <v>0.06</v>
      </c>
      <c r="N9" s="5">
        <v>0.5</v>
      </c>
      <c r="O9" s="5">
        <v>0.5</v>
      </c>
      <c r="P9" s="5">
        <v>0.3</v>
      </c>
      <c r="Q9" s="5">
        <v>0.8</v>
      </c>
      <c r="R9" s="16">
        <f>R11*N9*P11+R12*O9*Q11</f>
        <v>4.7709668528047745E-3</v>
      </c>
      <c r="S9" s="9">
        <f>M9*R9</f>
        <v>2.8625801116828647E-4</v>
      </c>
      <c r="T9" s="10">
        <f>S9+S10</f>
        <v>3.9798448715243724E-3</v>
      </c>
      <c r="U9" s="19">
        <f>S9/T9</f>
        <v>7.1926926905229616E-2</v>
      </c>
      <c r="V9" s="2">
        <f>U9+U10</f>
        <v>1</v>
      </c>
      <c r="W9" s="5">
        <v>0.5</v>
      </c>
      <c r="X9" s="5">
        <v>0.3</v>
      </c>
      <c r="Y9" s="9">
        <f>M9*W9*R11*X9</f>
        <v>6.81093093465225E-5</v>
      </c>
      <c r="Z9" s="2">
        <f>Y9+Y10+Y11+Y12</f>
        <v>3.9798448715243732E-3</v>
      </c>
      <c r="AA9" s="21">
        <f>Y9/Z9</f>
        <v>1.7113558830858411E-2</v>
      </c>
      <c r="AB9" s="2">
        <f>AA9+AA10+AA11+AA12</f>
        <v>1</v>
      </c>
      <c r="AE9" s="3"/>
    </row>
    <row r="10" spans="3:31" x14ac:dyDescent="0.25">
      <c r="E10" s="5"/>
      <c r="F10" s="5"/>
      <c r="G10" s="5"/>
      <c r="H10" s="5"/>
      <c r="I10" s="5">
        <v>0.8</v>
      </c>
      <c r="J10" s="8"/>
      <c r="K10" s="8"/>
      <c r="L10" s="5">
        <v>0.8</v>
      </c>
      <c r="M10" s="13">
        <f>I10*L10</f>
        <v>0.64000000000000012</v>
      </c>
      <c r="N10" s="5">
        <v>0.3</v>
      </c>
      <c r="O10" s="5">
        <v>0.7</v>
      </c>
      <c r="P10" s="5">
        <v>0.3</v>
      </c>
      <c r="Q10" s="5">
        <v>0.8</v>
      </c>
      <c r="R10" s="16">
        <f>R11*N10*P12+R12*O10*Q12</f>
        <v>5.7712294693063838E-3</v>
      </c>
      <c r="S10" s="9">
        <f>M10*R10</f>
        <v>3.6935868603560863E-3</v>
      </c>
      <c r="T10" s="10"/>
      <c r="U10" s="19">
        <f>S10/T9</f>
        <v>0.9280730730947705</v>
      </c>
      <c r="V10" s="2"/>
      <c r="W10" s="5">
        <v>0.5</v>
      </c>
      <c r="X10" s="5">
        <v>0.8</v>
      </c>
      <c r="Y10" s="4">
        <f>M9*W10*R12*X10</f>
        <v>2.1814870182176394E-4</v>
      </c>
      <c r="Z10" s="2"/>
      <c r="AA10" s="21">
        <f>Y10/Z9</f>
        <v>5.4813368074371177E-2</v>
      </c>
      <c r="AB10" s="2"/>
      <c r="AE10" s="3"/>
    </row>
    <row r="11" spans="3:31" x14ac:dyDescent="0.25">
      <c r="C11" s="7" t="s">
        <v>17</v>
      </c>
      <c r="E11" s="5" t="s">
        <v>38</v>
      </c>
      <c r="F11" s="5" t="s">
        <v>18</v>
      </c>
      <c r="G11" s="5" t="s">
        <v>19</v>
      </c>
      <c r="H11" s="5"/>
      <c r="I11" s="8"/>
      <c r="J11" s="5">
        <v>0.5</v>
      </c>
      <c r="K11" s="5">
        <v>0.3</v>
      </c>
      <c r="L11" s="5">
        <v>0.3</v>
      </c>
      <c r="M11" s="14">
        <f>L11*(M9*J11+M10*K11)</f>
        <v>6.6600000000000006E-2</v>
      </c>
      <c r="N11" s="5">
        <v>0.5</v>
      </c>
      <c r="O11" s="5">
        <v>0.5</v>
      </c>
      <c r="P11" s="5">
        <v>0.3</v>
      </c>
      <c r="Q11" s="5">
        <v>0.8</v>
      </c>
      <c r="R11" s="16">
        <f>R13*N11*P13+R14*O11*Q13</f>
        <v>7.5677010385025003E-3</v>
      </c>
      <c r="S11" s="9">
        <f t="shared" ref="S11:S28" si="0">M11*R11</f>
        <v>5.0400888916426654E-4</v>
      </c>
      <c r="T11" s="10">
        <f t="shared" ref="T11" si="1">S11+S12</f>
        <v>3.9798448715243732E-3</v>
      </c>
      <c r="U11" s="19">
        <f t="shared" ref="U11" si="2">S11/T11</f>
        <v>0.12664033534835226</v>
      </c>
      <c r="V11" s="2">
        <f t="shared" ref="V11" si="3">U11+U12</f>
        <v>1</v>
      </c>
      <c r="W11" s="5">
        <v>0.3</v>
      </c>
      <c r="X11" s="5">
        <v>0.3</v>
      </c>
      <c r="Y11" s="4">
        <f>M10*W11*R11*X11</f>
        <v>4.3589957981774412E-4</v>
      </c>
      <c r="Z11" s="2"/>
      <c r="AA11" s="21">
        <f>Y11/Z9</f>
        <v>0.10952677651749387</v>
      </c>
      <c r="AB11" s="2"/>
      <c r="AE11" s="3"/>
    </row>
    <row r="12" spans="3:31" x14ac:dyDescent="0.25">
      <c r="C12" s="5" t="s">
        <v>14</v>
      </c>
      <c r="E12" s="5" t="s">
        <v>18</v>
      </c>
      <c r="F12" s="5">
        <v>0.5</v>
      </c>
      <c r="G12" s="5">
        <v>0.5</v>
      </c>
      <c r="H12" s="5"/>
      <c r="I12" s="8"/>
      <c r="J12" s="5">
        <v>0.5</v>
      </c>
      <c r="K12" s="5">
        <v>0.7</v>
      </c>
      <c r="L12" s="5">
        <v>0.8</v>
      </c>
      <c r="M12" s="14">
        <f>L12*(M9*J12+M10*K12)</f>
        <v>0.38240000000000007</v>
      </c>
      <c r="N12" s="5">
        <v>0.3</v>
      </c>
      <c r="O12" s="5">
        <v>0.7</v>
      </c>
      <c r="P12" s="5">
        <v>0.3</v>
      </c>
      <c r="Q12" s="5">
        <v>0.8</v>
      </c>
      <c r="R12" s="16">
        <f>R13*N12*P14+R14*O12*Q14</f>
        <v>9.0895292425734985E-3</v>
      </c>
      <c r="S12" s="9">
        <f t="shared" si="0"/>
        <v>3.4758359823601065E-3</v>
      </c>
      <c r="T12" s="10"/>
      <c r="U12" s="19">
        <f t="shared" ref="U12" si="4">S12/T11</f>
        <v>0.87335966465164772</v>
      </c>
      <c r="V12" s="2"/>
      <c r="W12" s="5">
        <v>0.7</v>
      </c>
      <c r="X12" s="5">
        <v>0.8</v>
      </c>
      <c r="Y12" s="4">
        <f>M10*W12*R12*X12</f>
        <v>3.257687280538343E-3</v>
      </c>
      <c r="Z12" s="2"/>
      <c r="AA12" s="21">
        <f>Y12/Z9</f>
        <v>0.81854629657727662</v>
      </c>
      <c r="AB12" s="2"/>
      <c r="AE12" s="3"/>
    </row>
    <row r="13" spans="3:31" x14ac:dyDescent="0.25">
      <c r="C13" s="5"/>
      <c r="E13" s="5" t="s">
        <v>19</v>
      </c>
      <c r="F13" s="5">
        <v>0.3</v>
      </c>
      <c r="G13" s="5">
        <v>0.7</v>
      </c>
      <c r="H13" s="5"/>
      <c r="I13" s="8"/>
      <c r="J13" s="5">
        <v>0.5</v>
      </c>
      <c r="K13" s="5">
        <v>0.3</v>
      </c>
      <c r="L13" s="5">
        <v>0.3</v>
      </c>
      <c r="M13" s="14">
        <f t="shared" ref="M13" si="5">L13*(M11*J13+M12*K13)</f>
        <v>4.4406000000000001E-2</v>
      </c>
      <c r="N13" s="5">
        <v>0.5</v>
      </c>
      <c r="O13" s="5">
        <v>0.5</v>
      </c>
      <c r="P13" s="5">
        <v>0.3</v>
      </c>
      <c r="Q13" s="5">
        <v>0.8</v>
      </c>
      <c r="R13" s="16">
        <f>R15*N13*P15+R16*O13*Q15</f>
        <v>1.2543768427749999E-2</v>
      </c>
      <c r="S13" s="9">
        <f t="shared" si="0"/>
        <v>5.5701858080266643E-4</v>
      </c>
      <c r="T13" s="10">
        <f t="shared" ref="T13" si="6">S13+S14</f>
        <v>3.9798448715243732E-3</v>
      </c>
      <c r="U13" s="19">
        <f t="shared" ref="U13" si="7">S13/T13</f>
        <v>0.13995987250360223</v>
      </c>
      <c r="V13" s="2">
        <f t="shared" ref="V13" si="8">U13+U14</f>
        <v>0.99999999999999989</v>
      </c>
      <c r="W13" s="5">
        <v>0.5</v>
      </c>
      <c r="X13" s="5">
        <v>0.3</v>
      </c>
      <c r="Y13" s="9">
        <f>M11*W13*R13*X13</f>
        <v>1.2531224659322249E-4</v>
      </c>
      <c r="Z13" s="2">
        <f>Y13+Y14+Y15+Y16</f>
        <v>3.9798448715243732E-3</v>
      </c>
      <c r="AA13" s="21">
        <f>Y13/Z13</f>
        <v>3.148671635164136E-2</v>
      </c>
      <c r="AB13" s="2">
        <f>AA13+AA14+AA15+AA16</f>
        <v>1</v>
      </c>
      <c r="AE13" s="3"/>
    </row>
    <row r="14" spans="3:31" x14ac:dyDescent="0.25">
      <c r="C14" s="5" t="s">
        <v>15</v>
      </c>
      <c r="E14" s="5"/>
      <c r="F14" s="7"/>
      <c r="G14" s="5"/>
      <c r="H14" s="5"/>
      <c r="I14" s="8"/>
      <c r="J14" s="5">
        <v>0.5</v>
      </c>
      <c r="K14" s="5">
        <v>0.7</v>
      </c>
      <c r="L14" s="5">
        <v>0.8</v>
      </c>
      <c r="M14" s="14">
        <f t="shared" ref="M14" si="9">L14*(M11*J14+M12*K14)</f>
        <v>0.24078400000000003</v>
      </c>
      <c r="N14" s="5">
        <v>0.3</v>
      </c>
      <c r="O14" s="5">
        <v>0.7</v>
      </c>
      <c r="P14" s="5">
        <v>0.3</v>
      </c>
      <c r="Q14" s="5">
        <v>0.8</v>
      </c>
      <c r="R14" s="16">
        <f>R15*N14*P16+R16*O14*Q16</f>
        <v>1.4215339435849999E-2</v>
      </c>
      <c r="S14" s="9">
        <f t="shared" si="0"/>
        <v>3.4228262907217066E-3</v>
      </c>
      <c r="T14" s="10"/>
      <c r="U14" s="19">
        <f t="shared" ref="U14" si="10">S14/T13</f>
        <v>0.86004012749639769</v>
      </c>
      <c r="V14" s="2"/>
      <c r="W14" s="5">
        <v>0.5</v>
      </c>
      <c r="X14" s="5">
        <v>0.8</v>
      </c>
      <c r="Y14" s="4">
        <f>M11*W14*R14*X14</f>
        <v>3.7869664257104404E-4</v>
      </c>
      <c r="Z14" s="2"/>
      <c r="AA14" s="21">
        <f>Y14/Z13</f>
        <v>9.5153618996710904E-2</v>
      </c>
      <c r="AB14" s="2"/>
      <c r="AE14" s="3"/>
    </row>
    <row r="15" spans="3:31" x14ac:dyDescent="0.25">
      <c r="C15" s="5" t="s">
        <v>15</v>
      </c>
      <c r="E15" s="5" t="s">
        <v>39</v>
      </c>
      <c r="F15" s="5" t="s">
        <v>21</v>
      </c>
      <c r="G15" s="5" t="s">
        <v>22</v>
      </c>
      <c r="H15" s="5"/>
      <c r="I15" s="8"/>
      <c r="J15" s="5">
        <v>0.5</v>
      </c>
      <c r="K15" s="5">
        <v>0.3</v>
      </c>
      <c r="L15" s="5">
        <v>0.3</v>
      </c>
      <c r="M15" s="14">
        <f t="shared" ref="M15" si="11">L15*(M13*J15+M14*K15)</f>
        <v>2.8331459999999999E-2</v>
      </c>
      <c r="N15" s="5">
        <v>0.5</v>
      </c>
      <c r="O15" s="5">
        <v>0.5</v>
      </c>
      <c r="P15" s="5">
        <v>0.3</v>
      </c>
      <c r="Q15" s="5">
        <v>0.8</v>
      </c>
      <c r="R15" s="16">
        <f>R17*N15*P17+R18*O15*Q17</f>
        <v>2.7882803024999993E-2</v>
      </c>
      <c r="S15" s="9">
        <f t="shared" si="0"/>
        <v>7.8996051859066632E-4</v>
      </c>
      <c r="T15" s="10">
        <f t="shared" ref="T15" si="12">S15+S16</f>
        <v>3.9798448715243724E-3</v>
      </c>
      <c r="U15" s="19">
        <f t="shared" ref="U15" si="13">S15/T15</f>
        <v>0.19849027891584459</v>
      </c>
      <c r="V15" s="2">
        <f t="shared" ref="V15" si="14">U15+U16</f>
        <v>1</v>
      </c>
      <c r="W15" s="5">
        <v>0.3</v>
      </c>
      <c r="X15" s="5">
        <v>0.3</v>
      </c>
      <c r="Y15" s="4">
        <f>M12*W15*R13*X15</f>
        <v>4.3170633420944404E-4</v>
      </c>
      <c r="Z15" s="2"/>
      <c r="AA15" s="21">
        <f>Y15/Z13</f>
        <v>0.10847315615196089</v>
      </c>
      <c r="AB15" s="2"/>
      <c r="AE15" s="3"/>
    </row>
    <row r="16" spans="3:31" x14ac:dyDescent="0.25">
      <c r="C16" s="5" t="s">
        <v>15</v>
      </c>
      <c r="E16" s="5" t="s">
        <v>18</v>
      </c>
      <c r="F16" s="5">
        <v>0.3</v>
      </c>
      <c r="G16" s="5">
        <v>0.7</v>
      </c>
      <c r="H16" s="5"/>
      <c r="I16" s="8"/>
      <c r="J16" s="5">
        <v>0.5</v>
      </c>
      <c r="K16" s="5">
        <v>0.7</v>
      </c>
      <c r="L16" s="5">
        <v>0.8</v>
      </c>
      <c r="M16" s="14">
        <f t="shared" ref="M16" si="15">L16*(M13*J16+M14*K16)</f>
        <v>0.15260144</v>
      </c>
      <c r="N16" s="5">
        <v>0.3</v>
      </c>
      <c r="O16" s="5">
        <v>0.7</v>
      </c>
      <c r="P16" s="5">
        <v>0.3</v>
      </c>
      <c r="Q16" s="5">
        <v>0.8</v>
      </c>
      <c r="R16" s="16">
        <f>R17*N16*P18+R18*O16*Q18</f>
        <v>2.0903369934999999E-2</v>
      </c>
      <c r="S16" s="9">
        <f t="shared" si="0"/>
        <v>3.1898843529337062E-3</v>
      </c>
      <c r="T16" s="10"/>
      <c r="U16" s="19">
        <f t="shared" ref="U16" si="16">S16/T15</f>
        <v>0.80150972108415541</v>
      </c>
      <c r="V16" s="2"/>
      <c r="W16" s="5">
        <v>0.7</v>
      </c>
      <c r="X16" s="5">
        <v>0.8</v>
      </c>
      <c r="Y16" s="4">
        <f>M12*W16*R14*X16</f>
        <v>3.0441296481506629E-3</v>
      </c>
      <c r="Z16" s="2"/>
      <c r="AA16" s="21">
        <f>Y16/Z13</f>
        <v>0.76488650849968698</v>
      </c>
      <c r="AB16" s="2"/>
      <c r="AC16" s="9"/>
      <c r="AD16" s="9"/>
      <c r="AE16" s="4"/>
    </row>
    <row r="17" spans="3:32" x14ac:dyDescent="0.25">
      <c r="C17" s="5" t="s">
        <v>15</v>
      </c>
      <c r="D17" s="5"/>
      <c r="E17" s="5" t="s">
        <v>19</v>
      </c>
      <c r="F17" s="5">
        <v>0.8</v>
      </c>
      <c r="G17" s="5">
        <v>0.2</v>
      </c>
      <c r="H17" s="5"/>
      <c r="I17" s="8"/>
      <c r="J17" s="5">
        <v>0.5</v>
      </c>
      <c r="K17" s="5">
        <v>0.3</v>
      </c>
      <c r="L17" s="5">
        <v>0.3</v>
      </c>
      <c r="M17" s="14">
        <f t="shared" ref="M17" si="17">L17*(M15*J17+M16*K17)</f>
        <v>1.7983848600000001E-2</v>
      </c>
      <c r="N17" s="5">
        <v>0.5</v>
      </c>
      <c r="O17" s="5">
        <v>0.5</v>
      </c>
      <c r="P17" s="5">
        <v>0.7</v>
      </c>
      <c r="Q17" s="5">
        <v>0.2</v>
      </c>
      <c r="R17" s="16">
        <f>R19*N17*P19+R20*O17*Q19</f>
        <v>6.4759122499999988E-2</v>
      </c>
      <c r="S17" s="9">
        <f t="shared" si="0"/>
        <v>1.1646182545088533E-3</v>
      </c>
      <c r="T17" s="10">
        <f t="shared" ref="T17" si="18">S17+S18</f>
        <v>6.2142273651903789E-3</v>
      </c>
      <c r="U17" s="19">
        <f t="shared" ref="U17" si="19">S17/T17</f>
        <v>0.18741159376185362</v>
      </c>
      <c r="V17" s="2">
        <f t="shared" ref="V17" si="20">U17+U18</f>
        <v>1</v>
      </c>
      <c r="W17" s="5">
        <v>0.5</v>
      </c>
      <c r="X17" s="5">
        <v>0.3</v>
      </c>
      <c r="Y17" s="9">
        <f>M13*W17*R15*X17</f>
        <v>1.8572456266922245E-4</v>
      </c>
      <c r="Z17" s="2">
        <f>Y17+Y18+Y19+Y20</f>
        <v>3.9798448715243724E-3</v>
      </c>
      <c r="AA17" s="21">
        <f>Y17/Z17</f>
        <v>4.6666281894069316E-2</v>
      </c>
      <c r="AB17" s="2">
        <f>AA17+AA18+AA19+AA20</f>
        <v>1</v>
      </c>
      <c r="AC17" s="9"/>
      <c r="AD17" s="9"/>
      <c r="AE17" s="4"/>
    </row>
    <row r="18" spans="3:32" x14ac:dyDescent="0.25">
      <c r="C18" s="5" t="s">
        <v>15</v>
      </c>
      <c r="D18" s="5"/>
      <c r="E18" s="5"/>
      <c r="F18" s="5"/>
      <c r="G18" s="5"/>
      <c r="H18" s="5"/>
      <c r="I18" s="8"/>
      <c r="J18" s="5">
        <v>0.5</v>
      </c>
      <c r="K18" s="5">
        <v>0.7</v>
      </c>
      <c r="L18" s="5">
        <v>0.8</v>
      </c>
      <c r="M18" s="14">
        <f t="shared" ref="M18" si="21">L18*(M15*J18+M16*K18)</f>
        <v>9.6789390400000008E-2</v>
      </c>
      <c r="N18" s="5">
        <v>0.3</v>
      </c>
      <c r="O18" s="5">
        <v>0.7</v>
      </c>
      <c r="P18" s="5">
        <v>0.7</v>
      </c>
      <c r="Q18" s="5">
        <v>0.2</v>
      </c>
      <c r="R18" s="16">
        <f>R19*N18*P20+R20*O18*Q20</f>
        <v>5.2171101499999997E-2</v>
      </c>
      <c r="S18" s="9">
        <f t="shared" si="0"/>
        <v>5.0496091106815256E-3</v>
      </c>
      <c r="T18" s="10"/>
      <c r="U18" s="19">
        <f t="shared" ref="U18" si="22">S18/T17</f>
        <v>0.81258840623814632</v>
      </c>
      <c r="V18" s="2"/>
      <c r="W18" s="5">
        <v>0.5</v>
      </c>
      <c r="X18" s="5">
        <v>0.8</v>
      </c>
      <c r="Y18" s="4">
        <f>M13*W18*R16*X18</f>
        <v>3.7129401813344401E-4</v>
      </c>
      <c r="Z18" s="2"/>
      <c r="AA18" s="21">
        <f>Y18/Z17</f>
        <v>9.3293590609532934E-2</v>
      </c>
      <c r="AB18" s="2"/>
      <c r="AC18" s="9"/>
      <c r="AD18" s="9"/>
      <c r="AE18" s="4"/>
    </row>
    <row r="19" spans="3:32" x14ac:dyDescent="0.25">
      <c r="C19" s="6" t="s">
        <v>16</v>
      </c>
      <c r="D19" s="5"/>
      <c r="E19" s="5"/>
      <c r="F19" s="5"/>
      <c r="G19" s="5"/>
      <c r="H19" s="5"/>
      <c r="I19" s="8"/>
      <c r="J19" s="5">
        <v>0.5</v>
      </c>
      <c r="K19" s="5">
        <v>0.3</v>
      </c>
      <c r="L19" s="5">
        <v>0.7</v>
      </c>
      <c r="M19" s="14">
        <f t="shared" ref="M19" si="23">L19*(M17*J19+M18*K19)</f>
        <v>2.6620118994000002E-2</v>
      </c>
      <c r="N19" s="5">
        <v>0.5</v>
      </c>
      <c r="O19" s="5">
        <v>0.5</v>
      </c>
      <c r="P19" s="5">
        <v>0.7</v>
      </c>
      <c r="Q19" s="5">
        <v>0.2</v>
      </c>
      <c r="R19" s="16">
        <f>R21*N19*P21+R22*O19*Q21</f>
        <v>0.13747024999999999</v>
      </c>
      <c r="S19" s="9">
        <f t="shared" si="0"/>
        <v>3.6594744131349284E-3</v>
      </c>
      <c r="T19" s="10">
        <f t="shared" ref="T19" si="24">S19+S20</f>
        <v>6.2142273651903789E-3</v>
      </c>
      <c r="U19" s="19">
        <f t="shared" ref="U19" si="25">S19/T19</f>
        <v>0.58888646939985545</v>
      </c>
      <c r="V19" s="2">
        <f t="shared" ref="V19" si="26">U19+U20</f>
        <v>1</v>
      </c>
      <c r="W19" s="5">
        <v>0.3</v>
      </c>
      <c r="X19" s="5">
        <v>0.3</v>
      </c>
      <c r="Y19" s="4">
        <f>M14*W19*R15*X19</f>
        <v>6.0423595592144373E-4</v>
      </c>
      <c r="Z19" s="2"/>
      <c r="AA19" s="21">
        <f>Y19/Z17</f>
        <v>0.15182399702177524</v>
      </c>
      <c r="AB19" s="2"/>
      <c r="AC19" s="9"/>
      <c r="AD19" s="9"/>
      <c r="AE19" s="4"/>
    </row>
    <row r="20" spans="3:32" x14ac:dyDescent="0.25">
      <c r="C20" s="6" t="s">
        <v>16</v>
      </c>
      <c r="D20" s="5"/>
      <c r="E20" s="5"/>
      <c r="F20" s="5"/>
      <c r="G20" s="5"/>
      <c r="H20" s="5"/>
      <c r="I20" s="8"/>
      <c r="J20" s="5">
        <v>0.5</v>
      </c>
      <c r="K20" s="5">
        <v>0.7</v>
      </c>
      <c r="L20" s="5">
        <v>0.2</v>
      </c>
      <c r="M20" s="14">
        <f t="shared" ref="M20" si="27">L20*(M17*J20+M18*K20)</f>
        <v>1.5348899516000001E-2</v>
      </c>
      <c r="N20" s="5">
        <v>0.3</v>
      </c>
      <c r="O20" s="5">
        <v>0.7</v>
      </c>
      <c r="P20" s="5">
        <v>0.7</v>
      </c>
      <c r="Q20" s="5">
        <v>0.2</v>
      </c>
      <c r="R20" s="16">
        <f>R21*N20*P22+R22*O20*Q22</f>
        <v>0.16644534999999999</v>
      </c>
      <c r="S20" s="9">
        <f t="shared" si="0"/>
        <v>2.5547529520554505E-3</v>
      </c>
      <c r="T20" s="10"/>
      <c r="U20" s="19">
        <f t="shared" ref="U20" si="28">S20/T19</f>
        <v>0.41111353060014455</v>
      </c>
      <c r="V20" s="2"/>
      <c r="W20" s="5">
        <v>0.7</v>
      </c>
      <c r="X20" s="5">
        <v>0.8</v>
      </c>
      <c r="Y20" s="4">
        <f>M14*W20*R16*X20</f>
        <v>2.8185903348002623E-3</v>
      </c>
      <c r="Z20" s="2"/>
      <c r="AA20" s="21">
        <f>Y20/Z17</f>
        <v>0.70821613047462251</v>
      </c>
      <c r="AB20" s="2"/>
      <c r="AC20" s="9"/>
      <c r="AD20" s="9"/>
      <c r="AE20" s="4"/>
    </row>
    <row r="21" spans="3:32" x14ac:dyDescent="0.25">
      <c r="C21" s="5" t="s">
        <v>15</v>
      </c>
      <c r="D21" s="5"/>
      <c r="E21" s="5"/>
      <c r="F21" s="5"/>
      <c r="G21" s="5"/>
      <c r="H21" s="5"/>
      <c r="I21" s="8"/>
      <c r="J21" s="5">
        <v>0.5</v>
      </c>
      <c r="K21" s="5">
        <v>0.3</v>
      </c>
      <c r="L21" s="5">
        <v>0.7</v>
      </c>
      <c r="M21" s="14">
        <f t="shared" ref="M21" si="29">L21*(M19*J21+M20*K21)</f>
        <v>1.2540310546260001E-2</v>
      </c>
      <c r="N21" s="5">
        <v>0.5</v>
      </c>
      <c r="O21" s="5">
        <v>0.5</v>
      </c>
      <c r="P21" s="5">
        <v>0.3</v>
      </c>
      <c r="Q21" s="5">
        <v>0.8</v>
      </c>
      <c r="R21" s="16">
        <f>R23*N21*P23+R24*O21*Q23</f>
        <v>0.216775</v>
      </c>
      <c r="S21" s="9">
        <f t="shared" si="0"/>
        <v>2.7184258186655117E-3</v>
      </c>
      <c r="T21" s="10">
        <f t="shared" ref="T21" si="30">S21+S22</f>
        <v>3.9807227508203737E-3</v>
      </c>
      <c r="U21" s="19">
        <f t="shared" ref="U21" si="31">S21/T21</f>
        <v>0.682897551231188</v>
      </c>
      <c r="V21" s="2">
        <f t="shared" ref="V21" si="32">U21+U22</f>
        <v>0.99999999999999989</v>
      </c>
      <c r="W21" s="5">
        <v>0.5</v>
      </c>
      <c r="X21" s="5">
        <v>0.3</v>
      </c>
      <c r="Y21" s="9">
        <f>M15*W21*R17*X21</f>
        <v>2.7520807331157744E-4</v>
      </c>
      <c r="Z21" s="2">
        <f>Y21+Y22+Y23+Y24</f>
        <v>6.2142273651903789E-3</v>
      </c>
      <c r="AA21" s="21">
        <f>Y21/Z21</f>
        <v>4.4286772455926417E-2</v>
      </c>
      <c r="AB21" s="2">
        <f>AA21+AA22+AA23+AA24</f>
        <v>1</v>
      </c>
      <c r="AC21" s="9"/>
      <c r="AD21" s="9"/>
      <c r="AE21" s="4"/>
      <c r="AF21" s="4"/>
    </row>
    <row r="22" spans="3:32" x14ac:dyDescent="0.25">
      <c r="C22" s="5" t="s">
        <v>15</v>
      </c>
      <c r="D22" s="5"/>
      <c r="E22" s="5"/>
      <c r="F22" s="5"/>
      <c r="G22" s="5"/>
      <c r="H22" s="5"/>
      <c r="I22" s="8"/>
      <c r="J22" s="5">
        <v>0.5</v>
      </c>
      <c r="K22" s="5">
        <v>0.7</v>
      </c>
      <c r="L22" s="5">
        <v>0.2</v>
      </c>
      <c r="M22" s="14">
        <f t="shared" ref="M22" si="33">L22*(M19*J22+M20*K22)</f>
        <v>4.8108578316400008E-3</v>
      </c>
      <c r="N22" s="5">
        <v>0.3</v>
      </c>
      <c r="O22" s="5">
        <v>0.7</v>
      </c>
      <c r="P22" s="5">
        <v>0.3</v>
      </c>
      <c r="Q22" s="5">
        <v>0.8</v>
      </c>
      <c r="R22" s="16">
        <f>R23*N22*P24+R24*O22*Q24</f>
        <v>0.26238499999999998</v>
      </c>
      <c r="S22" s="9">
        <f t="shared" si="0"/>
        <v>1.2622969321548615E-3</v>
      </c>
      <c r="T22" s="10"/>
      <c r="U22" s="19">
        <f t="shared" ref="U22" si="34">S22/T21</f>
        <v>0.31710244876881188</v>
      </c>
      <c r="V22" s="2"/>
      <c r="W22" s="5">
        <v>0.5</v>
      </c>
      <c r="X22" s="5">
        <v>0.8</v>
      </c>
      <c r="Y22" s="4">
        <f>M15*W22*R18*X22</f>
        <v>5.9123339012127603E-4</v>
      </c>
      <c r="Z22" s="2"/>
      <c r="AA22" s="21">
        <f>Y22/Z21</f>
        <v>9.5141898642642123E-2</v>
      </c>
      <c r="AB22" s="2"/>
      <c r="AC22" s="9"/>
      <c r="AD22" s="9"/>
      <c r="AE22" s="4"/>
      <c r="AF22" s="4"/>
    </row>
    <row r="23" spans="3:32" x14ac:dyDescent="0.25">
      <c r="C23" s="5" t="s">
        <v>15</v>
      </c>
      <c r="D23" s="5"/>
      <c r="E23" s="25" t="s">
        <v>36</v>
      </c>
      <c r="F23" s="25"/>
      <c r="G23" s="5"/>
      <c r="H23" s="5"/>
      <c r="I23" s="8"/>
      <c r="J23" s="5">
        <v>0.5</v>
      </c>
      <c r="K23" s="5">
        <v>0.3</v>
      </c>
      <c r="L23" s="5">
        <v>0.3</v>
      </c>
      <c r="M23" s="14">
        <f t="shared" ref="M23" si="35">L23*(M21*J23+M22*K23)</f>
        <v>2.3140237867866004E-3</v>
      </c>
      <c r="N23" s="5">
        <v>0.5</v>
      </c>
      <c r="O23" s="5">
        <v>0.5</v>
      </c>
      <c r="P23" s="5">
        <v>0.3</v>
      </c>
      <c r="Q23" s="5">
        <v>0.8</v>
      </c>
      <c r="R23" s="16">
        <f>R25*N23*P25+R26*O23*Q25</f>
        <v>0.34249999999999997</v>
      </c>
      <c r="S23" s="9">
        <f t="shared" si="0"/>
        <v>7.925531469744106E-4</v>
      </c>
      <c r="T23" s="10">
        <f t="shared" ref="T23" si="36">S23+S24</f>
        <v>3.9807227508203728E-3</v>
      </c>
      <c r="U23" s="19">
        <f t="shared" ref="U23" si="37">S23/T23</f>
        <v>0.19909780122493489</v>
      </c>
      <c r="V23" s="2">
        <f t="shared" ref="V23" si="38">U23+U24</f>
        <v>1</v>
      </c>
      <c r="W23" s="5">
        <v>0.3</v>
      </c>
      <c r="X23" s="5">
        <v>0.3</v>
      </c>
      <c r="Y23" s="4">
        <f>M16*W23*R17*X23</f>
        <v>8.8941018119727581E-4</v>
      </c>
      <c r="Z23" s="2"/>
      <c r="AA23" s="21">
        <f>Y23/Z21</f>
        <v>0.14312482130592721</v>
      </c>
      <c r="AB23" s="2"/>
      <c r="AC23" s="9"/>
      <c r="AD23" s="9"/>
      <c r="AE23" s="4"/>
      <c r="AF23" s="4"/>
    </row>
    <row r="24" spans="3:32" x14ac:dyDescent="0.25">
      <c r="D24" s="5"/>
      <c r="E24" s="5"/>
      <c r="F24" s="5"/>
      <c r="G24" s="5"/>
      <c r="H24" s="5"/>
      <c r="I24" s="8"/>
      <c r="J24" s="5">
        <v>0.5</v>
      </c>
      <c r="K24" s="5">
        <v>0.7</v>
      </c>
      <c r="L24" s="5">
        <v>0.8</v>
      </c>
      <c r="M24" s="14">
        <f t="shared" ref="M24" si="39">L24*(M21*J24+M22*K24)</f>
        <v>7.7102046042224013E-3</v>
      </c>
      <c r="N24" s="5">
        <v>0.3</v>
      </c>
      <c r="O24" s="5">
        <v>0.7</v>
      </c>
      <c r="P24" s="5">
        <v>0.3</v>
      </c>
      <c r="Q24" s="5">
        <v>0.8</v>
      </c>
      <c r="R24" s="16">
        <f>R25*N24*P26+R26*O24*Q26</f>
        <v>0.41349999999999992</v>
      </c>
      <c r="S24" s="9">
        <f t="shared" si="0"/>
        <v>3.1881696038459622E-3</v>
      </c>
      <c r="T24" s="10"/>
      <c r="U24" s="19">
        <f t="shared" ref="U24" si="40">S24/T23</f>
        <v>0.80090219877506508</v>
      </c>
      <c r="V24" s="2"/>
      <c r="W24" s="5">
        <v>0.7</v>
      </c>
      <c r="X24" s="5">
        <v>0.8</v>
      </c>
      <c r="Y24" s="4">
        <f>M16*W24*R18*X24</f>
        <v>4.45837572056025E-3</v>
      </c>
      <c r="Z24" s="2"/>
      <c r="AA24" s="21">
        <f>Y24/Z21</f>
        <v>0.71744650759550432</v>
      </c>
      <c r="AB24" s="2"/>
      <c r="AC24" s="9"/>
      <c r="AD24" s="9"/>
      <c r="AE24" s="4"/>
      <c r="AF24" s="4"/>
    </row>
    <row r="25" spans="3:32" x14ac:dyDescent="0.25">
      <c r="C25" t="s">
        <v>45</v>
      </c>
      <c r="D25" s="5"/>
      <c r="E25" s="5" t="s">
        <v>40</v>
      </c>
      <c r="F25" s="5" t="s">
        <v>20</v>
      </c>
      <c r="G25" s="5"/>
      <c r="H25" s="5"/>
      <c r="I25" s="8"/>
      <c r="J25" s="5">
        <v>0.5</v>
      </c>
      <c r="K25" s="5">
        <v>0.3</v>
      </c>
      <c r="L25" s="5">
        <v>0.3</v>
      </c>
      <c r="M25" s="14">
        <f t="shared" ref="M25" si="41">L25*(M23*J25+M24*K25)</f>
        <v>1.0410219823980061E-3</v>
      </c>
      <c r="N25" s="5">
        <v>0.5</v>
      </c>
      <c r="O25" s="5">
        <v>0.5</v>
      </c>
      <c r="P25" s="5">
        <v>0.3</v>
      </c>
      <c r="Q25" s="5">
        <v>0.8</v>
      </c>
      <c r="R25" s="16">
        <f>R27*N25*P27+R28*O25*Q27</f>
        <v>0.55000000000000004</v>
      </c>
      <c r="S25" s="9">
        <f t="shared" si="0"/>
        <v>5.7256209031890338E-4</v>
      </c>
      <c r="T25" s="10">
        <f t="shared" ref="T25" si="42">S25+S26</f>
        <v>3.9807227508203737E-3</v>
      </c>
      <c r="U25" s="19">
        <f t="shared" ref="U25" si="43">S25/T25</f>
        <v>0.14383370210872035</v>
      </c>
      <c r="V25" s="2">
        <f t="shared" ref="V25" si="44">U25+U26</f>
        <v>1</v>
      </c>
      <c r="W25" s="5">
        <v>0.5</v>
      </c>
      <c r="X25" s="5">
        <v>0.7</v>
      </c>
      <c r="Y25" s="9">
        <f>M17*W25*R19*X25</f>
        <v>8.6528545705145238E-4</v>
      </c>
      <c r="Z25" s="2">
        <f>Y25+Y26+Y27+Y28</f>
        <v>6.2142273651903789E-3</v>
      </c>
      <c r="AA25" s="21">
        <f>Y25/Z25</f>
        <v>0.13924264533647998</v>
      </c>
      <c r="AB25" s="2">
        <f>AA25+AA26+AA27+AA28</f>
        <v>1</v>
      </c>
      <c r="AC25" s="9"/>
      <c r="AD25" s="9"/>
      <c r="AE25" s="4"/>
      <c r="AF25" s="4"/>
    </row>
    <row r="26" spans="3:32" x14ac:dyDescent="0.25">
      <c r="C26" t="s">
        <v>46</v>
      </c>
      <c r="D26" s="5"/>
      <c r="E26" s="5" t="s">
        <v>18</v>
      </c>
      <c r="F26" s="5">
        <f>U9</f>
        <v>7.1926926905229616E-2</v>
      </c>
      <c r="G26" s="5"/>
      <c r="H26" s="5"/>
      <c r="I26" s="8"/>
      <c r="J26" s="5">
        <v>0.5</v>
      </c>
      <c r="K26" s="5">
        <v>0.7</v>
      </c>
      <c r="L26" s="5">
        <v>0.8</v>
      </c>
      <c r="M26" s="14">
        <f t="shared" ref="M26" si="45">L26*(M23*J26+M24*K26)</f>
        <v>5.2433240930791856E-3</v>
      </c>
      <c r="N26" s="5">
        <v>0.3</v>
      </c>
      <c r="O26" s="5">
        <v>0.7</v>
      </c>
      <c r="P26" s="5">
        <v>0.3</v>
      </c>
      <c r="Q26" s="5">
        <v>0.8</v>
      </c>
      <c r="R26" s="16">
        <f>R27*N26*P28+R28*O26*Q28</f>
        <v>0.64999999999999991</v>
      </c>
      <c r="S26" s="9">
        <f t="shared" si="0"/>
        <v>3.4081606605014703E-3</v>
      </c>
      <c r="T26" s="10"/>
      <c r="U26" s="19">
        <f t="shared" ref="U26" si="46">S26/T25</f>
        <v>0.85616629789127963</v>
      </c>
      <c r="V26" s="2"/>
      <c r="W26" s="5">
        <v>0.5</v>
      </c>
      <c r="X26" s="5">
        <v>0.2</v>
      </c>
      <c r="Y26" s="4">
        <f>M17*W26*R20*X26</f>
        <v>2.9933279745740103E-4</v>
      </c>
      <c r="Z26" s="2"/>
      <c r="AA26" s="21">
        <f>Y26/Z25</f>
        <v>4.8168948425373663E-2</v>
      </c>
      <c r="AB26" s="2"/>
      <c r="AC26" s="9"/>
      <c r="AD26" s="9"/>
      <c r="AE26" s="4"/>
      <c r="AF26" s="4"/>
    </row>
    <row r="27" spans="3:32" x14ac:dyDescent="0.25">
      <c r="C27" t="s">
        <v>47</v>
      </c>
      <c r="D27" s="5"/>
      <c r="E27" s="5" t="s">
        <v>19</v>
      </c>
      <c r="F27" s="5">
        <f>U10</f>
        <v>0.9280730730947705</v>
      </c>
      <c r="G27" s="5"/>
      <c r="H27" s="5"/>
      <c r="I27" s="8"/>
      <c r="J27" s="5">
        <v>0.5</v>
      </c>
      <c r="K27" s="5">
        <v>0.3</v>
      </c>
      <c r="L27" s="5">
        <v>0.3</v>
      </c>
      <c r="M27" s="14">
        <f t="shared" ref="M27" si="47">L27*(M25*J27+M26*K27)</f>
        <v>6.2805246573682751E-4</v>
      </c>
      <c r="N27" s="5">
        <v>0.5</v>
      </c>
      <c r="O27" s="5">
        <v>0.5</v>
      </c>
      <c r="P27" s="5">
        <v>0.3</v>
      </c>
      <c r="Q27" s="5">
        <v>0.8</v>
      </c>
      <c r="R27" s="17">
        <v>1</v>
      </c>
      <c r="S27" s="9">
        <f t="shared" si="0"/>
        <v>6.2805246573682751E-4</v>
      </c>
      <c r="T27" s="10">
        <f t="shared" ref="T27" si="48">S27+S28</f>
        <v>3.9807227508203737E-3</v>
      </c>
      <c r="U27" s="19">
        <f t="shared" ref="U27" si="49">S27/T27</f>
        <v>0.15777347608732467</v>
      </c>
      <c r="V27" s="2">
        <f t="shared" ref="V27" si="50">U27+U28</f>
        <v>1</v>
      </c>
      <c r="W27" s="5">
        <v>0.3</v>
      </c>
      <c r="X27" s="5">
        <v>0.7</v>
      </c>
      <c r="Y27" s="4">
        <f>M18*W27*R19*X27</f>
        <v>2.7941889560834758E-3</v>
      </c>
      <c r="Z27" s="2"/>
      <c r="AA27" s="21">
        <f>Y27/Z25</f>
        <v>0.44964382406337544</v>
      </c>
      <c r="AB27" s="2"/>
      <c r="AC27" s="9"/>
      <c r="AD27" s="9"/>
      <c r="AE27" s="4"/>
      <c r="AF27" s="4"/>
    </row>
    <row r="28" spans="3:32" x14ac:dyDescent="0.25">
      <c r="D28" s="5"/>
      <c r="E28" s="5"/>
      <c r="F28" s="5"/>
      <c r="G28" s="5"/>
      <c r="H28" s="5"/>
      <c r="I28" s="8"/>
      <c r="J28" s="5">
        <v>0.5</v>
      </c>
      <c r="K28" s="5">
        <v>0.7</v>
      </c>
      <c r="L28" s="5">
        <v>0.8</v>
      </c>
      <c r="M28" s="14">
        <f t="shared" ref="M28" si="51">L28*(M25*J28+M26*K28)</f>
        <v>3.3526702850835465E-3</v>
      </c>
      <c r="N28" s="5">
        <v>0.3</v>
      </c>
      <c r="O28" s="5">
        <v>0.7</v>
      </c>
      <c r="P28" s="5">
        <v>0.3</v>
      </c>
      <c r="Q28" s="5">
        <v>0.8</v>
      </c>
      <c r="R28" s="17">
        <v>1</v>
      </c>
      <c r="S28" s="9">
        <f t="shared" si="0"/>
        <v>3.3526702850835465E-3</v>
      </c>
      <c r="T28" s="10"/>
      <c r="U28" s="19">
        <f t="shared" ref="U28" si="52">S28/T27</f>
        <v>0.84222652391267538</v>
      </c>
      <c r="V28" s="2"/>
      <c r="W28" s="5">
        <v>0.7</v>
      </c>
      <c r="X28" s="5">
        <v>0.2</v>
      </c>
      <c r="Y28" s="4">
        <f>M18*W28*R20*X28</f>
        <v>2.2554201545980498E-3</v>
      </c>
      <c r="Z28" s="2"/>
      <c r="AA28" s="21">
        <f>Y28/Z25</f>
        <v>0.36294458217477094</v>
      </c>
      <c r="AB28" s="2"/>
      <c r="AC28" s="9"/>
      <c r="AD28" s="9"/>
      <c r="AE28" s="4"/>
      <c r="AF28" s="4"/>
    </row>
    <row r="29" spans="3:32" x14ac:dyDescent="0.25">
      <c r="D29" s="5"/>
      <c r="E29" s="5" t="s">
        <v>38</v>
      </c>
      <c r="F29" s="5" t="s">
        <v>18</v>
      </c>
      <c r="G29" s="5" t="s">
        <v>19</v>
      </c>
      <c r="H29" s="5"/>
      <c r="I29" s="3"/>
      <c r="J29" s="3"/>
      <c r="K29" s="3"/>
      <c r="L29" s="3"/>
      <c r="M29" s="3"/>
      <c r="N29" s="3"/>
      <c r="O29" s="3"/>
      <c r="P29" s="3"/>
      <c r="Q29" s="3"/>
      <c r="R29" s="8"/>
      <c r="S29" s="3"/>
      <c r="T29" s="3"/>
      <c r="U29" s="3"/>
      <c r="V29" s="3"/>
      <c r="W29" s="5">
        <v>0.5</v>
      </c>
      <c r="X29" s="5">
        <v>0.7</v>
      </c>
      <c r="Y29" s="9">
        <f>M19*W29*R21*X29</f>
        <v>2.0197017032235224E-3</v>
      </c>
      <c r="Z29" s="2">
        <f>Y29+Y30+Y31+Y32</f>
        <v>3.9807227508203728E-3</v>
      </c>
      <c r="AA29" s="21">
        <f>Y29/Z29</f>
        <v>0.50737060319191774</v>
      </c>
      <c r="AB29" s="2">
        <f>AA29+AA30+AA31+AA32</f>
        <v>1</v>
      </c>
      <c r="AC29" s="9"/>
      <c r="AD29" s="9"/>
      <c r="AE29" s="4"/>
      <c r="AF29" s="4"/>
    </row>
    <row r="30" spans="3:32" x14ac:dyDescent="0.25">
      <c r="D30" s="5"/>
      <c r="E30" s="5" t="s">
        <v>18</v>
      </c>
      <c r="F30" s="5">
        <f>(AA9+AA13+AA17+AA21+AA25+AA29+AA33+AA37+AA41)/(U9+U11+U13+U15+U17+U19+U21+U23+U25)</f>
        <v>0.4450477645140698</v>
      </c>
      <c r="G30" s="5">
        <f>(AA10+AA14+AA18+AA22+AA26+AA30+AA34+AA38+AA42)/(U9+U11+U13+U15+U17+U19+U21+U23+U25)</f>
        <v>0.58022160842202897</v>
      </c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11"/>
      <c r="T30" s="11"/>
      <c r="U30" s="11"/>
      <c r="V30" s="3"/>
      <c r="W30" s="5">
        <v>0.5</v>
      </c>
      <c r="X30" s="5">
        <v>0.2</v>
      </c>
      <c r="Y30" s="4">
        <f>M19*W30*R22*X30</f>
        <v>6.9847199222406906E-4</v>
      </c>
      <c r="Z30" s="2"/>
      <c r="AA30" s="21">
        <f>Y30/Z29</f>
        <v>0.17546361199863103</v>
      </c>
      <c r="AB30" s="2"/>
      <c r="AC30" s="9"/>
      <c r="AD30" s="9"/>
      <c r="AE30" s="4"/>
      <c r="AF30" s="4"/>
    </row>
    <row r="31" spans="3:32" x14ac:dyDescent="0.25">
      <c r="D31" s="5"/>
      <c r="E31" s="5" t="s">
        <v>19</v>
      </c>
      <c r="F31" s="5">
        <f>(AA11+AA15+AA19+AA23+AA27+AA31+AA35++AA39+AA43)/(U10+U12+U14+U16+U18+U20+U22+U24+U26)</f>
        <v>0.2104022667579877</v>
      </c>
      <c r="G31" s="5">
        <f>(AA12+AA16+AA20+AA24+AA28+AA32+AA36+AA40+AA44)/(U10+U12+U14+U16+U18+U20+U22+U24+U26)</f>
        <v>0.78072369059178326</v>
      </c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0.3</v>
      </c>
      <c r="X31" s="5">
        <v>0.7</v>
      </c>
      <c r="Y31" s="4">
        <f>M20*W31*R21*X31</f>
        <v>6.9872411544198904E-4</v>
      </c>
      <c r="Z31" s="2"/>
      <c r="AA31" s="21">
        <f>Y31/Z29</f>
        <v>0.17552694803927038</v>
      </c>
      <c r="AB31" s="2"/>
      <c r="AC31" s="9"/>
      <c r="AD31" s="9"/>
      <c r="AE31" s="4"/>
      <c r="AF31" s="4"/>
    </row>
    <row r="32" spans="3:32" x14ac:dyDescent="0.25">
      <c r="D32" s="5"/>
      <c r="E32" s="5"/>
      <c r="F32" s="7"/>
      <c r="G32" s="5"/>
      <c r="H32" s="5"/>
      <c r="W32" s="5">
        <v>0.7</v>
      </c>
      <c r="X32" s="5">
        <v>0.2</v>
      </c>
      <c r="Y32" s="4">
        <f>M20*W32*R22*X32</f>
        <v>5.6382493993079247E-4</v>
      </c>
      <c r="Z32" s="2"/>
      <c r="AA32" s="21">
        <f>Y32/Z29</f>
        <v>0.14163883677018094</v>
      </c>
      <c r="AB32" s="2"/>
      <c r="AC32" s="9"/>
      <c r="AD32" s="9"/>
      <c r="AE32" s="4"/>
      <c r="AF32" s="4"/>
    </row>
    <row r="33" spans="3:32" x14ac:dyDescent="0.25">
      <c r="D33" s="5"/>
      <c r="E33" s="5" t="s">
        <v>39</v>
      </c>
      <c r="F33" s="5" t="s">
        <v>21</v>
      </c>
      <c r="G33" s="5" t="s">
        <v>22</v>
      </c>
      <c r="H33" s="5"/>
      <c r="W33" s="5">
        <v>0.5</v>
      </c>
      <c r="X33" s="5">
        <v>0.3</v>
      </c>
      <c r="Y33" s="9">
        <f>M21*W33*R23*X33</f>
        <v>6.4425845431410748E-4</v>
      </c>
      <c r="Z33" s="2">
        <f>Y33+Y34+Y35+Y36</f>
        <v>3.9807227508203728E-3</v>
      </c>
      <c r="AA33" s="21">
        <f>Y33/Z33</f>
        <v>0.16184459321647923</v>
      </c>
      <c r="AB33" s="2">
        <f>AA33+AA34+AA35+AA36</f>
        <v>1</v>
      </c>
      <c r="AC33" s="9"/>
      <c r="AD33" s="9"/>
      <c r="AE33" s="4"/>
      <c r="AF33" s="4"/>
    </row>
    <row r="34" spans="3:32" x14ac:dyDescent="0.25">
      <c r="D34" s="5"/>
      <c r="E34" s="5" t="s">
        <v>18</v>
      </c>
      <c r="F34" s="5">
        <f>(U9+U11+U13+U15+U17+U23+U25+U27)/(U9+U11+U13+U15+U17+U19+U21+U23+U25+U27)</f>
        <v>0.49065847704343851</v>
      </c>
      <c r="G34" s="5">
        <f>(U19+U21)/(U9+U11+U13+U15+U17+U19+U21+U23+U25+U27)</f>
        <v>0.50934152295656143</v>
      </c>
      <c r="W34" s="5">
        <v>0.5</v>
      </c>
      <c r="X34" s="5">
        <v>0.8</v>
      </c>
      <c r="Y34" s="4">
        <f>M21*W34*R24*X34</f>
        <v>2.0741673643514041E-3</v>
      </c>
      <c r="Z34" s="2"/>
      <c r="AA34" s="21">
        <f>Y34/Z33</f>
        <v>0.52105295801470886</v>
      </c>
      <c r="AB34" s="2"/>
      <c r="AC34" s="9"/>
      <c r="AD34" s="9"/>
      <c r="AE34" s="4"/>
      <c r="AF34" s="4"/>
    </row>
    <row r="35" spans="3:32" x14ac:dyDescent="0.25">
      <c r="D35" s="5"/>
      <c r="E35" s="5" t="s">
        <v>19</v>
      </c>
      <c r="F35" s="5">
        <f>(U10+U12+U14+U16+U18+U24+U26+U28)/(U10+U12+U14+U16+U18+U20+U22+U24+U26+U28)</f>
        <v>0.90294441936052383</v>
      </c>
      <c r="G35" s="5">
        <f>(U20+U22)/(U10+U12+U14+U16+U18+U20+U22+U24+U26+U28)</f>
        <v>9.7055580639476211E-2</v>
      </c>
      <c r="W35" s="5">
        <v>0.3</v>
      </c>
      <c r="X35" s="5">
        <v>0.3</v>
      </c>
      <c r="Y35" s="4">
        <f>M22*W35*R23*X35</f>
        <v>1.4829469266030299E-4</v>
      </c>
      <c r="Z35" s="2"/>
      <c r="AA35" s="21">
        <f>Y35/Z33</f>
        <v>3.7253208008455621E-2</v>
      </c>
      <c r="AB35" s="2"/>
      <c r="AC35" s="9"/>
      <c r="AD35" s="9"/>
      <c r="AE35" s="4"/>
      <c r="AF35" s="4"/>
    </row>
    <row r="36" spans="3:32" x14ac:dyDescent="0.25">
      <c r="D36" s="5"/>
      <c r="E36" s="5"/>
      <c r="F36" s="5"/>
      <c r="G36" s="5"/>
      <c r="W36" s="5">
        <v>0.7</v>
      </c>
      <c r="X36" s="5">
        <v>0.8</v>
      </c>
      <c r="Y36" s="4">
        <f>M22*W36*R24*X36</f>
        <v>1.1140022394945583E-3</v>
      </c>
      <c r="Z36" s="2"/>
      <c r="AA36" s="21">
        <f>Y36/Z33</f>
        <v>0.27984924076035628</v>
      </c>
      <c r="AB36" s="2"/>
      <c r="AE36" s="3"/>
      <c r="AF36" s="4"/>
    </row>
    <row r="37" spans="3:32" x14ac:dyDescent="0.25">
      <c r="E37" s="5"/>
      <c r="F37" s="5"/>
      <c r="G37" s="5"/>
      <c r="W37" s="5">
        <v>0.5</v>
      </c>
      <c r="X37" s="5">
        <v>0.3</v>
      </c>
      <c r="Y37" s="9">
        <f>M23*W37*R25*X37</f>
        <v>1.9090696240989455E-4</v>
      </c>
      <c r="Z37" s="2">
        <f>Y37+Y38+Y39+Y40</f>
        <v>3.5489512929839195E-3</v>
      </c>
      <c r="AA37" s="21">
        <f>Y37/Z37</f>
        <v>5.3792499994944155E-2</v>
      </c>
      <c r="AB37" s="2">
        <f>AA37+AA38+AA39+AA40</f>
        <v>1</v>
      </c>
      <c r="AF37" s="4"/>
    </row>
    <row r="38" spans="3:32" x14ac:dyDescent="0.25">
      <c r="C38" s="26" t="s">
        <v>37</v>
      </c>
      <c r="D38" s="26"/>
      <c r="E38" s="26"/>
      <c r="F38" s="26"/>
      <c r="G38" s="26"/>
      <c r="W38" s="5">
        <v>0.5</v>
      </c>
      <c r="X38" s="5">
        <v>0.8</v>
      </c>
      <c r="Y38" s="4">
        <f>M23*W38*R26*X38</f>
        <v>6.0164618456451607E-4</v>
      </c>
      <c r="Z38" s="2"/>
      <c r="AA38" s="21">
        <f>Y38/Z37</f>
        <v>0.1695278787719452</v>
      </c>
      <c r="AB38" s="2"/>
      <c r="AE38" s="3"/>
      <c r="AF38" s="4"/>
    </row>
    <row r="39" spans="3:32" x14ac:dyDescent="0.25">
      <c r="C39" s="4"/>
      <c r="D39" s="4"/>
      <c r="E39" s="4"/>
      <c r="F39" s="4"/>
      <c r="G39" s="4"/>
      <c r="W39" s="5">
        <v>0.3</v>
      </c>
      <c r="X39" s="5">
        <v>0.3</v>
      </c>
      <c r="Y39" s="4">
        <f>M24*W39*R25*X39</f>
        <v>3.8165512790900886E-4</v>
      </c>
      <c r="Z39" s="2"/>
      <c r="AA39" s="21">
        <f>Y39/Z37</f>
        <v>0.10754025524766145</v>
      </c>
      <c r="AB39" s="2"/>
      <c r="AF39" s="4"/>
    </row>
    <row r="40" spans="3:32" x14ac:dyDescent="0.25">
      <c r="C40" s="4"/>
      <c r="D40" s="4"/>
      <c r="E40" s="4"/>
      <c r="F40" s="4"/>
      <c r="G40" s="4"/>
      <c r="W40" s="5">
        <v>0.7</v>
      </c>
      <c r="X40" s="5">
        <v>0.8</v>
      </c>
      <c r="Y40" s="4">
        <f>M24*W40*R25*X40</f>
        <v>2.3747430181005002E-3</v>
      </c>
      <c r="Z40" s="2"/>
      <c r="AA40" s="21">
        <f>Y40/Z37</f>
        <v>0.66913936598544921</v>
      </c>
      <c r="AB40" s="2"/>
      <c r="AF40" s="4"/>
    </row>
    <row r="41" spans="3:32" x14ac:dyDescent="0.25">
      <c r="C41" s="4"/>
      <c r="D41" s="4"/>
      <c r="E41" s="4"/>
      <c r="F41" s="4"/>
      <c r="G41" s="4"/>
      <c r="W41" s="5">
        <v>0.5</v>
      </c>
      <c r="X41" s="5">
        <v>0.3</v>
      </c>
      <c r="Y41" s="9">
        <f>M25*W41*R27*X41</f>
        <v>1.561532973597009E-4</v>
      </c>
      <c r="Z41" s="2">
        <f>Y41+Y42+Y43+Y44</f>
        <v>3.9807227508203737E-3</v>
      </c>
      <c r="AA41" s="21">
        <f>Y41/Z41</f>
        <v>3.9227373302378264E-2</v>
      </c>
      <c r="AB41" s="2">
        <f>AA41+AA42+AA43+AA44</f>
        <v>1</v>
      </c>
    </row>
    <row r="42" spans="3:32" x14ac:dyDescent="0.25">
      <c r="C42" s="4"/>
      <c r="D42" s="4"/>
      <c r="E42" s="4"/>
      <c r="F42" s="4"/>
      <c r="G42" s="4"/>
      <c r="W42" s="5">
        <v>0.5</v>
      </c>
      <c r="X42" s="5">
        <v>0.8</v>
      </c>
      <c r="Y42" s="4">
        <f>M25*W42*R28*X42</f>
        <v>4.1640879295920248E-4</v>
      </c>
      <c r="Z42" s="2"/>
      <c r="AA42" s="21">
        <f>Y42/Z41</f>
        <v>0.10460632880634206</v>
      </c>
      <c r="AB42" s="2"/>
    </row>
    <row r="43" spans="3:32" x14ac:dyDescent="0.25">
      <c r="W43" s="5">
        <v>0.3</v>
      </c>
      <c r="X43" s="5">
        <v>0.3</v>
      </c>
      <c r="Y43" s="4">
        <f>M26*W43*R27*X43</f>
        <v>4.7189916837712666E-4</v>
      </c>
      <c r="Z43" s="2"/>
      <c r="AA43" s="21">
        <f>Y43/Z41</f>
        <v>0.11854610278494641</v>
      </c>
      <c r="AB43" s="2"/>
    </row>
    <row r="44" spans="3:32" x14ac:dyDescent="0.25">
      <c r="W44" s="5">
        <v>0.7</v>
      </c>
      <c r="X44" s="5">
        <v>0.8</v>
      </c>
      <c r="Y44" s="4">
        <f>M26*W44*R28*X44</f>
        <v>2.9362614921243438E-3</v>
      </c>
      <c r="Z44" s="2"/>
      <c r="AA44" s="21">
        <f>Y44/Z41</f>
        <v>0.73762019510633325</v>
      </c>
      <c r="AB44" s="2"/>
    </row>
    <row r="45" spans="3:32" x14ac:dyDescent="0.25">
      <c r="W45" s="5"/>
      <c r="X45" s="5"/>
      <c r="Y45" s="23"/>
      <c r="Z45" s="23"/>
      <c r="AA45" s="24"/>
      <c r="AB45" s="4"/>
    </row>
    <row r="46" spans="3:32" x14ac:dyDescent="0.25">
      <c r="W46" s="5"/>
      <c r="X46" s="5"/>
      <c r="Y46" s="23"/>
      <c r="Z46" s="23"/>
      <c r="AA46" s="24"/>
      <c r="AB46" s="4"/>
    </row>
    <row r="47" spans="3:32" x14ac:dyDescent="0.25">
      <c r="W47" s="5"/>
      <c r="X47" s="5"/>
      <c r="Y47" s="23"/>
      <c r="Z47" s="23"/>
      <c r="AA47" s="24"/>
      <c r="AB47" s="4"/>
    </row>
    <row r="48" spans="3:32" x14ac:dyDescent="0.25">
      <c r="W48" s="5"/>
      <c r="X48" s="5"/>
      <c r="Y48" s="23"/>
      <c r="Z48" s="23"/>
      <c r="AA48" s="24"/>
      <c r="AB48" s="4"/>
    </row>
    <row r="49" spans="25:28" x14ac:dyDescent="0.25">
      <c r="AB49" s="4"/>
    </row>
    <row r="50" spans="25:28" x14ac:dyDescent="0.25">
      <c r="Y50" s="11"/>
      <c r="Z50" s="11"/>
      <c r="AA50" s="11"/>
      <c r="AB50" s="4"/>
    </row>
    <row r="51" spans="25:28" x14ac:dyDescent="0.25">
      <c r="Y51" s="11"/>
      <c r="Z51" s="11"/>
      <c r="AA51" s="11"/>
      <c r="AB51" s="4"/>
    </row>
    <row r="52" spans="25:28" x14ac:dyDescent="0.25">
      <c r="AB52" s="4"/>
    </row>
    <row r="53" spans="25:28" x14ac:dyDescent="0.25">
      <c r="AB53" s="4"/>
    </row>
    <row r="54" spans="25:28" x14ac:dyDescent="0.25">
      <c r="AB54" s="4"/>
    </row>
    <row r="55" spans="25:28" x14ac:dyDescent="0.25">
      <c r="AB55" s="4"/>
    </row>
    <row r="57" spans="25:28" x14ac:dyDescent="0.25">
      <c r="AB57" s="3"/>
    </row>
    <row r="58" spans="25:28" x14ac:dyDescent="0.25">
      <c r="Y58" s="11"/>
      <c r="Z58" s="11"/>
      <c r="AA58" s="11"/>
      <c r="AB58" s="3"/>
    </row>
    <row r="65" spans="28:28" x14ac:dyDescent="0.25">
      <c r="AB65" s="3"/>
    </row>
  </sheetData>
  <mergeCells count="42">
    <mergeCell ref="AB37:AB40"/>
    <mergeCell ref="AB41:AB44"/>
    <mergeCell ref="E23:F23"/>
    <mergeCell ref="C38:G38"/>
    <mergeCell ref="C3:H3"/>
    <mergeCell ref="C4:H4"/>
    <mergeCell ref="AB9:AB12"/>
    <mergeCell ref="AB13:AB16"/>
    <mergeCell ref="AB17:AB20"/>
    <mergeCell ref="AB21:AB24"/>
    <mergeCell ref="Z33:Z36"/>
    <mergeCell ref="Z37:Z40"/>
    <mergeCell ref="Z41:Z44"/>
    <mergeCell ref="Z9:Z12"/>
    <mergeCell ref="Z13:Z16"/>
    <mergeCell ref="Z17:Z20"/>
    <mergeCell ref="Z21:Z24"/>
    <mergeCell ref="Z25:Z28"/>
    <mergeCell ref="Z29:Z32"/>
    <mergeCell ref="T9:T10"/>
    <mergeCell ref="T11:T12"/>
    <mergeCell ref="T13:T14"/>
    <mergeCell ref="T15:T16"/>
    <mergeCell ref="T17:T18"/>
    <mergeCell ref="T19:T20"/>
    <mergeCell ref="T21:T22"/>
    <mergeCell ref="V27:V28"/>
    <mergeCell ref="T27:T28"/>
    <mergeCell ref="AB25:AB28"/>
    <mergeCell ref="AB29:AB32"/>
    <mergeCell ref="AB33:AB36"/>
    <mergeCell ref="V23:V24"/>
    <mergeCell ref="V25:V26"/>
    <mergeCell ref="T23:T24"/>
    <mergeCell ref="T25:T26"/>
    <mergeCell ref="V19:V20"/>
    <mergeCell ref="V21:V22"/>
    <mergeCell ref="V15:V16"/>
    <mergeCell ref="V17:V18"/>
    <mergeCell ref="V9:V10"/>
    <mergeCell ref="V11:V12"/>
    <mergeCell ref="V13:V14"/>
  </mergeCells>
  <hyperlinks>
    <hyperlink ref="C3" r:id="rId1" location="Example" display="https://en.wikipedia.org/wiki/Baum%E2%80%93Welch_algorithm - Example" xr:uid="{79BD8CCA-ADB2-4505-BFCB-8C0B08C25CF2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 W</dc:creator>
  <cp:lastModifiedBy>Ra W</cp:lastModifiedBy>
  <dcterms:created xsi:type="dcterms:W3CDTF">2020-05-08T22:47:05Z</dcterms:created>
  <dcterms:modified xsi:type="dcterms:W3CDTF">2020-05-09T03:05:58Z</dcterms:modified>
</cp:coreProperties>
</file>