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7970" windowHeight="6120"/>
  </bookViews>
  <sheets>
    <sheet name="9-10pr" sheetId="21" r:id="rId1"/>
  </sheets>
  <definedNames>
    <definedName name="f">#REF!</definedName>
    <definedName name="x">#REF!</definedName>
    <definedName name="y">#REF!</definedName>
    <definedName name="z">#REF!</definedName>
    <definedName name="ааа">#REF!</definedName>
    <definedName name="ааааа">#REF!</definedName>
    <definedName name="заготовка">#REF!</definedName>
    <definedName name="слау">#REF!</definedName>
    <definedName name="уу">#REF!</definedName>
  </definedNames>
  <calcPr calcId="125725"/>
</workbook>
</file>

<file path=xl/calcChain.xml><?xml version="1.0" encoding="utf-8"?>
<calcChain xmlns="http://schemas.openxmlformats.org/spreadsheetml/2006/main">
  <c r="G41" i="21"/>
  <c r="F41"/>
  <c r="E41"/>
  <c r="D41"/>
  <c r="D38"/>
  <c r="C40"/>
  <c r="E4"/>
  <c r="F4" s="1"/>
  <c r="G4" s="1"/>
  <c r="H4" s="1"/>
  <c r="O22"/>
  <c r="P22" s="1"/>
  <c r="Q22" s="1"/>
  <c r="R22" s="1"/>
  <c r="S21"/>
  <c r="P21"/>
  <c r="Q21" s="1"/>
  <c r="R21" s="1"/>
  <c r="O21"/>
  <c r="E21"/>
  <c r="F21" s="1"/>
  <c r="G21" s="1"/>
  <c r="D21"/>
  <c r="D4"/>
  <c r="F38"/>
  <c r="D36"/>
  <c r="E36" s="1"/>
  <c r="F36" s="1"/>
  <c r="S22" l="1"/>
  <c r="H21"/>
  <c r="N22"/>
  <c r="C5" l="1"/>
  <c r="C37" s="1"/>
  <c r="D5" l="1"/>
  <c r="E5" s="1"/>
  <c r="N23" l="1"/>
  <c r="E38"/>
  <c r="F5"/>
  <c r="G5" s="1"/>
  <c r="C22"/>
  <c r="O23" l="1"/>
  <c r="P23" s="1"/>
  <c r="Q23" s="1"/>
  <c r="R23" s="1"/>
  <c r="G38"/>
  <c r="D22"/>
  <c r="E22" s="1"/>
  <c r="F22" s="1"/>
  <c r="G22" s="1"/>
  <c r="C6"/>
  <c r="D6" s="1"/>
  <c r="H5"/>
  <c r="S23" l="1"/>
  <c r="N24" s="1"/>
  <c r="H22"/>
  <c r="C23" s="1"/>
  <c r="E6"/>
  <c r="F6" s="1"/>
  <c r="G6" s="1"/>
  <c r="O24" l="1"/>
  <c r="D23"/>
  <c r="E23" s="1"/>
  <c r="F23" s="1"/>
  <c r="G23" s="1"/>
  <c r="H6"/>
  <c r="C7" s="1"/>
  <c r="D7" s="1"/>
  <c r="P24" l="1"/>
  <c r="Q24" s="1"/>
  <c r="R24" s="1"/>
  <c r="S24" s="1"/>
  <c r="N25" s="1"/>
  <c r="H23"/>
  <c r="C24" s="1"/>
  <c r="O25" l="1"/>
  <c r="P25" s="1"/>
  <c r="Q25" s="1"/>
  <c r="R25" s="1"/>
  <c r="D24"/>
  <c r="E24" s="1"/>
  <c r="F24" s="1"/>
  <c r="G24" s="1"/>
  <c r="E7"/>
  <c r="F7" s="1"/>
  <c r="S25" l="1"/>
  <c r="N26" s="1"/>
  <c r="G7"/>
  <c r="H7" s="1"/>
  <c r="C8" s="1"/>
  <c r="D8" s="1"/>
  <c r="E8" s="1"/>
  <c r="F8" s="1"/>
  <c r="G8" s="1"/>
  <c r="H24"/>
  <c r="C25" s="1"/>
  <c r="P26" l="1"/>
  <c r="Q26" s="1"/>
  <c r="R26" s="1"/>
  <c r="O26"/>
  <c r="D25"/>
  <c r="E25" s="1"/>
  <c r="F25" s="1"/>
  <c r="G25" s="1"/>
  <c r="H8"/>
  <c r="C9" s="1"/>
  <c r="S26" l="1"/>
  <c r="N27" s="1"/>
  <c r="D9"/>
  <c r="O27" l="1"/>
  <c r="E9"/>
  <c r="F9" s="1"/>
  <c r="H25"/>
  <c r="C26" s="1"/>
  <c r="P27" l="1"/>
  <c r="Q27" s="1"/>
  <c r="R27" s="1"/>
  <c r="S27" s="1"/>
  <c r="N28" s="1"/>
  <c r="D26"/>
  <c r="E26" s="1"/>
  <c r="F26" s="1"/>
  <c r="G26" s="1"/>
  <c r="G9"/>
  <c r="H9" s="1"/>
  <c r="C10" s="1"/>
  <c r="D10" s="1"/>
  <c r="P28" l="1"/>
  <c r="Q28" s="1"/>
  <c r="R28" s="1"/>
  <c r="O28"/>
  <c r="E10"/>
  <c r="F10" s="1"/>
  <c r="G10" s="1"/>
  <c r="H10" s="1"/>
  <c r="C11" s="1"/>
  <c r="D11" s="1"/>
  <c r="E11" s="1"/>
  <c r="F11" s="1"/>
  <c r="G11" s="1"/>
  <c r="S28" l="1"/>
  <c r="N29" s="1"/>
  <c r="H26"/>
  <c r="C27" s="1"/>
  <c r="H11"/>
  <c r="C12" s="1"/>
  <c r="D12" s="1"/>
  <c r="O29" l="1"/>
  <c r="D27"/>
  <c r="E27" s="1"/>
  <c r="F27" s="1"/>
  <c r="G27" s="1"/>
  <c r="E12"/>
  <c r="F12" s="1"/>
  <c r="G12" s="1"/>
  <c r="P29" l="1"/>
  <c r="Q29" s="1"/>
  <c r="R29" s="1"/>
  <c r="H27"/>
  <c r="C28" s="1"/>
  <c r="H12"/>
  <c r="C13" s="1"/>
  <c r="D13" l="1"/>
  <c r="E13" s="1"/>
  <c r="F13" s="1"/>
  <c r="G13" s="1"/>
  <c r="S29"/>
  <c r="N30" s="1"/>
  <c r="D28"/>
  <c r="E28" s="1"/>
  <c r="F28" s="1"/>
  <c r="G28" s="1"/>
  <c r="O30" l="1"/>
  <c r="H28"/>
  <c r="C29" s="1"/>
  <c r="H13"/>
  <c r="C14" s="1"/>
  <c r="P30" l="1"/>
  <c r="Q30" s="1"/>
  <c r="R30" s="1"/>
  <c r="E29"/>
  <c r="F29" s="1"/>
  <c r="G29" s="1"/>
  <c r="D29"/>
  <c r="S30" l="1"/>
  <c r="N31" s="1"/>
  <c r="H29"/>
  <c r="C30" s="1"/>
  <c r="O31" l="1"/>
  <c r="P31" s="1"/>
  <c r="Q31" s="1"/>
  <c r="R31" s="1"/>
  <c r="D30"/>
  <c r="S31" l="1"/>
  <c r="N32" s="1"/>
  <c r="E30"/>
  <c r="F30" s="1"/>
  <c r="G30" s="1"/>
  <c r="H30" s="1"/>
  <c r="C31" s="1"/>
  <c r="D31" l="1"/>
  <c r="E31" s="1"/>
  <c r="F31" s="1"/>
  <c r="G31" s="1"/>
  <c r="H31" l="1"/>
</calcChain>
</file>

<file path=xl/sharedStrings.xml><?xml version="1.0" encoding="utf-8"?>
<sst xmlns="http://schemas.openxmlformats.org/spreadsheetml/2006/main" count="39" uniqueCount="24">
  <si>
    <t>i</t>
  </si>
  <si>
    <t>;</t>
  </si>
  <si>
    <t xml:space="preserve">де </t>
  </si>
  <si>
    <t xml:space="preserve">. </t>
  </si>
  <si>
    <t>I</t>
  </si>
  <si>
    <t>Xk</t>
  </si>
  <si>
    <t>Yk</t>
  </si>
  <si>
    <t>k1</t>
  </si>
  <si>
    <t>k2</t>
  </si>
  <si>
    <t>k3</t>
  </si>
  <si>
    <t>k4</t>
  </si>
  <si>
    <t>delta</t>
  </si>
  <si>
    <t>х є [0 ; 1]</t>
  </si>
  <si>
    <t>МЕТОД  ЕЙЛЕРА</t>
  </si>
  <si>
    <t>МЕТОД  РУНГЕ- КУТТА</t>
  </si>
  <si>
    <r>
      <t>у</t>
    </r>
    <r>
      <rPr>
        <i/>
        <vertAlign val="subscript"/>
        <sz val="13"/>
        <color theme="1"/>
        <rFont val="Times New Roman"/>
        <family val="1"/>
        <charset val="204"/>
      </rPr>
      <t>0</t>
    </r>
    <r>
      <rPr>
        <i/>
        <sz val="13"/>
        <color theme="1"/>
        <rFont val="Times New Roman"/>
        <family val="1"/>
        <charset val="204"/>
      </rPr>
      <t>(0) = 0</t>
    </r>
    <r>
      <rPr>
        <sz val="13"/>
        <color theme="1"/>
        <rFont val="Times New Roman"/>
        <family val="1"/>
        <charset val="204"/>
      </rPr>
      <t xml:space="preserve"> ;</t>
    </r>
  </si>
  <si>
    <t>h=</t>
  </si>
  <si>
    <t>Виконання ПР_9</t>
  </si>
  <si>
    <t>Виконання ПР_10</t>
  </si>
  <si>
    <t>Перевірка макросом:</t>
  </si>
  <si>
    <t>x*y</t>
  </si>
  <si>
    <t>r3(x)</t>
  </si>
  <si>
    <t>y^5</t>
  </si>
  <si>
    <t>x*y + y^5 - r3(x)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</si>
</sst>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00"/>
    <numFmt numFmtId="166" formatCode="0.0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i/>
      <vertAlign val="subscript"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6" fillId="0" borderId="0"/>
    <xf numFmtId="0" fontId="4" fillId="0" borderId="0"/>
    <xf numFmtId="0" fontId="6" fillId="0" borderId="0"/>
    <xf numFmtId="0" fontId="5" fillId="0" borderId="0"/>
  </cellStyleXfs>
  <cellXfs count="28">
    <xf numFmtId="0" fontId="0" fillId="0" borderId="0" xfId="0"/>
    <xf numFmtId="0" fontId="4" fillId="0" borderId="0" xfId="3"/>
    <xf numFmtId="0" fontId="8" fillId="0" borderId="0" xfId="3" applyFont="1" applyAlignment="1">
      <alignment horizontal="justify"/>
    </xf>
    <xf numFmtId="0" fontId="9" fillId="0" borderId="0" xfId="3" applyFont="1" applyAlignment="1">
      <alignment horizontal="justify" vertical="center"/>
    </xf>
    <xf numFmtId="0" fontId="7" fillId="0" borderId="1" xfId="3" applyFont="1" applyBorder="1" applyAlignment="1">
      <alignment horizontal="justify" vertical="top" wrapText="1"/>
    </xf>
    <xf numFmtId="0" fontId="7" fillId="0" borderId="1" xfId="3" applyFont="1" applyBorder="1" applyAlignment="1">
      <alignment vertical="top" wrapText="1"/>
    </xf>
    <xf numFmtId="0" fontId="7" fillId="0" borderId="1" xfId="3" applyFont="1" applyBorder="1" applyAlignment="1">
      <alignment horizontal="justify" wrapText="1"/>
    </xf>
    <xf numFmtId="0" fontId="7" fillId="0" borderId="0" xfId="3" applyFont="1" applyAlignment="1">
      <alignment horizontal="justify"/>
    </xf>
    <xf numFmtId="0" fontId="7" fillId="0" borderId="5" xfId="3" applyFont="1" applyBorder="1" applyAlignment="1">
      <alignment horizontal="justify"/>
    </xf>
    <xf numFmtId="0" fontId="7" fillId="0" borderId="3" xfId="3" applyFont="1" applyBorder="1" applyAlignment="1">
      <alignment horizontal="justify"/>
    </xf>
    <xf numFmtId="0" fontId="7" fillId="0" borderId="4" xfId="3" applyFont="1" applyBorder="1" applyAlignment="1">
      <alignment horizontal="justify"/>
    </xf>
    <xf numFmtId="0" fontId="7" fillId="0" borderId="2" xfId="3" applyFont="1" applyBorder="1" applyAlignment="1">
      <alignment horizontal="justify"/>
    </xf>
    <xf numFmtId="0" fontId="7" fillId="2" borderId="1" xfId="3" applyFont="1" applyFill="1" applyBorder="1" applyAlignment="1">
      <alignment horizontal="justify" wrapText="1"/>
    </xf>
    <xf numFmtId="0" fontId="7" fillId="0" borderId="0" xfId="3" applyFont="1" applyBorder="1" applyAlignment="1">
      <alignment horizontal="justify" wrapText="1"/>
    </xf>
    <xf numFmtId="0" fontId="12" fillId="0" borderId="0" xfId="3" applyFont="1"/>
    <xf numFmtId="0" fontId="11" fillId="0" borderId="0" xfId="3" applyFont="1"/>
    <xf numFmtId="0" fontId="7" fillId="2" borderId="2" xfId="3" applyFont="1" applyFill="1" applyBorder="1" applyAlignment="1">
      <alignment horizontal="justify"/>
    </xf>
    <xf numFmtId="164" fontId="7" fillId="0" borderId="2" xfId="3" applyNumberFormat="1" applyFont="1" applyBorder="1" applyAlignment="1">
      <alignment horizontal="justify"/>
    </xf>
    <xf numFmtId="164" fontId="7" fillId="2" borderId="2" xfId="3" applyNumberFormat="1" applyFont="1" applyFill="1" applyBorder="1" applyAlignment="1">
      <alignment horizontal="justify"/>
    </xf>
    <xf numFmtId="164" fontId="7" fillId="2" borderId="1" xfId="3" applyNumberFormat="1" applyFont="1" applyFill="1" applyBorder="1" applyAlignment="1">
      <alignment horizontal="justify" wrapText="1"/>
    </xf>
    <xf numFmtId="164" fontId="7" fillId="0" borderId="1" xfId="3" applyNumberFormat="1" applyFont="1" applyBorder="1" applyAlignment="1">
      <alignment horizontal="justify" wrapText="1"/>
    </xf>
    <xf numFmtId="0" fontId="3" fillId="0" borderId="0" xfId="3" applyFont="1"/>
    <xf numFmtId="0" fontId="2" fillId="0" borderId="0" xfId="3" applyFont="1"/>
    <xf numFmtId="165" fontId="7" fillId="2" borderId="1" xfId="3" applyNumberFormat="1" applyFont="1" applyFill="1" applyBorder="1" applyAlignment="1">
      <alignment horizontal="justify" wrapText="1"/>
    </xf>
    <xf numFmtId="166" fontId="7" fillId="0" borderId="1" xfId="3" applyNumberFormat="1" applyFont="1" applyBorder="1" applyAlignment="1">
      <alignment horizontal="justify" wrapText="1"/>
    </xf>
    <xf numFmtId="165" fontId="4" fillId="0" borderId="0" xfId="3" applyNumberFormat="1"/>
    <xf numFmtId="0" fontId="1" fillId="0" borderId="0" xfId="3" applyFont="1"/>
    <xf numFmtId="165" fontId="1" fillId="0" borderId="0" xfId="3" applyNumberFormat="1" applyFont="1"/>
  </cellXfs>
  <cellStyles count="6">
    <cellStyle name="Обычный" xfId="0" builtinId="0"/>
    <cellStyle name="Обычный 2" xfId="1"/>
    <cellStyle name="Обычный 2 2" xfId="3"/>
    <cellStyle name="Обычный 2 2 2" xfId="5"/>
    <cellStyle name="Обычный 2 3" xfId="4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1</xdr:row>
      <xdr:rowOff>323850</xdr:rowOff>
    </xdr:from>
    <xdr:to>
      <xdr:col>9</xdr:col>
      <xdr:colOff>1152689</xdr:colOff>
      <xdr:row>3</xdr:row>
      <xdr:rowOff>38157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72375" y="561975"/>
          <a:ext cx="1171739" cy="409632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17</xdr:row>
      <xdr:rowOff>66675</xdr:rowOff>
    </xdr:from>
    <xdr:to>
      <xdr:col>9</xdr:col>
      <xdr:colOff>819314</xdr:colOff>
      <xdr:row>19</xdr:row>
      <xdr:rowOff>28632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4333875"/>
          <a:ext cx="1171739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9</xdr:row>
      <xdr:rowOff>83179</xdr:rowOff>
    </xdr:from>
    <xdr:to>
      <xdr:col>13</xdr:col>
      <xdr:colOff>247650</xdr:colOff>
      <xdr:row>15</xdr:row>
      <xdr:rowOff>9775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0650" y="2445379"/>
          <a:ext cx="3143250" cy="1355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topLeftCell="B31" zoomScaleNormal="100" workbookViewId="0">
      <selection activeCell="E41" sqref="E41"/>
    </sheetView>
  </sheetViews>
  <sheetFormatPr defaultRowHeight="15"/>
  <cols>
    <col min="1" max="2" width="9.140625" style="1"/>
    <col min="3" max="3" width="15" style="1" bestFit="1" customWidth="1"/>
    <col min="4" max="5" width="15.85546875" style="1" bestFit="1" customWidth="1"/>
    <col min="6" max="6" width="15.140625" style="1" bestFit="1" customWidth="1"/>
    <col min="7" max="7" width="15.85546875" style="1" bestFit="1" customWidth="1"/>
    <col min="8" max="8" width="19.140625" style="1" customWidth="1"/>
    <col min="9" max="9" width="9.140625" style="1"/>
    <col min="10" max="10" width="17.85546875" style="1" customWidth="1"/>
    <col min="11" max="11" width="16.42578125" style="1" customWidth="1"/>
    <col min="12" max="12" width="13.85546875" style="1" customWidth="1"/>
    <col min="13" max="13" width="16.5703125" style="1" customWidth="1"/>
    <col min="14" max="14" width="10.5703125" style="1" bestFit="1" customWidth="1"/>
    <col min="15" max="15" width="15.85546875" style="1" bestFit="1" customWidth="1"/>
    <col min="16" max="16" width="14.5703125" style="1" bestFit="1" customWidth="1"/>
    <col min="17" max="18" width="15.85546875" style="1" bestFit="1" customWidth="1"/>
    <col min="19" max="19" width="10.5703125" style="1" bestFit="1" customWidth="1"/>
    <col min="20" max="16384" width="9.140625" style="1"/>
  </cols>
  <sheetData>
    <row r="1" spans="1:12" ht="18.75">
      <c r="B1" s="14" t="s">
        <v>17</v>
      </c>
      <c r="C1" s="14"/>
      <c r="D1" s="15"/>
      <c r="E1" s="15"/>
      <c r="F1" s="14" t="s">
        <v>13</v>
      </c>
      <c r="G1" s="14"/>
      <c r="H1" s="21"/>
      <c r="I1" s="21" t="s">
        <v>16</v>
      </c>
      <c r="J1" s="1">
        <v>1E-3</v>
      </c>
    </row>
    <row r="2" spans="1:12" ht="26.25" customHeight="1">
      <c r="I2" s="2" t="s">
        <v>1</v>
      </c>
      <c r="K2" s="3" t="s">
        <v>15</v>
      </c>
      <c r="L2" s="3" t="s">
        <v>12</v>
      </c>
    </row>
    <row r="3" spans="1:12" ht="28.5" customHeight="1">
      <c r="A3" s="4" t="s">
        <v>0</v>
      </c>
      <c r="B3" s="5"/>
      <c r="C3" s="5"/>
      <c r="D3" s="5"/>
      <c r="E3" s="5"/>
      <c r="F3" s="5"/>
      <c r="G3" s="5"/>
      <c r="H3" s="5"/>
    </row>
    <row r="4" spans="1:12" ht="18.75">
      <c r="A4" s="6">
        <v>0</v>
      </c>
      <c r="B4" s="12">
        <v>0</v>
      </c>
      <c r="C4" s="19">
        <v>0</v>
      </c>
      <c r="D4" s="6">
        <f>B4*C4+POWER(C4,5)-POWER(B4,(1/3))</f>
        <v>0</v>
      </c>
      <c r="E4" s="6">
        <f>$J$1*D4</f>
        <v>0</v>
      </c>
      <c r="F4" s="20">
        <f>C4+E4</f>
        <v>0</v>
      </c>
      <c r="G4" s="6">
        <f>B5*F4+POWER(F4,5)-POWER(B5,(1/3))</f>
        <v>-9.9999999999999617E-2</v>
      </c>
      <c r="H4" s="6">
        <f>(D4+G4)*$J$1/2</f>
        <v>-4.9999999999999813E-5</v>
      </c>
      <c r="J4" s="7"/>
      <c r="K4" s="7"/>
    </row>
    <row r="5" spans="1:12" ht="18.75">
      <c r="A5" s="6">
        <v>1</v>
      </c>
      <c r="B5" s="12">
        <v>9.9999999999998896E-4</v>
      </c>
      <c r="C5" s="23">
        <f>C4+H4</f>
        <v>-4.9999999999999813E-5</v>
      </c>
      <c r="D5" s="24">
        <f>B5*C5+POWER(C5,5)-POWER(B5,1/3)</f>
        <v>-0.10000004999999962</v>
      </c>
      <c r="E5" s="6">
        <f t="shared" ref="E5:E13" si="0">$J$1*D5</f>
        <v>-1.0000004999999962E-4</v>
      </c>
      <c r="F5" s="6">
        <f t="shared" ref="F5:F13" si="1">C5+E5</f>
        <v>-1.5000004999999943E-4</v>
      </c>
      <c r="G5" s="6">
        <f t="shared" ref="G5:G13" si="2">B6*F5+POWER(F5,5)-POWER(B6,(1/3))</f>
        <v>-0.12599240498958716</v>
      </c>
      <c r="H5" s="6">
        <f t="shared" ref="H5:H13" si="3">(D5+G5)*$J$1/2</f>
        <v>-1.1299622749479339E-4</v>
      </c>
    </row>
    <row r="6" spans="1:12" ht="18.75">
      <c r="A6" s="6">
        <v>2</v>
      </c>
      <c r="B6" s="12">
        <v>1.9999999999999901E-3</v>
      </c>
      <c r="C6" s="19">
        <f t="shared" ref="C6:C14" si="4">C5+H5</f>
        <v>-1.6299622749479321E-4</v>
      </c>
      <c r="D6" s="6">
        <f t="shared" ref="D6:D13" si="5">B6*C6+POWER(C6,5)-POWER(B6,1/3)</f>
        <v>-0.12599243098194216</v>
      </c>
      <c r="E6" s="6">
        <f t="shared" si="0"/>
        <v>-1.2599243098194215E-4</v>
      </c>
      <c r="F6" s="6">
        <f t="shared" si="1"/>
        <v>-2.8898865847673538E-4</v>
      </c>
      <c r="G6" s="6">
        <f t="shared" si="2"/>
        <v>-0.14422582399671613</v>
      </c>
      <c r="H6" s="6">
        <f t="shared" si="3"/>
        <v>-1.3510912748932914E-4</v>
      </c>
      <c r="J6" s="7"/>
    </row>
    <row r="7" spans="1:12" ht="18.75">
      <c r="A7" s="6">
        <v>3</v>
      </c>
      <c r="B7" s="12">
        <v>2.9999999999999901E-3</v>
      </c>
      <c r="C7" s="19">
        <f t="shared" si="4"/>
        <v>-2.9810535498412234E-4</v>
      </c>
      <c r="D7" s="6">
        <f t="shared" si="5"/>
        <v>-0.14422585134680566</v>
      </c>
      <c r="E7" s="6">
        <f t="shared" si="0"/>
        <v>-1.4422585134680566E-4</v>
      </c>
      <c r="F7" s="6">
        <f t="shared" si="1"/>
        <v>-4.42331206330928E-4</v>
      </c>
      <c r="G7" s="6">
        <f t="shared" si="2"/>
        <v>-0.15874187452164532</v>
      </c>
      <c r="H7" s="6">
        <f t="shared" si="3"/>
        <v>-1.5148386293422551E-4</v>
      </c>
      <c r="J7" s="7" t="s">
        <v>2</v>
      </c>
    </row>
    <row r="8" spans="1:12" ht="18.75">
      <c r="A8" s="6">
        <v>4</v>
      </c>
      <c r="B8" s="12">
        <v>4.0000000000000001E-3</v>
      </c>
      <c r="C8" s="19">
        <f t="shared" si="4"/>
        <v>-4.4958921791834788E-4</v>
      </c>
      <c r="D8" s="6">
        <f t="shared" si="5"/>
        <v>-0.15874190355369167</v>
      </c>
      <c r="E8" s="6">
        <f t="shared" si="0"/>
        <v>-1.5874190355369167E-4</v>
      </c>
      <c r="F8" s="6">
        <f t="shared" si="1"/>
        <v>-6.0833112147203961E-4</v>
      </c>
      <c r="G8" s="6">
        <f t="shared" si="2"/>
        <v>-0.17100063632327717</v>
      </c>
      <c r="H8" s="6">
        <f t="shared" si="3"/>
        <v>-1.6487126993848441E-4</v>
      </c>
      <c r="J8" s="7" t="s">
        <v>3</v>
      </c>
    </row>
    <row r="9" spans="1:12" ht="18.75">
      <c r="A9" s="6">
        <v>5</v>
      </c>
      <c r="B9" s="12">
        <v>5.0000000000000001E-3</v>
      </c>
      <c r="C9" s="19">
        <f t="shared" si="4"/>
        <v>-6.1446048785683224E-4</v>
      </c>
      <c r="D9" s="6">
        <f t="shared" si="5"/>
        <v>-0.1710006669701091</v>
      </c>
      <c r="E9" s="6">
        <f t="shared" si="0"/>
        <v>-1.7100066697010912E-4</v>
      </c>
      <c r="F9" s="6">
        <f t="shared" si="1"/>
        <v>-7.854611548269413E-4</v>
      </c>
      <c r="G9" s="6">
        <f t="shared" si="2"/>
        <v>-0.18171677205014325</v>
      </c>
      <c r="H9" s="6">
        <f t="shared" si="3"/>
        <v>-1.7635871951012617E-4</v>
      </c>
    </row>
    <row r="10" spans="1:12" ht="18.75">
      <c r="A10" s="6">
        <v>6</v>
      </c>
      <c r="B10" s="12">
        <v>6.0000000000000001E-3</v>
      </c>
      <c r="C10" s="19">
        <f t="shared" si="4"/>
        <v>-7.9081920736695835E-4</v>
      </c>
      <c r="D10" s="6">
        <f t="shared" si="5"/>
        <v>-0.18171680419845851</v>
      </c>
      <c r="E10" s="6">
        <f t="shared" si="0"/>
        <v>-1.8171680419845851E-4</v>
      </c>
      <c r="F10" s="6">
        <f t="shared" si="1"/>
        <v>-9.7253601156541689E-4</v>
      </c>
      <c r="G10" s="6">
        <f t="shared" si="2"/>
        <v>-0.19129992602932078</v>
      </c>
      <c r="H10" s="6">
        <f t="shared" si="3"/>
        <v>-1.8650836511388964E-4</v>
      </c>
      <c r="J10" s="22" t="s">
        <v>19</v>
      </c>
    </row>
    <row r="11" spans="1:12" ht="18.75">
      <c r="A11" s="6">
        <v>7</v>
      </c>
      <c r="B11" s="12">
        <v>7.0000000000000001E-3</v>
      </c>
      <c r="C11" s="19">
        <f t="shared" si="4"/>
        <v>-9.7732757248084794E-4</v>
      </c>
      <c r="D11" s="6">
        <f t="shared" si="5"/>
        <v>-0.1912999595702472</v>
      </c>
      <c r="E11" s="6">
        <f t="shared" si="0"/>
        <v>-1.9129995957024721E-4</v>
      </c>
      <c r="F11" s="6">
        <f t="shared" si="1"/>
        <v>-1.1686275320510952E-3</v>
      </c>
      <c r="G11" s="6">
        <f t="shared" si="2"/>
        <v>-0.20000934902025858</v>
      </c>
      <c r="H11" s="6">
        <f t="shared" si="3"/>
        <v>-1.956546542952529E-4</v>
      </c>
    </row>
    <row r="12" spans="1:12" ht="18.75">
      <c r="A12" s="6">
        <v>8</v>
      </c>
      <c r="B12" s="12">
        <v>8.0000000000000002E-3</v>
      </c>
      <c r="C12" s="19">
        <f t="shared" si="4"/>
        <v>-1.1729822267761009E-3</v>
      </c>
      <c r="D12" s="6">
        <f t="shared" si="5"/>
        <v>-0.20000938385781641</v>
      </c>
      <c r="E12" s="6">
        <f t="shared" si="0"/>
        <v>-2.0000938385781643E-4</v>
      </c>
      <c r="F12" s="6">
        <f t="shared" si="1"/>
        <v>-1.3729916106339172E-3</v>
      </c>
      <c r="G12" s="6">
        <f t="shared" si="2"/>
        <v>-0.208020739229691</v>
      </c>
      <c r="H12" s="6">
        <f t="shared" si="3"/>
        <v>-2.040150615437537E-4</v>
      </c>
    </row>
    <row r="13" spans="1:12" ht="18.75">
      <c r="A13" s="6">
        <v>9</v>
      </c>
      <c r="B13" s="12">
        <v>8.9999999999999993E-3</v>
      </c>
      <c r="C13" s="19">
        <f>C12+H12</f>
        <v>-1.3769972883198546E-3</v>
      </c>
      <c r="D13" s="6">
        <f>B13*C13+POWER(C13,5)-POWER(B13,1/3)</f>
        <v>-0.20802077528079024</v>
      </c>
      <c r="E13" s="6">
        <f>$J$1*D13</f>
        <v>-2.0802077528079025E-4</v>
      </c>
      <c r="F13" s="6">
        <f>C13+E13</f>
        <v>-1.5850180636006448E-3</v>
      </c>
      <c r="G13" s="6">
        <f>B14*F13+POWER(F13,5)-POWER(B14,(1/3))</f>
        <v>-0.21545931918383446</v>
      </c>
      <c r="H13" s="6">
        <f>(D13+G13)*$J$1/2</f>
        <v>-2.1174004723231236E-4</v>
      </c>
    </row>
    <row r="14" spans="1:12" ht="18.75">
      <c r="A14" s="6">
        <v>10</v>
      </c>
      <c r="B14" s="12">
        <v>0.01</v>
      </c>
      <c r="C14" s="19">
        <f>C13+H13</f>
        <v>-1.588737335552167E-3</v>
      </c>
      <c r="D14" s="6"/>
      <c r="E14" s="6"/>
      <c r="F14" s="6"/>
      <c r="G14" s="6"/>
      <c r="H14" s="6"/>
    </row>
    <row r="15" spans="1:12" ht="18.75">
      <c r="A15" s="13"/>
      <c r="B15"/>
      <c r="C15"/>
      <c r="D15" s="13"/>
      <c r="E15" s="13"/>
      <c r="F15" s="13"/>
      <c r="G15" s="13"/>
      <c r="H15" s="13"/>
    </row>
    <row r="16" spans="1:12" ht="18.75">
      <c r="A16" s="13"/>
      <c r="B16"/>
      <c r="C16"/>
      <c r="D16" s="13"/>
      <c r="E16" s="13"/>
      <c r="F16" s="13"/>
      <c r="G16" s="13"/>
      <c r="H16" s="13"/>
    </row>
    <row r="17" spans="1:19" ht="18.75">
      <c r="B17" s="14" t="s">
        <v>18</v>
      </c>
      <c r="C17" s="14"/>
      <c r="D17" s="15"/>
      <c r="E17" s="15"/>
      <c r="F17" s="14" t="s">
        <v>14</v>
      </c>
      <c r="G17" s="14"/>
      <c r="I17" s="21" t="s">
        <v>16</v>
      </c>
      <c r="J17" s="1">
        <v>0.1</v>
      </c>
    </row>
    <row r="18" spans="1:19" ht="19.5">
      <c r="K18" s="3" t="s">
        <v>15</v>
      </c>
      <c r="L18" s="3" t="s">
        <v>12</v>
      </c>
    </row>
    <row r="19" spans="1:19" ht="15.75" thickBot="1"/>
    <row r="20" spans="1:19" ht="19.5" thickBot="1">
      <c r="A20" s="8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9" t="s">
        <v>10</v>
      </c>
      <c r="H20" s="9" t="s">
        <v>11</v>
      </c>
      <c r="L20" s="8" t="s">
        <v>4</v>
      </c>
      <c r="M20" s="9" t="s">
        <v>5</v>
      </c>
      <c r="N20" s="9" t="s">
        <v>6</v>
      </c>
      <c r="O20" s="9" t="s">
        <v>7</v>
      </c>
      <c r="P20" s="9" t="s">
        <v>8</v>
      </c>
      <c r="Q20" s="9" t="s">
        <v>9</v>
      </c>
      <c r="R20" s="9" t="s">
        <v>10</v>
      </c>
      <c r="S20" s="9" t="s">
        <v>11</v>
      </c>
    </row>
    <row r="21" spans="1:19" ht="19.5" thickBot="1">
      <c r="A21" s="10">
        <v>0</v>
      </c>
      <c r="B21" s="16">
        <v>0</v>
      </c>
      <c r="C21" s="16">
        <v>0</v>
      </c>
      <c r="D21" s="11">
        <f>$J$17*(B21*C21+POWER(C21,5)-POWER(B21,(1/3)))</f>
        <v>0</v>
      </c>
      <c r="E21" s="17">
        <f>$J$17*(($B21+$J$17/2)+($C21+$D21/2) + ($C21+$D21/2)^5 - ($B21+$J$17/2)^(1/3))</f>
        <v>-3.1840314986403877E-2</v>
      </c>
      <c r="F21" s="17">
        <f>$J$17*(($B21+$J$17/2)+($C21+$E21/2) + ($C21+$E21/2)^5 - ($B21+$J$17/2)^(1/3))</f>
        <v>-3.3432330837991374E-2</v>
      </c>
      <c r="G21" s="17">
        <f>$J$17*(($B21+$J$17)+($C21+$F21) + ($C21+$F21)^5 - ($B21+$J$17)^(1/3))</f>
        <v>-3.9759125596626907E-2</v>
      </c>
      <c r="H21" s="17">
        <f>1/6*(D21+2*E21+2*F21+G21)</f>
        <v>-2.8384069540902897E-2</v>
      </c>
      <c r="L21" s="10">
        <v>0</v>
      </c>
      <c r="M21" s="16">
        <v>0</v>
      </c>
      <c r="N21" s="16">
        <v>0</v>
      </c>
      <c r="O21" s="11">
        <f>$M21*$N21+$N21^5-$M21^(1/3)</f>
        <v>0</v>
      </c>
      <c r="P21" s="11">
        <f>(($M21+$J$17/2)*($N21+$J$17/2*$O21)+($N21+$J$17/2*$O21)^5-($M21+$J$17/2)^(1/3))</f>
        <v>-0.36840314986403871</v>
      </c>
      <c r="Q21" s="11">
        <f>(($M21+$J$17/2)*($N21+$J$17/2*$P21)+($N21+$J$17/2*$P21)^5-($M21+$J$17/2)^(1/3))</f>
        <v>-0.36932415985933759</v>
      </c>
      <c r="R21" s="11">
        <f>(($M21+$J$17)*($N21+$J$17*$Q21)+($N21+$J$17*$Q21)^5-($M21+$J$17)^(1/3))</f>
        <v>-0.46785219367282116</v>
      </c>
      <c r="S21" s="17">
        <f>$J$17/6*(O21+2*P21+2*Q21+R21)</f>
        <v>-3.238844688532623E-2</v>
      </c>
    </row>
    <row r="22" spans="1:19" ht="19.5" thickBot="1">
      <c r="A22" s="10">
        <v>1</v>
      </c>
      <c r="B22" s="16">
        <v>0.1</v>
      </c>
      <c r="C22" s="18">
        <f>C21+H21</f>
        <v>-2.8384069540902897E-2</v>
      </c>
      <c r="D22" s="11">
        <f>$J$17*(B22*C22+POWER(C22,5)-POWER(B22,(1/3)))</f>
        <v>-4.6699730873891801E-2</v>
      </c>
      <c r="E22" s="17">
        <f t="shared" ref="E22:E31" si="6">$J$17*(($B22+$J$17/2)+($C22+$D22/2) + ($C22+$D22/2)^5 - ($B22+$J$17/2)^(1/3))</f>
        <v>-4.3306359014538921E-2</v>
      </c>
      <c r="F22" s="17">
        <f t="shared" ref="F22:F31" si="7">$J$17*(($B22+$J$17/2)+($C22+$E22/2) + ($C22+$E22/2)^5 - ($B22+$J$17/2)^(1/3))</f>
        <v>-4.3136684730524635E-2</v>
      </c>
      <c r="G22" s="17">
        <f t="shared" ref="G22:G31" si="8">$J$17*(($B22+$J$17)+($C22+$F22) + ($C22+$F22)^5 - ($B22+$J$17)^(1/3))</f>
        <v>-4.5632617328730501E-2</v>
      </c>
      <c r="H22" s="17">
        <f t="shared" ref="H22:H31" si="9">1/6*(D22+2*E22+2*F22+G22)</f>
        <v>-4.4203072615458229E-2</v>
      </c>
      <c r="L22" s="10">
        <v>1</v>
      </c>
      <c r="M22" s="16">
        <v>0.01</v>
      </c>
      <c r="N22" s="18">
        <f>N21+S21</f>
        <v>-3.238844688532623E-2</v>
      </c>
      <c r="O22" s="11">
        <f t="shared" ref="O22:O31" si="10">$M22*$N22+$N22^5-$M22^(1/3)</f>
        <v>-0.21576738911310192</v>
      </c>
      <c r="P22" s="11">
        <f t="shared" ref="P22:P31" si="11">(($M22+$J$17/2)*($N22+$J$17/2*$O22)+($N22+$J$17/2*$O22)^5-($M22+$J$17/2)^(1/3))</f>
        <v>-0.39407752315324718</v>
      </c>
      <c r="Q22" s="11">
        <f t="shared" ref="Q22:Q31" si="12">(($M22+$J$17/2)*($N22+$J$17/2*$P22)+($N22+$J$17/2*$P22)^5-($M22+$J$17/2)^(1/3))</f>
        <v>-0.39461268709065694</v>
      </c>
      <c r="R22" s="11">
        <f t="shared" ref="R22:R31" si="13">(($M22+$J$17)*($N22+$J$17*$Q22)+($N22+$J$17*$Q22)^5-($M22+$J$17)^(1/3))</f>
        <v>-0.48704736922980996</v>
      </c>
      <c r="S22" s="17">
        <f t="shared" ref="S22:S31" si="14">$J$17/6*(O22+2*P22+2*Q22+R22)</f>
        <v>-3.8003252980511999E-2</v>
      </c>
    </row>
    <row r="23" spans="1:19" ht="19.5" thickBot="1">
      <c r="A23" s="10">
        <v>2</v>
      </c>
      <c r="B23" s="16">
        <v>0.2</v>
      </c>
      <c r="C23" s="18">
        <f t="shared" ref="C23:C31" si="15">C22+H22</f>
        <v>-7.2587142156361126E-2</v>
      </c>
      <c r="D23" s="11">
        <f>$J$17*(B23*C23+POWER(C23,5)-POWER(B23,(1/3)))</f>
        <v>-5.9932299118260195E-2</v>
      </c>
      <c r="E23" s="17">
        <f>$J$17*(($B23+$J$17/2)+($C23+$D23/2) + ($C23+$D23/2)^5 - ($B23+$J$17/2)^(1/3))</f>
        <v>-4.8252516018769766E-2</v>
      </c>
      <c r="F23" s="17">
        <f>$J$17*(($B23+$J$17/2)+($C23+$E23/2) + ($C23+$E23/2)^5 - ($B23+$J$17/2)^(1/3))</f>
        <v>-4.7668238633850633E-2</v>
      </c>
      <c r="G23" s="17">
        <f>$J$17*(($B23+$J$17)+($C23+$F23) + ($C23+$F23)^5 - ($B23+$J$17)^(1/3))</f>
        <v>-4.8971347998057586E-2</v>
      </c>
      <c r="H23" s="17">
        <f t="shared" si="9"/>
        <v>-5.0124192736926428E-2</v>
      </c>
      <c r="L23" s="10">
        <v>2</v>
      </c>
      <c r="M23" s="16">
        <v>0.02</v>
      </c>
      <c r="N23" s="18">
        <f t="shared" ref="N23:N31" si="16">N22+S22</f>
        <v>-7.0391699865838236E-2</v>
      </c>
      <c r="O23" s="11">
        <f t="shared" si="10"/>
        <v>-0.2728513239095901</v>
      </c>
      <c r="P23" s="11">
        <f t="shared" si="11"/>
        <v>-0.41801511926157936</v>
      </c>
      <c r="Q23" s="11">
        <f t="shared" si="12"/>
        <v>-0.41852534313267331</v>
      </c>
      <c r="R23" s="11">
        <f t="shared" si="13"/>
        <v>-0.506729539377897</v>
      </c>
      <c r="S23" s="17">
        <f t="shared" si="14"/>
        <v>-4.0877696467933204E-2</v>
      </c>
    </row>
    <row r="24" spans="1:19" ht="19.5" thickBot="1">
      <c r="A24" s="10">
        <v>3</v>
      </c>
      <c r="B24" s="16">
        <v>0.3</v>
      </c>
      <c r="C24" s="18">
        <f t="shared" si="15"/>
        <v>-0.12271133489328756</v>
      </c>
      <c r="D24" s="11">
        <f t="shared" ref="D24:D31" si="17">$J$17*(B24*C24+POWER(C24,5)-POWER(B24,(1/3)))</f>
        <v>-7.0627417479604548E-2</v>
      </c>
      <c r="E24" s="17">
        <f t="shared" si="6"/>
        <v>-5.1285346070521202E-2</v>
      </c>
      <c r="F24" s="17">
        <f t="shared" si="7"/>
        <v>-5.0315574265825308E-2</v>
      </c>
      <c r="G24" s="17">
        <f t="shared" si="8"/>
        <v>-5.0998829333551023E-2</v>
      </c>
      <c r="H24" s="17">
        <f t="shared" si="9"/>
        <v>-5.4138014580974766E-2</v>
      </c>
      <c r="L24" s="10">
        <v>3</v>
      </c>
      <c r="M24" s="16">
        <v>0.03</v>
      </c>
      <c r="N24" s="18">
        <f t="shared" si="16"/>
        <v>-0.11126939633377145</v>
      </c>
      <c r="O24" s="11">
        <f t="shared" si="10"/>
        <v>-0.31407838854321307</v>
      </c>
      <c r="P24" s="11">
        <f t="shared" si="11"/>
        <v>-0.44107780694243176</v>
      </c>
      <c r="Q24" s="11">
        <f t="shared" si="12"/>
        <v>-0.44159492498474451</v>
      </c>
      <c r="R24" s="11">
        <f t="shared" si="13"/>
        <v>-0.52687616819855121</v>
      </c>
      <c r="S24" s="17">
        <f t="shared" si="14"/>
        <v>-4.3438333676601951E-2</v>
      </c>
    </row>
    <row r="25" spans="1:19" ht="19.5" thickBot="1">
      <c r="A25" s="10">
        <v>4</v>
      </c>
      <c r="B25" s="16">
        <v>0.4</v>
      </c>
      <c r="C25" s="18">
        <f t="shared" si="15"/>
        <v>-0.17684934947426234</v>
      </c>
      <c r="D25" s="11">
        <f t="shared" si="17"/>
        <v>-8.0771902805773538E-2</v>
      </c>
      <c r="E25" s="17">
        <f t="shared" si="6"/>
        <v>-5.3402851782536259E-2</v>
      </c>
      <c r="F25" s="17">
        <f t="shared" si="7"/>
        <v>-5.2020964066926828E-2</v>
      </c>
      <c r="G25" s="17">
        <f>$J$17*(($B25+$J$17)+($C25+$F25) + ($C25+$F25)^5 - ($B25+$J$17)^(1/3))</f>
        <v>-5.2319882170930601E-2</v>
      </c>
      <c r="H25" s="17">
        <f t="shared" si="9"/>
        <v>-5.7323236112605043E-2</v>
      </c>
      <c r="L25" s="10">
        <v>4</v>
      </c>
      <c r="M25" s="16">
        <v>0.04</v>
      </c>
      <c r="N25" s="18">
        <f t="shared" si="16"/>
        <v>-0.15470773001037341</v>
      </c>
      <c r="O25" s="11">
        <f t="shared" si="10"/>
        <v>-0.34827212431553256</v>
      </c>
      <c r="P25" s="11">
        <f t="shared" si="11"/>
        <v>-0.46378246328662281</v>
      </c>
      <c r="Q25" s="11">
        <f t="shared" si="12"/>
        <v>-0.46432936421045085</v>
      </c>
      <c r="R25" s="11">
        <f t="shared" si="13"/>
        <v>-0.54773833350190537</v>
      </c>
      <c r="S25" s="17">
        <f t="shared" si="14"/>
        <v>-4.5870568546859759E-2</v>
      </c>
    </row>
    <row r="26" spans="1:19" ht="19.5" thickBot="1">
      <c r="A26" s="10">
        <v>5</v>
      </c>
      <c r="B26" s="16">
        <v>0.5</v>
      </c>
      <c r="C26" s="18">
        <f t="shared" si="15"/>
        <v>-0.23417258558686738</v>
      </c>
      <c r="D26" s="11">
        <f t="shared" si="17"/>
        <v>-9.1149099321558832E-2</v>
      </c>
      <c r="E26" s="17">
        <f t="shared" si="6"/>
        <v>-5.5078168542999809E-2</v>
      </c>
      <c r="F26" s="17">
        <f t="shared" si="7"/>
        <v>-5.3226070600655796E-2</v>
      </c>
      <c r="G26" s="17">
        <f t="shared" si="8"/>
        <v>-5.3279207799965415E-2</v>
      </c>
      <c r="H26" s="17">
        <f t="shared" si="9"/>
        <v>-6.0172797568139237E-2</v>
      </c>
      <c r="L26" s="10">
        <v>5</v>
      </c>
      <c r="M26" s="16">
        <v>0.05</v>
      </c>
      <c r="N26" s="18">
        <f t="shared" si="16"/>
        <v>-0.20057829855723316</v>
      </c>
      <c r="O26" s="11">
        <f t="shared" si="10"/>
        <v>-0.37875671801216781</v>
      </c>
      <c r="P26" s="11">
        <f t="shared" si="11"/>
        <v>-0.48662021746169193</v>
      </c>
      <c r="Q26" s="11">
        <f t="shared" si="12"/>
        <v>-0.4872253034813569</v>
      </c>
      <c r="R26" s="11">
        <f t="shared" si="13"/>
        <v>-0.56968739190963735</v>
      </c>
      <c r="S26" s="17">
        <f t="shared" si="14"/>
        <v>-4.8268919196798377E-2</v>
      </c>
    </row>
    <row r="27" spans="1:19" ht="19.5" thickBot="1">
      <c r="A27" s="10">
        <v>6</v>
      </c>
      <c r="B27" s="16">
        <v>0.6</v>
      </c>
      <c r="C27" s="18">
        <f t="shared" si="15"/>
        <v>-0.29434538315500663</v>
      </c>
      <c r="D27" s="11">
        <f t="shared" si="17"/>
        <v>-0.10222493551829033</v>
      </c>
      <c r="E27" s="17">
        <f t="shared" si="6"/>
        <v>-5.6661707217209922E-2</v>
      </c>
      <c r="F27" s="17">
        <f t="shared" si="7"/>
        <v>-5.4241346382050387E-2</v>
      </c>
      <c r="G27" s="17">
        <f t="shared" si="8"/>
        <v>-5.4163773223601053E-2</v>
      </c>
      <c r="H27" s="17">
        <f t="shared" si="9"/>
        <v>-6.3032469323401993E-2</v>
      </c>
      <c r="L27" s="10">
        <v>6</v>
      </c>
      <c r="M27" s="16">
        <v>0.06</v>
      </c>
      <c r="N27" s="18">
        <f t="shared" si="16"/>
        <v>-0.24884721775403154</v>
      </c>
      <c r="O27" s="11">
        <f t="shared" si="10"/>
        <v>-0.40737185109033364</v>
      </c>
      <c r="P27" s="11">
        <f t="shared" si="11"/>
        <v>-0.51016989870277707</v>
      </c>
      <c r="Q27" s="11">
        <f t="shared" si="12"/>
        <v>-0.5108755400523789</v>
      </c>
      <c r="R27" s="11">
        <f t="shared" si="13"/>
        <v>-0.59330044620524036</v>
      </c>
      <c r="S27" s="17">
        <f t="shared" si="14"/>
        <v>-5.0712719580098098E-2</v>
      </c>
    </row>
    <row r="28" spans="1:19" ht="19.5" thickBot="1">
      <c r="A28" s="10">
        <v>7</v>
      </c>
      <c r="B28" s="16">
        <v>0.7</v>
      </c>
      <c r="C28" s="18">
        <f t="shared" si="15"/>
        <v>-0.35737785247840864</v>
      </c>
      <c r="D28" s="11">
        <f t="shared" si="17"/>
        <v>-0.11438980906571282</v>
      </c>
      <c r="E28" s="17">
        <f t="shared" si="6"/>
        <v>-5.8537932253343722E-2</v>
      </c>
      <c r="F28" s="17">
        <f t="shared" si="7"/>
        <v>-5.5384827818047523E-2</v>
      </c>
      <c r="G28" s="17">
        <f t="shared" si="8"/>
        <v>-5.5306169672390194E-2</v>
      </c>
      <c r="H28" s="17">
        <f t="shared" si="9"/>
        <v>-6.6256916480147587E-2</v>
      </c>
      <c r="L28" s="10">
        <v>7</v>
      </c>
      <c r="M28" s="16">
        <v>7.0000000000000007E-2</v>
      </c>
      <c r="N28" s="18">
        <f t="shared" si="16"/>
        <v>-0.29955993733412967</v>
      </c>
      <c r="O28" s="11">
        <f t="shared" si="10"/>
        <v>-0.43550995526652536</v>
      </c>
      <c r="P28" s="11">
        <f t="shared" si="11"/>
        <v>-0.53522871236149427</v>
      </c>
      <c r="Q28" s="11">
        <f t="shared" si="12"/>
        <v>-0.53610120005931994</v>
      </c>
      <c r="R28" s="11">
        <f t="shared" si="13"/>
        <v>-0.61949912411135311</v>
      </c>
      <c r="S28" s="17">
        <f t="shared" si="14"/>
        <v>-5.3294481736991785E-2</v>
      </c>
    </row>
    <row r="29" spans="1:19" ht="19.5" thickBot="1">
      <c r="A29" s="10">
        <v>8</v>
      </c>
      <c r="B29" s="16">
        <v>0.8</v>
      </c>
      <c r="C29" s="18">
        <f t="shared" si="15"/>
        <v>-0.42363476895855623</v>
      </c>
      <c r="D29" s="11">
        <f t="shared" si="17"/>
        <v>-0.12808700931366798</v>
      </c>
      <c r="E29" s="17">
        <f t="shared" si="6"/>
        <v>-6.1253113296203032E-2</v>
      </c>
      <c r="F29" s="17">
        <f t="shared" si="7"/>
        <v>-5.7087278494206299E-2</v>
      </c>
      <c r="G29" s="17">
        <f t="shared" si="8"/>
        <v>-5.718840527130991E-2</v>
      </c>
      <c r="H29" s="17">
        <f t="shared" si="9"/>
        <v>-7.0326033027632767E-2</v>
      </c>
      <c r="L29" s="10">
        <v>8</v>
      </c>
      <c r="M29" s="16">
        <v>0.08</v>
      </c>
      <c r="N29" s="18">
        <f t="shared" si="16"/>
        <v>-0.35285441907112147</v>
      </c>
      <c r="O29" s="11">
        <f t="shared" si="10"/>
        <v>-0.46458517159905804</v>
      </c>
      <c r="P29" s="11">
        <f t="shared" si="11"/>
        <v>-0.56299412331558385</v>
      </c>
      <c r="Q29" s="11">
        <f t="shared" si="12"/>
        <v>-0.56413899659529898</v>
      </c>
      <c r="R29" s="11">
        <f t="shared" si="13"/>
        <v>-0.64977252529621643</v>
      </c>
      <c r="S29" s="17">
        <f t="shared" si="14"/>
        <v>-5.6143732278617332E-2</v>
      </c>
    </row>
    <row r="30" spans="1:19" ht="19.5" thickBot="1">
      <c r="A30" s="10">
        <v>9</v>
      </c>
      <c r="B30" s="16">
        <v>0.9</v>
      </c>
      <c r="C30" s="18">
        <f t="shared" si="15"/>
        <v>-0.49396080198618897</v>
      </c>
      <c r="D30" s="11">
        <f t="shared" si="17"/>
        <v>-0.14394618995694081</v>
      </c>
      <c r="E30" s="17">
        <f t="shared" si="6"/>
        <v>-6.570349864503526E-2</v>
      </c>
      <c r="F30" s="17">
        <f t="shared" si="7"/>
        <v>-6.0043718288900538E-2</v>
      </c>
      <c r="G30" s="17">
        <f t="shared" si="8"/>
        <v>-6.0619202610636164E-2</v>
      </c>
      <c r="H30" s="17">
        <f t="shared" si="9"/>
        <v>-7.6009971072574747E-2</v>
      </c>
      <c r="L30" s="10">
        <v>9</v>
      </c>
      <c r="M30" s="16">
        <v>0.09</v>
      </c>
      <c r="N30" s="18">
        <f t="shared" si="16"/>
        <v>-0.40899815134973883</v>
      </c>
      <c r="O30" s="11">
        <f t="shared" si="10"/>
        <v>-0.49639506920729848</v>
      </c>
      <c r="P30" s="11">
        <f t="shared" si="11"/>
        <v>-0.59534908661060493</v>
      </c>
      <c r="Q30" s="11">
        <f t="shared" si="12"/>
        <v>-0.5969381802970517</v>
      </c>
      <c r="R30" s="11">
        <f t="shared" si="13"/>
        <v>-0.68655831558495328</v>
      </c>
      <c r="S30" s="17">
        <f t="shared" si="14"/>
        <v>-5.9458798643459418E-2</v>
      </c>
    </row>
    <row r="31" spans="1:19" ht="19.5" thickBot="1">
      <c r="A31" s="10">
        <v>10</v>
      </c>
      <c r="B31" s="16">
        <v>1</v>
      </c>
      <c r="C31" s="18">
        <f t="shared" si="15"/>
        <v>-0.56997077305876376</v>
      </c>
      <c r="D31" s="11">
        <f t="shared" si="17"/>
        <v>-0.16301245543595816</v>
      </c>
      <c r="E31" s="17">
        <f t="shared" si="6"/>
        <v>-7.3522669410037669E-2</v>
      </c>
      <c r="F31" s="17">
        <f t="shared" si="7"/>
        <v>-6.553498689270712E-2</v>
      </c>
      <c r="G31" s="17">
        <f t="shared" si="8"/>
        <v>-6.7144259384509117E-2</v>
      </c>
      <c r="H31" s="17">
        <f t="shared" si="9"/>
        <v>-8.4712004570992816E-2</v>
      </c>
      <c r="L31" s="10">
        <v>10</v>
      </c>
      <c r="M31" s="16">
        <v>0.1</v>
      </c>
      <c r="N31" s="18">
        <f>N30+S30</f>
        <v>-0.46845694999319826</v>
      </c>
      <c r="O31" s="11">
        <f t="shared" si="10"/>
        <v>-0.5335650633970983</v>
      </c>
      <c r="P31" s="11">
        <f t="shared" si="11"/>
        <v>-0.63535861243332792</v>
      </c>
      <c r="Q31" s="11">
        <f t="shared" si="12"/>
        <v>-0.63768335511823182</v>
      </c>
      <c r="R31" s="11">
        <f t="shared" si="13"/>
        <v>-0.73395348594548426</v>
      </c>
      <c r="S31" s="17">
        <f t="shared" si="14"/>
        <v>-6.3560041407428367E-2</v>
      </c>
    </row>
    <row r="32" spans="1:19" ht="19.5" thickBot="1">
      <c r="N32" s="18">
        <f>N31+S31</f>
        <v>-0.53201699140062664</v>
      </c>
    </row>
    <row r="36" spans="2:7" ht="18.75">
      <c r="B36" s="1">
        <v>0.1</v>
      </c>
      <c r="C36" s="1">
        <v>0</v>
      </c>
      <c r="D36" s="13">
        <f>B36*C36</f>
        <v>0</v>
      </c>
      <c r="E36" s="1">
        <f>D36+POWER(C36,5)</f>
        <v>0</v>
      </c>
      <c r="F36" s="1">
        <f>E36-POWER(B36,(1/3))</f>
        <v>-0.46415888336127797</v>
      </c>
    </row>
    <row r="37" spans="2:7" ht="18.75">
      <c r="B37" s="1">
        <v>0.1</v>
      </c>
      <c r="C37" s="25">
        <f>C5</f>
        <v>-4.9999999999999813E-5</v>
      </c>
      <c r="D37" s="13" t="s">
        <v>20</v>
      </c>
      <c r="E37" s="27" t="s">
        <v>22</v>
      </c>
      <c r="F37" s="26" t="s">
        <v>21</v>
      </c>
      <c r="G37" s="26" t="s">
        <v>23</v>
      </c>
    </row>
    <row r="38" spans="2:7">
      <c r="D38" s="26">
        <f>B37*C37</f>
        <v>-4.9999999999999818E-6</v>
      </c>
      <c r="E38" s="25">
        <f>C37^5</f>
        <v>-3.124999999999942E-22</v>
      </c>
      <c r="F38" s="1">
        <f>POWER(B37,1/3)</f>
        <v>0.46415888336127797</v>
      </c>
      <c r="G38" s="25">
        <f>D38+E38-F38</f>
        <v>-0.46416388336127795</v>
      </c>
    </row>
    <row r="40" spans="2:7" ht="18.75">
      <c r="B40" s="1">
        <v>1E-3</v>
      </c>
      <c r="C40" s="25">
        <f>C5</f>
        <v>-4.9999999999999813E-5</v>
      </c>
      <c r="D40" s="13" t="s">
        <v>20</v>
      </c>
      <c r="E40" s="27" t="s">
        <v>22</v>
      </c>
      <c r="F40" s="26" t="s">
        <v>21</v>
      </c>
      <c r="G40" s="26" t="s">
        <v>23</v>
      </c>
    </row>
    <row r="41" spans="2:7">
      <c r="D41" s="26">
        <f>B40*C40</f>
        <v>-4.9999999999999812E-8</v>
      </c>
      <c r="E41" s="25">
        <f>C40^5</f>
        <v>-3.124999999999942E-22</v>
      </c>
      <c r="F41" s="1">
        <f>POWER(B40,1/3)</f>
        <v>0.10000000000000002</v>
      </c>
      <c r="G41" s="25">
        <f>D41+E41-F41</f>
        <v>-0.10000005000000002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oleObjects>
    <oleObject progId="Equation.3" shapeId="20482" r:id="rId4"/>
    <oleObject progId="Equation.3" shapeId="20483" r:id="rId5"/>
    <oleObject progId="Equation.3" shapeId="20484" r:id="rId6"/>
    <oleObject progId="Equation.3" shapeId="20485" r:id="rId7"/>
    <oleObject progId="Equation.3" shapeId="20486" r:id="rId8"/>
    <oleObject progId="Equation.3" shapeId="20487" r:id="rId9"/>
    <oleObject progId="Equation.3" shapeId="20488" r:id="rId10"/>
    <oleObject progId="Equation.3" shapeId="20489" r:id="rId11"/>
    <oleObject progId="Equation.3" shapeId="20490" r:id="rId12"/>
    <oleObject progId="Equation.3" shapeId="20491" r:id="rId1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9-10pr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2023-10-14T19:34:58Z</dcterms:modified>
</cp:coreProperties>
</file>