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hidePivotFieldList="1"/>
  <mc:AlternateContent xmlns:mc="http://schemas.openxmlformats.org/markup-compatibility/2006">
    <mc:Choice Requires="x15">
      <x15ac:absPath xmlns:x15ac="http://schemas.microsoft.com/office/spreadsheetml/2010/11/ac" url="C:\Users\Rajdeep Chowdhury\Downloads\"/>
    </mc:Choice>
  </mc:AlternateContent>
  <xr:revisionPtr revIDLastSave="0" documentId="8_{4919C51B-B9CE-40C7-8546-18EB08A66EE6}" xr6:coauthVersionLast="47" xr6:coauthVersionMax="47" xr10:uidLastSave="{00000000-0000-0000-0000-000000000000}"/>
  <bookViews>
    <workbookView xWindow="-108" yWindow="-108" windowWidth="23256" windowHeight="13176" activeTab="1" xr2:uid="{26D4546B-D2A1-4444-8EAF-A6228F96F0C1}"/>
  </bookViews>
  <sheets>
    <sheet name="Data" sheetId="2" r:id="rId1"/>
    <sheet name="Customer Centre Report" sheetId="5" r:id="rId2"/>
    <sheet name="Pivots" sheetId="6" r:id="rId3"/>
    <sheet name="Assets" sheetId="4" r:id="rId4"/>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22" r:id="rId5"/>
    <pivotCache cacheId="23" r:id="rId6"/>
    <pivotCache cacheId="24" r:id="rId7"/>
    <pivotCache cacheId="25" r:id="rId8"/>
    <pivotCache cacheId="26" r:id="rId9"/>
    <pivotCache cacheId="27" r:id="rId10"/>
    <pivotCache cacheId="28" r:id="rId11"/>
    <pivotCache cacheId="29" r:id="rId12"/>
    <pivotCache cacheId="30" r:id="rId13"/>
  </pivotCaches>
  <extLst>
    <ext xmlns:x14="http://schemas.microsoft.com/office/spreadsheetml/2009/9/main" uri="{876F7934-8845-4945-9796-88D515C7AA90}">
      <x14:pivotCaches>
        <pivotCache cacheId="31"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4" i="6" l="1"/>
  <c r="I78" i="6" s="1"/>
  <c r="I83" i="6" s="1"/>
  <c r="N33" i="5" s="1"/>
  <c r="I73" i="6"/>
  <c r="I77" i="6" s="1"/>
  <c r="I82" i="6" s="1"/>
  <c r="N32" i="5" s="1"/>
  <c r="I72" i="6"/>
  <c r="I81" i="6" s="1"/>
  <c r="N31" i="5" s="1"/>
  <c r="R22" i="5" a="1"/>
  <c r="R22" i="5"/>
  <c r="Q23" i="5" a="1"/>
  <c r="Q23" i="5" s="1"/>
  <c r="J50" i="6"/>
  <c r="J57" i="6" s="1"/>
  <c r="F53" i="6" a="1"/>
  <c r="F53"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53" i="6" l="1"/>
  <c r="I53" i="6"/>
  <c r="I54" i="6"/>
  <c r="I55" i="6"/>
  <c r="I56" i="6"/>
  <c r="I57" i="6"/>
  <c r="J54" i="6"/>
  <c r="J55" i="6"/>
  <c r="J56"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8FA0A4-2448-41DE-B59D-BE5D118F09B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973AFD4-F9A6-4663-BA3D-5EC1BC496B89}"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659758C7-02A7-4A6D-BD3F-7310DB19C94B}"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<sst xmlns="http://schemas.openxmlformats.org/spreadsheetml/2006/main" count="3171" uniqueCount="1086">
  <si>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</si>
  <si>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</si>
  <si>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</si>
  <si>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</si>
  <si>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</si>
  <si>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</si>
  <si>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</si>
  <si>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</si>
  <si>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</si>
  <si>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</si>
  <si>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</si>
  <si>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</si>
  <si>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</si>
  <si>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</si>
  <si>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</si>
  <si>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</si>
  <si>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</si>
  <si>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</si>
  <si>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</si>
  <si>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</si>
  <si>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</si>
  <si>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</si>
  <si>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</si>
  <si>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</si>
  <si>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</si>
  <si>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</si>
  <si>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</si>
  <si>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</si>
  <si>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</si>
  <si>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</si>
  <si>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</si>
  <si>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</si>
  <si>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</si>
  <si>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</si>
  <si>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</si>
  <si>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</si>
  <si>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</si>
  <si>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</si>
  <si>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</si>
  <si>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</si>
  <si>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</si>
  <si>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</si>
  <si>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</si>
  <si>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</si>
  <si>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</si>
  <si>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</si>
  <si>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</si>
  <si>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</si>
  <si>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</si>
  <si>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</si>
  <si>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</si>
  <si>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</si>
  <si>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</si>
  <si>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</si>
  <si>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</si>
  <si>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</si>
  <si>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</si>
  <si>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</si>
  <si>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</si>
  <si>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</si>
  <si>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</si>
  <si>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</si>
  <si>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</si>
  <si>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</si>
  <si>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</si>
  <si>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</si>
  <si>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</si>
  <si>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</si>
  <si>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</si>
  <si>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</si>
  <si>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</si>
  <si>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</si>
  <si>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</si>
  <si>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</si>
  <si>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</si>
  <si>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</si>
  <si>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</si>
  <si>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</si>
  <si>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</si>
  <si>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</si>
  <si>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</si>
  <si>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</si>
  <si>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</si>
  <si>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</si>
  <si>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</si>
  <si>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</si>
  <si>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</si>
  <si>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</si>
  <si>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</si>
  <si>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</si>
  <si>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</si>
  <si>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</si>
  <si>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</si>
  <si>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</si>
  <si>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</si>
  <si>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</si>
  <si>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</si>
  <si>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</si>
  <si>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</si>
  <si>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</si>
  <si>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</si>
  <si>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</si>
  <si>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</si>
  <si>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</si>
  <si>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</si>
  <si>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</si>
  <si>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</si>
  <si>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</si>
  <si>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</si>
  <si>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</si>
  <si>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</si>
  <si>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</si>
  <si>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</si>
  <si>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</si>
  <si>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</si>
  <si>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</si>
  <si>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</si>
  <si>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</si>
  <si>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</si>
  <si>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</si>
  <si>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</si>
  <si>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</si>
  <si>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</si>
  <si>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</si>
  <si>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</si>
  <si>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</si>
  <si>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</si>
  <si>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</si>
  <si>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</si>
  <si>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</si>
  <si>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</si>
  <si>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</si>
  <si>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</si>
  <si>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</si>
  <si>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</si>
  <si>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</si>
  <si>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</si>
  <si>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</si>
  <si>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</si>
  <si>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</si>
  <si>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</si>
  <si>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</si>
  <si>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</si>
  <si>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</si>
  <si>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</si>
  <si>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</si>
  <si>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</si>
  <si>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</si>
  <si>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</si>
  <si>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</si>
  <si>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</si>
  <si>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</si>
  <si>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</si>
  <si>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</si>
  <si>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</si>
  <si>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</si>
  <si>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</si>
  <si>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</si>
  <si>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</si>
  <si>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</si>
  <si>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</si>
  <si>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</si>
  <si>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</si>
  <si>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</si>
  <si>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</si>
  <si>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</si>
  <si>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</si>
  <si>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</si>
  <si>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</si>
  <si>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</si>
  <si>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</si>
  <si>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</si>
  <si>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</si>
  <si>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</si>
  <si>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</si>
  <si>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</si>
  <si>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</si>
  <si>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</si>
  <si>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</si>
  <si>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</si>
  <si>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</si>
  <si>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</si>
  <si>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</si>
  <si>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</si>
  <si>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</si>
  <si>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</si>
  <si>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</si>
  <si>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</si>
  <si>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</si>
  <si>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</si>
  <si>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</si>
  <si>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</si>
  <si>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</si>
  <si>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</si>
  <si>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</si>
  <si>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</si>
  <si>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</si>
  <si>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</si>
  <si>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</si>
  <si>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</si>
  <si>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</si>
  <si>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</si>
  <si>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</si>
  <si>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</si>
  <si>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</si>
  <si>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</si>
  <si>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</si>
  <si>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</si>
  <si>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</si>
  <si>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</si>
  <si>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</si>
  <si>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</si>
  <si>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</si>
  <si>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</si>
  <si>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</si>
  <si>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</si>
  <si>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</si>
  <si>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</si>
  <si>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</si>
  <si>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</si>
  <si>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</si>
  <si>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</si>
  <si>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</si>
  <si>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</si>
  <si>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</si>
  <si>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</si>
  <si>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</si>
  <si>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</si>
  <si>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</si>
  <si>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</si>
  <si>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</si>
  <si>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</si>
  <si>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</si>
  <si>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</si>
  <si>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</si>
  <si>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</si>
  <si>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</si>
  <si>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</si>
  <si>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</si>
  <si>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</si>
  <si>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</si>
  <si>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</si>
  <si>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</si>
  <si>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</si>
  <si>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</si>
  <si>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</si>
  <si>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</si>
  <si>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</si>
  <si>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</si>
  <si>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</si>
  <si>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</si>
  <si>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</si>
  <si>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</si>
  <si>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</si>
  <si>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</si>
  <si>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</si>
  <si>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</si>
  <si>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</si>
  <si>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</si>
  <si>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</si>
  <si>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</si>
  <si>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</si>
  <si>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</si>
  <si>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</si>
  <si>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</si>
  <si>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</si>
  <si>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</si>
  <si>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</si>
  <si>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</si>
  <si>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</si>
  <si>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</si>
  <si>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</si>
  <si>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</si>
  <si>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</si>
  <si>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</si>
  <si>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</si>
  <si>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</si>
  <si>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</si>
  <si>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</si>
  <si>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</si>
  <si>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</si>
  <si>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</si>
  <si>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</si>
  <si>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</si>
  <si>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</si>
  <si>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</si>
  <si>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</si>
  <si>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</si>
  <si>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</si>
  <si>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</si>
  <si>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</si>
  <si>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</si>
  <si>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</si>
  <si>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</si>
  <si>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</si>
  <si>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</si>
  <si>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</si>
  <si>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</si>
  <si>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</si>
  <si>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</si>
  <si>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</si>
  <si>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</si>
  <si>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</si>
  <si>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</si>
  <si>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</si>
  <si>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</si>
  <si>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</si>
  <si>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</si>
  <si>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</si>
  <si>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</si>
  <si>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</si>
  <si>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</si>
  <si>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</si>
  <si>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</si>
  <si>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</si>
  <si>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</si>
  <si>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</si>
  <si>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</si>
  <si>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</si>
  <si>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</si>
  <si>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</si>
  <si>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</si>
  <si>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</si>
  <si>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</si>
  <si>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</si>
  <si>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</si>
  <si>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</si>
  <si>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</si>
  <si>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</si>
  <si>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</si>
  <si>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</si>
  <si>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</si>
  <si>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</si>
  <si>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</si>
  <si>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</si>
  <si>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</si>
  <si>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</si>
  <si>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</si>
  <si>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</si>
  <si>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</si>
  <si>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</si>
  <si>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</si>
  <si>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</si>
  <si>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</si>
  <si>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</si>
  <si>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</si>
  <si>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</si>
  <si>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</si>
  <si>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</si>
  <si>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</si>
  <si>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</si>
  <si>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</si>
  <si>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</si>
  <si>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</si>
  <si>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</si>
  <si>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</si>
  <si>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</si>
  <si>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</si>
  <si>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</si>
  <si>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</si>
  <si>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</si>
  <si>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</si>
  <si>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</si>
  <si>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</si>
  <si>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</si>
  <si>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</si>
  <si>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</si>
  <si>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</si>
  <si>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</si>
  <si>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</si>
  <si>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</si>
  <si>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</si>
  <si>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</si>
  <si>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</si>
  <si>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</si>
  <si>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</si>
  <si>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</si>
  <si>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</si>
  <si>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</si>
  <si>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</si>
  <si>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</si>
  <si>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</si>
  <si>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</si>
  <si>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</si>
  <si>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</si>
  <si>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</si>
  <si>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</si>
  <si>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</si>
  <si>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</si>
  <si>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</si>
  <si>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</si>
  <si>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</si>
  <si>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</si>
  <si>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</si>
  <si>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</si>
  <si>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</si>
  <si>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</si>
  <si>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</si>
  <si>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</si>
  <si>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</si>
  <si>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</si>
  <si>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</si>
  <si>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</si>
  <si>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</si>
  <si>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</si>
  <si>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</si>
  <si>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</si>
  <si>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</si>
  <si>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</si>
  <si>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</si>
  <si>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</si>
  <si>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</si>
  <si>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</si>
  <si>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</si>
  <si>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</si>
  <si>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</si>
  <si>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</si>
  <si>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</si>
  <si>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</si>
  <si>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</si>
  <si>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</si>
  <si>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</si>
  <si>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</si>
  <si>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</si>
  <si>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</si>
  <si>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</si>
  <si>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</si>
  <si>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</si>
  <si>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</si>
  <si>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</si>
  <si>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</si>
  <si>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</si>
  <si>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</si>
  <si>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</si>
  <si>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</si>
  <si>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</si>
  <si>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</si>
  <si>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</si>
  <si>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</si>
  <si>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</si>
  <si>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</si>
  <si>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</si>
  <si>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</si>
  <si>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</si>
  <si>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</si>
  <si>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</si>
  <si>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</si>
  <si>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</si>
  <si>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</si>
  <si>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</si>
  <si>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</si>
  <si>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</si>
  <si>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</si>
  <si>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</si>
  <si>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</si>
  <si>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</si>
  <si>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</si>
  <si>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</si>
  <si>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</si>
  <si>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</si>
  <si>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</si>
  <si>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</si>
  <si>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</si>
  <si>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</si>
  <si>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</si>
  <si>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</si>
  <si>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</si>
  <si>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</si>
  <si>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</si>
  <si>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</si>
  <si>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</si>
  <si>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</si>
  <si>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</si>
  <si>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</si>
  <si>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</si>
  <si>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</si>
  <si>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</si>
  <si>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</si>
  <si>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</si>
  <si>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</si>
  <si>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</si>
  <si>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</si>
  <si>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</si>
  <si>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</si>
  <si>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</si>
  <si>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</si>
  <si>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</si>
  <si>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</si>
  <si>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</si>
  <si>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</si>
  <si>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</si>
  <si>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</si>
  <si>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</si>
  <si>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</si>
  <si>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</si>
  <si>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</si>
  <si>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</si>
  <si>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</si>
  <si>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</si>
  <si>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</si>
  <si>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</si>
  <si>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</si>
  <si>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</si>
  <si>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</si>
  <si>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</si>
  <si>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</si>
  <si>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</si>
  <si>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</si>
  <si>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</si>
  <si>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</si>
  <si>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</si>
  <si>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</si>
  <si>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</si>
  <si>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</si>
  <si>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</si>
  <si>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</si>
  <si>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</si>
  <si>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</si>
  <si>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</si>
  <si>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</si>
  <si>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</si>
  <si>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</si>
  <si>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</si>
  <si>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</si>
  <si>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</si>
  <si>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</si>
  <si>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</si>
  <si>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</si>
  <si>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</si>
  <si>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</si>
  <si>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</si>
  <si>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</si>
  <si>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</si>
  <si>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</si>
  <si>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</si>
  <si>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</si>
  <si>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</si>
  <si>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</si>
  <si>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</si>
  <si>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</si>
  <si>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</si>
  <si>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</si>
  <si>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</si>
  <si>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</si>
  <si>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</si>
  <si>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</si>
  <si>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</si>
  <si>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</si>
  <si>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</si>
  <si>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</si>
  <si>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</si>
  <si>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</si>
  <si>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</si>
  <si>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</si>
  <si>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</si>
  <si>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</si>
  <si>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</si>
  <si>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</si>
  <si>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</si>
  <si>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</si>
  <si>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</si>
  <si>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</si>
  <si>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</si>
  <si>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</si>
  <si>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</si>
  <si>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</si>
  <si>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</si>
  <si>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</si>
  <si>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</si>
  <si>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</si>
  <si>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</si>
  <si>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</si>
  <si>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</si>
  <si>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</si>
  <si>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</si>
  <si>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</si>
  <si>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</si>
  <si>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</si>
  <si>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</si>
  <si>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</si>
  <si>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</si>
  <si>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</si>
  <si>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</si>
  <si>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</si>
  <si>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</si>
  <si>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</si>
  <si>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</si>
  <si>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</si>
  <si>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</si>
  <si>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</si>
  <si>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</si>
  <si>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</si>
  <si>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</si>
  <si>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</si>
  <si>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</si>
  <si>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</si>
  <si>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</si>
  <si>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</si>
  <si>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</si>
  <si>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</si>
  <si>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</si>
  <si>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</si>
  <si>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</si>
  <si>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</si>
  <si>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</si>
  <si>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</si>
  <si>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</si>
  <si>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</si>
  <si>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</si>
  <si>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</si>
  <si>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</si>
  <si>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</si>
  <si>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</si>
  <si>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</si>
  <si>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</si>
  <si>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</si>
  <si>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</si>
  <si>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</si>
  <si>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</si>
  <si>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</si>
  <si>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</si>
  <si>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</si>
  <si>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</si>
  <si>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</si>
  <si>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</si>
  <si>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</si>
  <si>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</si>
  <si>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</si>
  <si>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</si>
  <si>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</si>
  <si>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</si>
  <si>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</si>
  <si>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</si>
  <si>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</si>
  <si>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</si>
  <si>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</si>
  <si>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</si>
  <si>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</si>
  <si>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</si>
  <si>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</si>
  <si>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</si>
  <si>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</si>
  <si>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</si>
  <si>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</si>
  <si>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</si>
  <si>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</si>
  <si>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</si>
  <si>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</si>
  <si>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</si>
  <si>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</si>
  <si>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</si>
  <si>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</si>
  <si>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</si>
  <si>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</si>
  <si>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</si>
  <si>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</si>
  <si>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</si>
  <si>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</si>
  <si>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</si>
  <si>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</si>
  <si>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</si>
  <si>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</si>
  <si>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</si>
  <si>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</si>
  <si>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</si>
  <si>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</si>
  <si>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</si>
  <si>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</si>
  <si>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</si>
  <si>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</si>
  <si>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</si>
  <si>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</si>
  <si>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</si>
  <si>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</si>
  <si>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</si>
  <si>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</si>
  <si>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</si>
  <si>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</si>
  <si>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</si>
  <si>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</si>
  <si>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</si>
  <si>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</si>
  <si>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</si>
  <si>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</si>
  <si>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</si>
  <si>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</si>
  <si>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</si>
  <si>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</si>
  <si>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</si>
  <si>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</si>
  <si>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</si>
  <si>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</si>
  <si>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</si>
  <si>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</si>
  <si>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</si>
  <si>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</si>
  <si>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</si>
  <si>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</si>
  <si>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</si>
  <si>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</si>
  <si>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</si>
  <si>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</si>
  <si>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</si>
  <si>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</si>
  <si>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</si>
  <si>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</si>
  <si>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</si>
  <si>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</si>
  <si>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</si>
  <si>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</si>
  <si>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</si>
  <si>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</si>
  <si>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</si>
  <si>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</si>
  <si>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</si>
  <si>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</si>
  <si>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</si>
  <si>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</si>
  <si>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</si>
  <si>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</si>
  <si>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</si>
  <si>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</si>
  <si>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</si>
  <si>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</si>
  <si>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</si>
  <si>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</si>
  <si>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</si>
  <si>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</si>
  <si>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</si>
  <si>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</si>
  <si>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</si>
  <si>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</si>
  <si>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</si>
  <si>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</si>
  <si>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</si>
  <si>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</si>
  <si>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</si>
  <si>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</si>
  <si>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</si>
  <si>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</si>
  <si>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</si>
  <si>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</si>
  <si>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</si>
  <si>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</si>
  <si>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</si>
  <si>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</si>
  <si>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</si>
  <si>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</si>
  <si>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</si>
  <si>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</si>
  <si>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</si>
  <si>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</si>
  <si>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</si>
  <si>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</si>
  <si>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</si>
  <si>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</si>
  <si>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</si>
  <si>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</si>
  <si>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</si>
  <si>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</si>
  <si>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</si>
  <si>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</si>
  <si>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</si>
  <si>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</si>
  <si>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</si>
  <si>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</si>
  <si>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</si>
  <si>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</si>
  <si>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</si>
  <si>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</si>
  <si>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</si>
  <si>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</si>
  <si>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</si>
  <si>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</si>
  <si>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</si>
  <si>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</si>
  <si>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</si>
  <si>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</si>
  <si>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</si>
  <si>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</si>
  <si>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</si>
  <si>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</si>
  <si>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</si>
  <si>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</si>
  <si>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</si>
  <si>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</si>
  <si>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</si>
  <si>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</si>
  <si>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</si>
  <si>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</si>
  <si>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</si>
  <si>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</si>
  <si>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</si>
  <si>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</si>
  <si>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</si>
  <si>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</si>
  <si>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</si>
  <si>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</si>
  <si>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</si>
  <si>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</si>
  <si>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</si>
  <si>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</si>
  <si>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</si>
  <si>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</si>
  <si>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</si>
  <si>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</si>
  <si>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</si>
  <si>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</si>
  <si>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</si>
  <si>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</si>
  <si>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</si>
  <si>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</si>
  <si>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</si>
  <si>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</si>
  <si>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</si>
  <si>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</si>
  <si>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</si>
  <si>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</si>
  <si>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</si>
  <si>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</si>
  <si>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</si>
  <si>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</si>
  <si>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</si>
  <si>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</si>
  <si>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</si>
  <si>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</si>
  <si>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</si>
  <si>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</si>
  <si>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</si>
  <si>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</si>
  <si>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</si>
  <si>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</si>
  <si>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</si>
  <si>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</si>
  <si>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</si>
  <si>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</si>
  <si>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</si>
  <si>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</si>
  <si>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</si>
  <si>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</si>
  <si>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</si>
  <si>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</si>
  <si>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</si>
  <si>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</si>
  <si>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</si>
  <si>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</si>
  <si>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</si>
  <si>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</si>
  <si>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</si>
  <si>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</si>
  <si>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</si>
  <si>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</si>
  <si>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</si>
  <si>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</si>
  <si>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</si>
  <si>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</si>
  <si>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</si>
  <si>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</si>
  <si>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</si>
  <si>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</si>
  <si>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</si>
  <si>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</si>
  <si>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</si>
  <si>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</si>
  <si>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</si>
  <si>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</si>
  <si>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</si>
  <si>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</si>
  <si>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</si>
  <si>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</si>
  <si>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</si>
  <si>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</si>
  <si>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</si>
  <si>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</si>
  <si>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</si>
  <si>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</si>
  <si>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</si>
  <si>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</si>
  <si>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</si>
  <si>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</si>
  <si>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</si>
  <si>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</si>
  <si>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</si>
  <si>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</si>
  <si>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</si>
  <si>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</si>
  <si>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</si>
  <si>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</si>
  <si>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</si>
  <si>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</si>
  <si>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</si>
  <si>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</si>
  <si>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</si>
  <si>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</si>
  <si>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</si>
  <si>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</si>
  <si>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</si>
  <si>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</si>
  <si>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</si>
  <si>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</si>
  <si>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</si>
  <si>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</si>
  <si>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</si>
  <si>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</si>
  <si>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</si>
  <si>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</si>
  <si>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</si>
  <si>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</si>
  <si>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</si>
  <si>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</si>
  <si>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</si>
  <si>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</si>
  <si>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</si>
  <si>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</si>
  <si>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</si>
  <si>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</si>
  <si>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</si>
  <si>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</si>
  <si>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</si>
  <si>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</si>
  <si>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</si>
  <si>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</si>
  <si>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</si>
  <si>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</si>
  <si>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</si>
  <si>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</si>
  <si>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</si>
  <si>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</si>
  <si>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</si>
  <si>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</si>
  <si>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</si>
  <si>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</si>
  <si>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</si>
  <si>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</si>
  <si>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</si>
  <si>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</si>
  <si>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</si>
  <si>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</si>
  <si>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</si>
  <si>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</si>
  <si>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</si>
  <si>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</si>
  <si>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</si>
  <si>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</si>
  <si>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</si>
  <si>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</si>
  <si>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</si>
  <si>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</si>
  <si>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</si>
  <si>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</si>
  <si>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</si>
  <si>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</si>
  <si>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</si>
  <si>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</si>
  <si>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</si>
  <si>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</si>
  <si>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</si>
  <si>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</si>
  <si>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</si>
  <si>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</si>
  <si>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</si>
  <si>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</si>
  <si>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</si>
  <si>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</si>
  <si>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</si>
  <si>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</si>
  <si>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</si>
  <si>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</si>
  <si>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</si>
  <si>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</si>
  <si>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</si>
  <si>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</si>
  <si>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</si>
  <si>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</si>
  <si>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</si>
  <si>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</si>
  <si>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</si>
  <si>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</si>
  <si>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</si>
  <si>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</si>
  <si>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</si>
  <si>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</si>
  <si>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</si>
  <si>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</si>
  <si>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</si>
  <si>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</si>
  <si>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</si>
  <si>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</si>
  <si>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</si>
  <si>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</si>
  <si>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</si>
  <si>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</si>
  <si>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</si>
  <si>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</si>
  <si>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</si>
  <si>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</si>
  <si>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</si>
  <si>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</si>
  <si>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</si>
  <si>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</si>
  <si>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</si>
  <si>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</si>
  <si>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</si>
  <si>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</si>
  <si>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</si>
  <si>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</si>
  <si>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</si>
  <si>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</si>
  <si>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</si>
  <si>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</si>
  <si>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</si>
  <si>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</si>
  <si>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</si>
  <si>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</si>
  <si>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</si>
  <si>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</si>
  <si>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</si>
  <si>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</si>
  <si>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</si>
  <si>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</si>
  <si>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</si>
  <si>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</si>
  <si>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</si>
  <si>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</si>
  <si>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</si>
  <si>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</si>
  <si>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</si>
  <si>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</si>
  <si>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</si>
  <si>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</si>
  <si>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</si>
  <si>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</si>
  <si>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</si>
  <si>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</si>
  <si>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</si>
  <si>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</si>
  <si>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</si>
  <si>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</si>
  <si>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</si>
  <si>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</si>
  <si>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</si>
  <si>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</si>
  <si>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Total Duration</t>
  </si>
  <si>
    <t>Average Rating</t>
  </si>
  <si>
    <t>Call Count</t>
  </si>
  <si>
    <t>5* Calls</t>
  </si>
  <si>
    <t>Jan</t>
  </si>
  <si>
    <t>Feb</t>
  </si>
  <si>
    <t>Mar</t>
  </si>
  <si>
    <t>Apr</t>
  </si>
  <si>
    <t>May</t>
  </si>
  <si>
    <t>Jun</t>
  </si>
  <si>
    <t>Jul</t>
  </si>
  <si>
    <t>Aug</t>
  </si>
  <si>
    <t>Sep</t>
  </si>
  <si>
    <t>Oct</t>
  </si>
  <si>
    <t>Nov</t>
  </si>
  <si>
    <t>Dec</t>
  </si>
  <si>
    <t>Row Labels</t>
  </si>
  <si>
    <t>Grand Total</t>
  </si>
  <si>
    <t>Call Count2</t>
  </si>
  <si>
    <t>Friday</t>
  </si>
  <si>
    <t>Monday</t>
  </si>
  <si>
    <t>Saturday</t>
  </si>
  <si>
    <t>Sunday</t>
  </si>
  <si>
    <t>Thursday</t>
  </si>
  <si>
    <t>Tuesday</t>
  </si>
  <si>
    <t>Wednesday</t>
  </si>
  <si>
    <t>Total Amount</t>
  </si>
  <si>
    <t>For graph</t>
  </si>
  <si>
    <t>Rep</t>
  </si>
  <si>
    <t>Calls</t>
  </si>
  <si>
    <t>Amount</t>
  </si>
  <si>
    <t>Sel. Calls</t>
  </si>
  <si>
    <t>Sel. Amount</t>
  </si>
  <si>
    <t>Selected rep</t>
  </si>
  <si>
    <t>Column Labels</t>
  </si>
  <si>
    <t>TOTAL</t>
  </si>
  <si>
    <t>% of calls</t>
  </si>
  <si>
    <t>Call Rank</t>
  </si>
  <si>
    <t>Amt. Rank</t>
  </si>
  <si>
    <t>Rep Summary</t>
  </si>
  <si>
    <t>calls</t>
  </si>
  <si>
    <t>amount</t>
  </si>
  <si>
    <t>Labels:</t>
  </si>
  <si>
    <t>CALLL CENTRE REPORT - 2025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</si>
</sst>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quot;₹&quot;\ #,##0;#,##0\ \-&quot;₹&quot;;&quot;₹&quot;\ #,##0"/>
    <numFmt numFmtId="166" formatCode="&quot;₹&quot;\ #,###.0,&quot;k&quot;"/>
    <numFmt numFmtId="167" formatCode="&quot;₹&quot;\ #,##0;\(#,##0\)"/>
  </numFmts>
  <fonts count="9"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6"/>
      <color theme="1"/>
      <name val="Aptos"/>
      <family val="2"/>
      <scheme val="minor"/>
    </font>
    <font>
      <b/>
      <sz val="16"/>
      <color theme="1"/>
      <name val="Aptos ExtraBold"/>
      <family val="2"/>
      <scheme val="major"/>
    </font>
    <font>
      <sz val="11"/>
      <color theme="1"/>
      <name val="Aptos"/>
      <family val="2"/>
      <scheme val="minor"/>
    </font>
    <font>
      <sz val="13"/>
      <color theme="1" tint="0.14999847407452621"/>
      <name val="Aptos"/>
      <family val="2"/>
      <scheme val="minor"/>
    </font>
    <font>
      <b/>
      <sz val="22"/>
      <color theme="1"/>
      <name val="Aptos ExtraBold"/>
      <family val="2"/>
      <scheme val="major"/>
    </font>
  </fonts>
  <fills count="7">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5"/>
        <bgColor indexed="64"/>
      </patternFill>
    </fill>
    <fill>
      <patternFill patternType="solid">
        <fgColor theme="0"/>
        <bgColor indexed="64"/>
      </patternFill>
    </fill>
    <fill>
      <patternFill patternType="solid">
        <fgColor theme="7"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s>
  <cellStyleXfs count="2">
    <xf numFmtId="0" fontId="0" fillId="0" borderId="0"/>
    <xf numFmtId="9" fontId="6" fillId="0" borderId="0" applyFont="0" applyFill="0" applyBorder="0" applyAlignment="0" applyProtection="0"/>
  </cellStyleXfs>
  <cellXfs count="47">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2" fontId="0" fillId="0" borderId="0" xfId="0" applyNumberFormat="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0" fontId="0" fillId="4" borderId="0" xfId="0" applyFill="1" applyAlignment="1">
      <alignment horizontal="left"/>
    </xf>
    <xf numFmtId="0" fontId="0" fillId="0" borderId="0" xfId="0" applyAlignment="1">
      <alignment horizontal="center" vertical="center"/>
    </xf>
    <xf numFmtId="166" fontId="0" fillId="0" borderId="0" xfId="0" applyNumberFormat="1" applyAlignment="1">
      <alignment horizontal="center"/>
    </xf>
    <xf numFmtId="0" fontId="0" fillId="0" borderId="0" xfId="0" applyAlignment="1">
      <alignment horizontal="left" indent="1"/>
    </xf>
    <xf numFmtId="0" fontId="4" fillId="5" borderId="10" xfId="0" applyFont="1" applyFill="1" applyBorder="1"/>
    <xf numFmtId="0" fontId="4" fillId="5" borderId="11" xfId="0" applyFont="1" applyFill="1" applyBorder="1"/>
    <xf numFmtId="0" fontId="4" fillId="5" borderId="12" xfId="0" applyFont="1" applyFill="1" applyBorder="1"/>
    <xf numFmtId="0" fontId="4" fillId="5" borderId="0" xfId="0" applyFont="1" applyFill="1"/>
    <xf numFmtId="0" fontId="4" fillId="5" borderId="14" xfId="0" applyFont="1" applyFill="1" applyBorder="1"/>
    <xf numFmtId="0" fontId="4" fillId="5" borderId="13" xfId="0" applyFont="1" applyFill="1" applyBorder="1" applyAlignment="1">
      <alignment horizontal="left" indent="1"/>
    </xf>
    <xf numFmtId="167" fontId="4" fillId="5" borderId="0" xfId="0" applyNumberFormat="1" applyFont="1" applyFill="1"/>
    <xf numFmtId="167" fontId="4" fillId="5" borderId="14" xfId="0" applyNumberFormat="1" applyFont="1" applyFill="1" applyBorder="1"/>
    <xf numFmtId="0" fontId="4" fillId="5" borderId="15" xfId="0" applyFont="1" applyFill="1" applyBorder="1" applyAlignment="1">
      <alignment horizontal="left" indent="1"/>
    </xf>
    <xf numFmtId="167" fontId="4" fillId="5" borderId="16" xfId="0" applyNumberFormat="1" applyFont="1" applyFill="1" applyBorder="1"/>
    <xf numFmtId="167" fontId="4" fillId="5" borderId="17" xfId="0" applyNumberFormat="1" applyFont="1" applyFill="1" applyBorder="1"/>
    <xf numFmtId="0" fontId="5" fillId="5" borderId="13" xfId="0" applyFont="1" applyFill="1" applyBorder="1" applyAlignment="1">
      <alignment horizontal="center"/>
    </xf>
    <xf numFmtId="9" fontId="0" fillId="0" borderId="0" xfId="1" applyFont="1"/>
    <xf numFmtId="0" fontId="7" fillId="3" borderId="0" xfId="0" applyFont="1" applyFill="1" applyAlignment="1">
      <alignment horizontal="center"/>
    </xf>
    <xf numFmtId="0" fontId="8" fillId="6" borderId="0" xfId="0" applyFont="1" applyFill="1" applyAlignment="1">
      <alignment vertical="center"/>
    </xf>
    <xf numFmtId="0" fontId="0" fillId="6" borderId="0" xfId="0" applyFill="1"/>
  </cellXfs>
  <cellStyles count="2">
    <cellStyle name="Normal" xfId="0" builtinId="0"/>
    <cellStyle name="Percent" xfId="1" builtinId="5"/>
  </cellStyles>
  <dxfs count="22">
    <dxf>
      <fill>
        <patternFill>
          <bgColor theme="5" tint="0.59996337778862885"/>
        </patternFill>
      </fill>
      <border>
        <left style="thin">
          <color theme="1" tint="4.9989318521683403E-2"/>
        </left>
        <right style="thin">
          <color theme="1" tint="4.9989318521683403E-2"/>
        </right>
        <top style="thin">
          <color theme="1" tint="4.9989318521683403E-2"/>
        </top>
        <bottom style="thin">
          <color theme="1" tint="4.9989318521683403E-2"/>
        </bottom>
        <vertical/>
        <horizontal/>
      </border>
    </dxf>
    <dxf>
      <fill>
        <patternFill>
          <bgColor theme="5" tint="0.59996337778862885"/>
        </patternFill>
      </fill>
      <border>
        <left style="thin">
          <color auto="1"/>
        </left>
        <right style="thin">
          <color auto="1"/>
        </right>
        <top style="thin">
          <color auto="1"/>
        </top>
        <bottom style="thin">
          <color auto="1"/>
        </bottom>
        <vertical/>
        <horizontal/>
      </border>
    </dxf>
    <dxf>
      <fill>
        <patternFill patternType="solid">
          <bgColor theme="5"/>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5"/>
        </bottom>
        <vertical/>
        <horizontal/>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horizontal/>
      </border>
    </dxf>
    <dxf>
      <font>
        <b/>
        <color theme="1"/>
      </font>
      <border>
        <bottom style="thin">
          <color theme="5"/>
        </bottom>
        <vertical/>
        <horizontal/>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3" defaultTableStyle="TableStyleMedium2" defaultPivotStyle="PivotStyleLight16">
    <tableStyle name="Slicer Style 1" pivot="0" table="0" count="1" xr9:uid="{25BABDA2-DB3D-41F6-98D0-3EE7CBB0176F}">
      <tableStyleElement type="wholeTable" dxfId="21"/>
    </tableStyle>
    <tableStyle name="SlicerStyleDark2 2" pivot="0" table="0" count="10" xr9:uid="{9A51AB11-F78B-4907-B1FF-FCE75EF20501}">
      <tableStyleElement type="wholeTable" dxfId="20"/>
      <tableStyleElement type="headerRow" dxfId="19"/>
    </tableStyle>
    <tableStyle name="SlicerStyleDark2 2 2" pivot="0" table="0" count="10" xr9:uid="{EE34E551-8A63-4D97-8446-9D6979E3BC24}">
      <tableStyleElement type="wholeTable" dxfId="18"/>
      <tableStyleElement type="headerRow" dxfId="17"/>
    </tableStyle>
  </tableStyles>
  <colors>
    <mruColors>
      <color rgb="FF43E1BF"/>
      <color rgb="FFF87A52"/>
      <color rgb="FFF75D2D"/>
      <color rgb="FF93E373"/>
      <color rgb="FF4BB6FF"/>
      <color rgb="FFD60000"/>
      <color rgb="FFF60000"/>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b/>
            <i val="0"/>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theme="0" tint="-4.9989318521683403E-2"/>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b/>
            <i val="0"/>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2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powerPivotData" Target="model/item.data"/><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Types" Target="richData/rdRichValueTypes.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 Project - Call Centre Report.xlsx]Pivots!Week Day Trend</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Pivots!$J$20</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Pivots!$I$21:$I$28</c:f>
              <c:strCache>
                <c:ptCount val="7"/>
                <c:pt idx="0">
                  <c:v>Sunday</c:v>
                </c:pt>
                <c:pt idx="1">
                  <c:v>Monday</c:v>
                </c:pt>
                <c:pt idx="2">
                  <c:v>Tuesday</c:v>
                </c:pt>
                <c:pt idx="3">
                  <c:v>Wednesday</c:v>
                </c:pt>
                <c:pt idx="4">
                  <c:v>Thursday</c:v>
                </c:pt>
                <c:pt idx="5">
                  <c:v>Friday</c:v>
                </c:pt>
                <c:pt idx="6">
                  <c:v>Saturday</c:v>
                </c:pt>
              </c:strCache>
            </c:strRef>
          </c:cat>
          <c:val>
            <c:numRef>
              <c:f>Pivots!$J$21:$J$28</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0CE1-4A73-9819-0A61981C3E5C}"/>
            </c:ext>
          </c:extLst>
        </c:ser>
        <c:dLbls>
          <c:showLegendKey val="0"/>
          <c:showVal val="0"/>
          <c:showCatName val="0"/>
          <c:showSerName val="0"/>
          <c:showPercent val="0"/>
          <c:showBubbleSize val="0"/>
        </c:dLbls>
        <c:gapWidth val="25"/>
        <c:axId val="2111234447"/>
        <c:axId val="2111233007"/>
      </c:barChart>
      <c:catAx>
        <c:axId val="21112344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233007"/>
        <c:crosses val="autoZero"/>
        <c:auto val="1"/>
        <c:lblAlgn val="ctr"/>
        <c:lblOffset val="100"/>
        <c:noMultiLvlLbl val="0"/>
      </c:catAx>
      <c:valAx>
        <c:axId val="2111233007"/>
        <c:scaling>
          <c:orientation val="minMax"/>
        </c:scaling>
        <c:delete val="1"/>
        <c:axPos val="b"/>
        <c:numFmt formatCode="#,##0" sourceLinked="1"/>
        <c:majorTickMark val="out"/>
        <c:minorTickMark val="none"/>
        <c:tickLblPos val="nextTo"/>
        <c:crossAx val="2111234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 Project - Call Centre Report.xlsx]Pivots!Monthly Trend</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Call</a:t>
            </a:r>
            <a:r>
              <a:rPr lang="en-IN" baseline="0"/>
              <a:t> Trend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2">
                  <a:lumMod val="20000"/>
                  <a:lumOff val="80000"/>
                </a:schemeClr>
              </a:gs>
              <a:gs pos="100000">
                <a:schemeClr val="accent2">
                  <a:lumMod val="99000"/>
                  <a:satMod val="120000"/>
                  <a:shade val="78000"/>
                </a:schemeClr>
              </a:gs>
            </a:gsLst>
            <a:lin ang="16200000" scaled="1"/>
            <a:tileRect/>
          </a:gra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2">
                <a:alpha val="50000"/>
              </a:schemeClr>
            </a:solidFill>
            <a:round/>
          </a:ln>
          <a:effectLst/>
        </c:spPr>
        <c:marker>
          <c:symbol val="circle"/>
          <c:size val="7"/>
          <c:spPr>
            <a:solidFill>
              <a:schemeClr val="bg1"/>
            </a:solidFill>
            <a:ln w="25400">
              <a:solidFill>
                <a:schemeClr val="bg1">
                  <a:lumMod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Pivots!$C$20</c:f>
              <c:strCache>
                <c:ptCount val="1"/>
                <c:pt idx="0">
                  <c:v>Call Count2</c:v>
                </c:pt>
              </c:strCache>
            </c:strRef>
          </c:tx>
          <c:spPr>
            <a:gradFill flip="none" rotWithShape="1">
              <a:gsLst>
                <a:gs pos="0">
                  <a:schemeClr val="accent2">
                    <a:lumMod val="20000"/>
                    <a:lumOff val="80000"/>
                  </a:schemeClr>
                </a:gs>
                <a:gs pos="100000">
                  <a:schemeClr val="accent2">
                    <a:lumMod val="99000"/>
                    <a:satMod val="120000"/>
                    <a:shade val="78000"/>
                  </a:schemeClr>
                </a:gs>
              </a:gsLst>
              <a:lin ang="16200000" scaled="1"/>
              <a:tileRect/>
            </a:gradFill>
            <a:ln>
              <a:solidFill>
                <a:schemeClr val="accent2"/>
              </a:solidFill>
            </a:ln>
            <a:effectLst/>
          </c:spPr>
          <c:cat>
            <c:strRef>
              <c:f>Pivots!$A$21:$A$33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Pivots!$C$21:$C$33</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481E-4395-AABD-60C24ED51419}"/>
            </c:ext>
          </c:extLst>
        </c:ser>
        <c:dLbls>
          <c:showLegendKey val="0"/>
          <c:showVal val="0"/>
          <c:showCatName val="0"/>
          <c:showSerName val="0"/>
          <c:showPercent val="0"/>
          <c:showBubbleSize val="0"/>
        </c:dLbls>
        <c:axId val="2111263727"/>
        <c:axId val="2111260367"/>
      </c:areaChart>
      <c:lineChart>
        <c:grouping val="standard"/>
        <c:varyColors val="0"/>
        <c:ser>
          <c:idx val="0"/>
          <c:order val="0"/>
          <c:tx>
            <c:strRef>
              <c:f>Pivots!$B$20</c:f>
              <c:strCache>
                <c:ptCount val="1"/>
                <c:pt idx="0">
                  <c:v>Call Count</c:v>
                </c:pt>
              </c:strCache>
            </c:strRef>
          </c:tx>
          <c:spPr>
            <a:ln w="34925" cap="rnd">
              <a:solidFill>
                <a:schemeClr val="accent2">
                  <a:alpha val="50000"/>
                </a:schemeClr>
              </a:solidFill>
              <a:round/>
            </a:ln>
            <a:effectLst/>
          </c:spPr>
          <c:marker>
            <c:symbol val="circle"/>
            <c:size val="7"/>
            <c:spPr>
              <a:solidFill>
                <a:schemeClr val="bg1"/>
              </a:solidFill>
              <a:ln w="25400">
                <a:solidFill>
                  <a:schemeClr val="bg1">
                    <a:lumMod val="65000"/>
                  </a:schemeClr>
                </a:solidFill>
              </a:ln>
              <a:effectLst/>
            </c:spPr>
          </c:marker>
          <c:cat>
            <c:strRef>
              <c:f>Pivots!$A$21:$A$33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Pivots!$B$21:$B$33</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481E-4395-AABD-60C24ED51419}"/>
            </c:ext>
          </c:extLst>
        </c:ser>
        <c:dLbls>
          <c:showLegendKey val="0"/>
          <c:showVal val="0"/>
          <c:showCatName val="0"/>
          <c:showSerName val="0"/>
          <c:showPercent val="0"/>
          <c:showBubbleSize val="0"/>
        </c:dLbls>
        <c:marker val="1"/>
        <c:smooth val="0"/>
        <c:axId val="2111263727"/>
        <c:axId val="2111260367"/>
      </c:lineChart>
      <c:catAx>
        <c:axId val="21112637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260367"/>
        <c:crosses val="autoZero"/>
        <c:auto val="1"/>
        <c:lblAlgn val="ctr"/>
        <c:lblOffset val="100"/>
        <c:noMultiLvlLbl val="0"/>
      </c:catAx>
      <c:valAx>
        <c:axId val="2111260367"/>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263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r>
              <a:rPr lang="en-IN" sz="1600" b="1" i="0" baseline="0">
                <a:solidFill>
                  <a:schemeClr val="accent2"/>
                </a:solidFill>
                <a:latin typeface="+mj-lt"/>
              </a:rPr>
              <a:t>Calls</a:t>
            </a:r>
          </a:p>
        </c:rich>
      </c:tx>
      <c:layout>
        <c:manualLayout>
          <c:xMode val="edge"/>
          <c:yMode val="edge"/>
          <c:x val="4.6715477529594526E-2"/>
          <c:y val="2.67584097859327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Pivots!$F$53:$F$57</c:f>
              <c:strCache>
                <c:ptCount val="5"/>
                <c:pt idx="0">
                  <c:v>R01</c:v>
                </c:pt>
                <c:pt idx="1">
                  <c:v>R02</c:v>
                </c:pt>
                <c:pt idx="2">
                  <c:v>R03</c:v>
                </c:pt>
                <c:pt idx="3">
                  <c:v>R04</c:v>
                </c:pt>
                <c:pt idx="4">
                  <c:v>R05</c:v>
                </c:pt>
              </c:strCache>
            </c:strRef>
          </c:cat>
          <c:val>
            <c:numRef>
              <c:f>Pivots!$G$53:$G$57</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298C-440D-8298-B19839A2810B}"/>
            </c:ext>
          </c:extLst>
        </c:ser>
        <c:ser>
          <c:idx val="1"/>
          <c:order val="1"/>
          <c:tx>
            <c:strRef>
              <c:f>Pivots!$I$52</c:f>
              <c:strCache>
                <c:ptCount val="1"/>
                <c:pt idx="0">
                  <c:v>Sel. Calls</c:v>
                </c:pt>
              </c:strCache>
            </c:strRef>
          </c:tx>
          <c:spPr>
            <a:gradFill flip="none" rotWithShape="1">
              <a:gsLst>
                <a:gs pos="0">
                  <a:schemeClr val="accent2">
                    <a:lumMod val="0"/>
                    <a:lumOff val="100000"/>
                  </a:schemeClr>
                </a:gs>
                <a:gs pos="100000">
                  <a:schemeClr val="accent2"/>
                </a:gs>
                <a:gs pos="0">
                  <a:scrgbClr r="0" g="0" b="0"/>
                </a:gs>
                <a:gs pos="0">
                  <a:schemeClr val="accent2">
                    <a:lumMod val="40000"/>
                    <a:lumOff val="60000"/>
                  </a:schemeClr>
                </a:gs>
              </a:gsLst>
              <a:lin ang="0" scaled="0"/>
              <a:tileRect/>
            </a:gradFill>
            <a:ln>
              <a:noFill/>
            </a:ln>
            <a:effectLst/>
          </c:spPr>
          <c:invertIfNegative val="0"/>
          <c:val>
            <c:numRef>
              <c:f>Pivots!$I$53:$I$57</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298C-440D-8298-B19839A2810B}"/>
            </c:ext>
          </c:extLst>
        </c:ser>
        <c:dLbls>
          <c:showLegendKey val="0"/>
          <c:showVal val="0"/>
          <c:showCatName val="0"/>
          <c:showSerName val="0"/>
          <c:showPercent val="0"/>
          <c:showBubbleSize val="0"/>
        </c:dLbls>
        <c:gapWidth val="25"/>
        <c:overlap val="100"/>
        <c:axId val="1936053999"/>
        <c:axId val="1936042959"/>
      </c:barChart>
      <c:catAx>
        <c:axId val="193605399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6042959"/>
        <c:crosses val="autoZero"/>
        <c:auto val="1"/>
        <c:lblAlgn val="ctr"/>
        <c:lblOffset val="100"/>
        <c:noMultiLvlLbl val="0"/>
      </c:catAx>
      <c:valAx>
        <c:axId val="1936042959"/>
        <c:scaling>
          <c:orientation val="minMax"/>
          <c:min val="0"/>
        </c:scaling>
        <c:delete val="1"/>
        <c:axPos val="t"/>
        <c:numFmt formatCode="General" sourceLinked="1"/>
        <c:majorTickMark val="none"/>
        <c:minorTickMark val="none"/>
        <c:tickLblPos val="nextTo"/>
        <c:crossAx val="1936053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rgbClr val="D60000"/>
                </a:solidFill>
                <a:latin typeface="+mj-lt"/>
                <a:ea typeface="+mn-ea"/>
                <a:cs typeface="+mn-cs"/>
              </a:defRPr>
            </a:pPr>
            <a:r>
              <a:rPr lang="en-IN" sz="1600" b="1">
                <a:solidFill>
                  <a:srgbClr val="D60000"/>
                </a:solidFill>
                <a:latin typeface="+mj-lt"/>
              </a:rPr>
              <a:t>Amount</a:t>
            </a:r>
          </a:p>
        </c:rich>
      </c:tx>
      <c:layout>
        <c:manualLayout>
          <c:xMode val="edge"/>
          <c:yMode val="edge"/>
          <c:x val="7.0899470899470907E-2"/>
          <c:y val="2.2935779816513763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rgbClr val="D60000"/>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Pivots!$F$53:$F$57</c:f>
              <c:strCache>
                <c:ptCount val="5"/>
                <c:pt idx="0">
                  <c:v>R01</c:v>
                </c:pt>
                <c:pt idx="1">
                  <c:v>R02</c:v>
                </c:pt>
                <c:pt idx="2">
                  <c:v>R03</c:v>
                </c:pt>
                <c:pt idx="3">
                  <c:v>R04</c:v>
                </c:pt>
                <c:pt idx="4">
                  <c:v>R05</c:v>
                </c:pt>
              </c:strCache>
            </c:strRef>
          </c:cat>
          <c:val>
            <c:numRef>
              <c:f>Pivots!$H$53:$H$57</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1B6F-4156-B7A3-526068AD904A}"/>
            </c:ext>
          </c:extLst>
        </c:ser>
        <c:ser>
          <c:idx val="1"/>
          <c:order val="1"/>
          <c:tx>
            <c:strRef>
              <c:f>Pivots!$J$52</c:f>
              <c:strCache>
                <c:ptCount val="1"/>
                <c:pt idx="0">
                  <c:v>Sel. Amount</c:v>
                </c:pt>
              </c:strCache>
            </c:strRef>
          </c:tx>
          <c:spPr>
            <a:gradFill>
              <a:gsLst>
                <a:gs pos="0">
                  <a:schemeClr val="accent2">
                    <a:lumMod val="40000"/>
                    <a:lumOff val="60000"/>
                  </a:schemeClr>
                </a:gs>
                <a:gs pos="100000">
                  <a:srgbClr val="F60000"/>
                </a:gs>
                <a:gs pos="0">
                  <a:scrgbClr r="0" g="0" b="0"/>
                </a:gs>
                <a:gs pos="0">
                  <a:schemeClr val="accent2">
                    <a:lumMod val="40000"/>
                    <a:lumOff val="60000"/>
                  </a:schemeClr>
                </a:gs>
              </a:gsLst>
              <a:lin ang="0" scaled="0"/>
            </a:gradFill>
            <a:ln>
              <a:noFill/>
            </a:ln>
            <a:effectLst/>
          </c:spPr>
          <c:invertIfNegative val="0"/>
          <c:val>
            <c:numRef>
              <c:f>Pivots!$J$53:$J$57</c:f>
              <c:numCache>
                <c:formatCode>"₹"\ #,###.0,"k"</c:formatCode>
                <c:ptCount val="5"/>
                <c:pt idx="0" formatCode="General">
                  <c:v>#N/A</c:v>
                </c:pt>
                <c:pt idx="1">
                  <c:v>#N/A</c:v>
                </c:pt>
                <c:pt idx="2" formatCode="General">
                  <c:v>20872</c:v>
                </c:pt>
                <c:pt idx="3" formatCode="General">
                  <c:v>#N/A</c:v>
                </c:pt>
                <c:pt idx="4">
                  <c:v>#N/A</c:v>
                </c:pt>
              </c:numCache>
            </c:numRef>
          </c:val>
          <c:extLst>
            <c:ext xmlns:c16="http://schemas.microsoft.com/office/drawing/2014/chart" uri="{C3380CC4-5D6E-409C-BE32-E72D297353CC}">
              <c16:uniqueId val="{00000001-1B6F-4156-B7A3-526068AD904A}"/>
            </c:ext>
          </c:extLst>
        </c:ser>
        <c:dLbls>
          <c:showLegendKey val="0"/>
          <c:showVal val="0"/>
          <c:showCatName val="0"/>
          <c:showSerName val="0"/>
          <c:showPercent val="0"/>
          <c:showBubbleSize val="0"/>
        </c:dLbls>
        <c:gapWidth val="25"/>
        <c:overlap val="100"/>
        <c:axId val="1936053999"/>
        <c:axId val="1936042959"/>
      </c:barChart>
      <c:catAx>
        <c:axId val="1936053999"/>
        <c:scaling>
          <c:orientation val="maxMin"/>
        </c:scaling>
        <c:delete val="1"/>
        <c:axPos val="l"/>
        <c:numFmt formatCode="General" sourceLinked="1"/>
        <c:majorTickMark val="none"/>
        <c:minorTickMark val="none"/>
        <c:tickLblPos val="nextTo"/>
        <c:crossAx val="1936042959"/>
        <c:crosses val="autoZero"/>
        <c:auto val="1"/>
        <c:lblAlgn val="ctr"/>
        <c:lblOffset val="100"/>
        <c:noMultiLvlLbl val="0"/>
      </c:catAx>
      <c:valAx>
        <c:axId val="1936042959"/>
        <c:scaling>
          <c:orientation val="minMax"/>
        </c:scaling>
        <c:delete val="1"/>
        <c:axPos val="t"/>
        <c:numFmt formatCode="&quot;₹&quot;\ #,###.0,&quot;k&quot;" sourceLinked="1"/>
        <c:majorTickMark val="none"/>
        <c:minorTickMark val="none"/>
        <c:tickLblPos val="nextTo"/>
        <c:crossAx val="1936053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 Project - Call Centre Report.xlsx]Pivots!PivotTable3</c:name>
    <c:fmtId val="4"/>
  </c:pivotSource>
  <c:chart>
    <c:title>
      <c:tx>
        <c:rich>
          <a:bodyPr rot="0" spcFirstLastPara="1" vertOverflow="ellipsis" vert="horz" wrap="square" anchor="ctr" anchorCtr="1"/>
          <a:lstStyle/>
          <a:p>
            <a:pPr>
              <a:defRPr sz="1500" b="1" i="0" u="none" strike="noStrike" kern="1200" spc="0" baseline="0">
                <a:solidFill>
                  <a:schemeClr val="tx1">
                    <a:lumMod val="65000"/>
                    <a:lumOff val="35000"/>
                  </a:schemeClr>
                </a:solidFill>
                <a:latin typeface="+mj-lt"/>
                <a:ea typeface="+mn-ea"/>
                <a:cs typeface="+mn-cs"/>
              </a:defRPr>
            </a:pPr>
            <a:r>
              <a:rPr lang="en-IN" sz="1500" b="1">
                <a:solidFill>
                  <a:srgbClr val="F87A52"/>
                </a:solidFill>
                <a:latin typeface="+mj-lt"/>
              </a:rPr>
              <a:t>Female</a:t>
            </a:r>
            <a:r>
              <a:rPr lang="en-IN" sz="1500" b="1" baseline="0">
                <a:latin typeface="+mj-lt"/>
              </a:rPr>
              <a:t> vs </a:t>
            </a:r>
            <a:r>
              <a:rPr lang="en-IN" sz="1500" b="1" baseline="0">
                <a:solidFill>
                  <a:srgbClr val="43E1BF"/>
                </a:solidFill>
                <a:latin typeface="+mj-lt"/>
              </a:rPr>
              <a:t>Male</a:t>
            </a:r>
            <a:r>
              <a:rPr lang="en-IN" sz="1500" b="1" baseline="0">
                <a:latin typeface="+mj-lt"/>
              </a:rPr>
              <a:t> Callers</a:t>
            </a:r>
          </a:p>
        </c:rich>
      </c:tx>
      <c:overlay val="0"/>
      <c:spPr>
        <a:noFill/>
        <a:ln>
          <a:noFill/>
        </a:ln>
        <a:effectLst/>
      </c:spPr>
      <c:txPr>
        <a:bodyPr rot="0" spcFirstLastPara="1" vertOverflow="ellipsis" vert="horz" wrap="square" anchor="ctr" anchorCtr="1"/>
        <a:lstStyle/>
        <a:p>
          <a:pPr>
            <a:defRPr sz="1500" b="1" i="0" u="none" strike="noStrike" kern="1200" spc="0" baseline="0">
              <a:solidFill>
                <a:schemeClr val="tx1">
                  <a:lumMod val="65000"/>
                  <a:lumOff val="35000"/>
                </a:schemeClr>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87A52"/>
          </a:solidFill>
          <a:ln>
            <a:noFill/>
          </a:ln>
          <a:effectLst/>
        </c:spPr>
        <c:marker>
          <c:symbol val="none"/>
        </c:marker>
        <c:dLbl>
          <c:idx val="0"/>
          <c:spPr>
            <a:solidFill>
              <a:schemeClr val="accent6">
                <a:lumMod val="60000"/>
                <a:lumOff val="40000"/>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43E1BF"/>
          </a:solidFill>
          <a:ln>
            <a:noFill/>
          </a:ln>
          <a:effectLst/>
        </c:spPr>
        <c:marker>
          <c:symbol val="none"/>
        </c:marker>
        <c:dLbl>
          <c:idx val="0"/>
          <c:spPr>
            <a:solidFill>
              <a:schemeClr val="bg1">
                <a:lumMod val="7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Pivots!$B$91:$B$92</c:f>
              <c:strCache>
                <c:ptCount val="1"/>
                <c:pt idx="0">
                  <c:v>Female</c:v>
                </c:pt>
              </c:strCache>
            </c:strRef>
          </c:tx>
          <c:spPr>
            <a:solidFill>
              <a:srgbClr val="F87A52"/>
            </a:solidFill>
            <a:ln>
              <a:noFill/>
            </a:ln>
            <a:effectLst/>
          </c:spPr>
          <c:invertIfNegative val="0"/>
          <c:dLbls>
            <c:spPr>
              <a:solidFill>
                <a:schemeClr val="accent6">
                  <a:lumMod val="60000"/>
                  <a:lumOff val="40000"/>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Pivots!$A$93:$A$96</c:f>
              <c:strCache>
                <c:ptCount val="3"/>
                <c:pt idx="0">
                  <c:v>Cincinnati</c:v>
                </c:pt>
                <c:pt idx="1">
                  <c:v>Cleveland</c:v>
                </c:pt>
                <c:pt idx="2">
                  <c:v>Columbus</c:v>
                </c:pt>
              </c:strCache>
            </c:strRef>
          </c:cat>
          <c:val>
            <c:numRef>
              <c:f>Pivots!$B$93:$B$96</c:f>
              <c:numCache>
                <c:formatCode>#,##0</c:formatCode>
                <c:ptCount val="3"/>
                <c:pt idx="0">
                  <c:v>144</c:v>
                </c:pt>
                <c:pt idx="1">
                  <c:v>326</c:v>
                </c:pt>
                <c:pt idx="2">
                  <c:v>129</c:v>
                </c:pt>
              </c:numCache>
            </c:numRef>
          </c:val>
          <c:extLst>
            <c:ext xmlns:c16="http://schemas.microsoft.com/office/drawing/2014/chart" uri="{C3380CC4-5D6E-409C-BE32-E72D297353CC}">
              <c16:uniqueId val="{00000000-A8F0-42A7-9FBF-033275EBA131}"/>
            </c:ext>
          </c:extLst>
        </c:ser>
        <c:ser>
          <c:idx val="1"/>
          <c:order val="1"/>
          <c:tx>
            <c:strRef>
              <c:f>Pivots!$C$91:$C$92</c:f>
              <c:strCache>
                <c:ptCount val="1"/>
                <c:pt idx="0">
                  <c:v>Male</c:v>
                </c:pt>
              </c:strCache>
            </c:strRef>
          </c:tx>
          <c:spPr>
            <a:solidFill>
              <a:srgbClr val="43E1BF"/>
            </a:solidFill>
            <a:ln>
              <a:noFill/>
            </a:ln>
            <a:effectLst/>
          </c:spPr>
          <c:invertIfNegative val="0"/>
          <c:dLbls>
            <c:spPr>
              <a:solidFill>
                <a:schemeClr val="bg1">
                  <a:lumMod val="7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Pivots!$A$93:$A$96</c:f>
              <c:strCache>
                <c:ptCount val="3"/>
                <c:pt idx="0">
                  <c:v>Cincinnati</c:v>
                </c:pt>
                <c:pt idx="1">
                  <c:v>Cleveland</c:v>
                </c:pt>
                <c:pt idx="2">
                  <c:v>Columbus</c:v>
                </c:pt>
              </c:strCache>
            </c:strRef>
          </c:cat>
          <c:val>
            <c:numRef>
              <c:f>Pivots!$C$93:$C$96</c:f>
              <c:numCache>
                <c:formatCode>#,##0</c:formatCode>
                <c:ptCount val="3"/>
                <c:pt idx="0">
                  <c:v>132</c:v>
                </c:pt>
                <c:pt idx="1">
                  <c:v>63</c:v>
                </c:pt>
                <c:pt idx="2">
                  <c:v>206</c:v>
                </c:pt>
              </c:numCache>
            </c:numRef>
          </c:val>
          <c:extLst>
            <c:ext xmlns:c16="http://schemas.microsoft.com/office/drawing/2014/chart" uri="{C3380CC4-5D6E-409C-BE32-E72D297353CC}">
              <c16:uniqueId val="{00000001-A8F0-42A7-9FBF-033275EBA131}"/>
            </c:ext>
          </c:extLst>
        </c:ser>
        <c:dLbls>
          <c:showLegendKey val="0"/>
          <c:showVal val="0"/>
          <c:showCatName val="0"/>
          <c:showSerName val="0"/>
          <c:showPercent val="0"/>
          <c:showBubbleSize val="0"/>
        </c:dLbls>
        <c:gapWidth val="25"/>
        <c:overlap val="100"/>
        <c:axId val="2033381471"/>
        <c:axId val="2033375231"/>
      </c:barChart>
      <c:catAx>
        <c:axId val="2033381471"/>
        <c:scaling>
          <c:orientation val="minMax"/>
        </c:scaling>
        <c:delete val="1"/>
        <c:axPos val="b"/>
        <c:numFmt formatCode="General" sourceLinked="1"/>
        <c:majorTickMark val="out"/>
        <c:minorTickMark val="none"/>
        <c:tickLblPos val="nextTo"/>
        <c:crossAx val="2033375231"/>
        <c:crosses val="autoZero"/>
        <c:auto val="1"/>
        <c:lblAlgn val="ctr"/>
        <c:lblOffset val="100"/>
        <c:noMultiLvlLbl val="0"/>
      </c:catAx>
      <c:valAx>
        <c:axId val="2033375231"/>
        <c:scaling>
          <c:orientation val="minMax"/>
        </c:scaling>
        <c:delete val="1"/>
        <c:axPos val="l"/>
        <c:numFmt formatCode="0%" sourceLinked="1"/>
        <c:majorTickMark val="out"/>
        <c:minorTickMark val="none"/>
        <c:tickLblPos val="nextTo"/>
        <c:crossAx val="2033381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 Project - Call Centre Report.xlsx]Pivots!Rep Satisfaction</c:name>
    <c:fmtId val="3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0070C0"/>
                </a:solidFill>
                <a:latin typeface="+mj-lt"/>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s>
    <c:plotArea>
      <c:layout/>
      <c:barChart>
        <c:barDir val="col"/>
        <c:grouping val="stacked"/>
        <c:varyColors val="0"/>
        <c:ser>
          <c:idx val="0"/>
          <c:order val="0"/>
          <c:tx>
            <c:strRef>
              <c:f>Pivots!$B$105</c:f>
              <c:strCache>
                <c:ptCount val="1"/>
                <c:pt idx="0">
                  <c:v>Total</c:v>
                </c:pt>
              </c:strCache>
            </c:strRef>
          </c:tx>
          <c:spPr>
            <a:solidFill>
              <a:schemeClr val="accent1"/>
            </a:solidFill>
            <a:ln>
              <a:noFill/>
            </a:ln>
            <a:effectLst/>
          </c:spPr>
          <c:invertIfNegative val="0"/>
          <c:cat>
            <c:strRef>
              <c:f>Pivots!$A$106:$A$112</c:f>
              <c:strCache>
                <c:ptCount val="6"/>
                <c:pt idx="0">
                  <c:v>0</c:v>
                </c:pt>
                <c:pt idx="1">
                  <c:v>1</c:v>
                </c:pt>
                <c:pt idx="2">
                  <c:v>2</c:v>
                </c:pt>
                <c:pt idx="3">
                  <c:v>3</c:v>
                </c:pt>
                <c:pt idx="4">
                  <c:v>4</c:v>
                </c:pt>
                <c:pt idx="5">
                  <c:v>5</c:v>
                </c:pt>
              </c:strCache>
            </c:strRef>
          </c:cat>
          <c:val>
            <c:numRef>
              <c:f>Pivots!$B$106:$B$112</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43AB-452B-BCA8-976A9C358A11}"/>
            </c:ext>
          </c:extLst>
        </c:ser>
        <c:dLbls>
          <c:showLegendKey val="0"/>
          <c:showVal val="0"/>
          <c:showCatName val="0"/>
          <c:showSerName val="0"/>
          <c:showPercent val="0"/>
          <c:showBubbleSize val="0"/>
        </c:dLbls>
        <c:gapWidth val="10"/>
        <c:overlap val="100"/>
        <c:axId val="1933391855"/>
        <c:axId val="1933394255"/>
      </c:barChart>
      <c:catAx>
        <c:axId val="19333918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394255"/>
        <c:crosses val="autoZero"/>
        <c:auto val="1"/>
        <c:lblAlgn val="ctr"/>
        <c:lblOffset val="100"/>
        <c:noMultiLvlLbl val="0"/>
      </c:catAx>
      <c:valAx>
        <c:axId val="1933394255"/>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391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2.xml"/><Relationship Id="rId2" Type="http://schemas.openxmlformats.org/officeDocument/2006/relationships/image" Target="../media/image1.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5.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13" Type="http://schemas.openxmlformats.org/officeDocument/2006/relationships/image" Target="../media/image23.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12</xdr:col>
      <xdr:colOff>236220</xdr:colOff>
      <xdr:row>18</xdr:row>
      <xdr:rowOff>129540</xdr:rowOff>
    </xdr:from>
    <xdr:to>
      <xdr:col>14</xdr:col>
      <xdr:colOff>179332</xdr:colOff>
      <xdr:row>27</xdr:row>
      <xdr:rowOff>42605</xdr:rowOff>
    </xdr:to>
    <mc:AlternateContent xmlns:mc="http://schemas.openxmlformats.org/markup-compatibility/2006" xmlns:a14="http://schemas.microsoft.com/office/drawing/2010/main">
      <mc:Choice Requires="a14">
        <xdr:graphicFrame macro="">
          <xdr:nvGraphicFramePr>
            <xdr:cNvPr id="22" name="Representative">
              <a:extLst>
                <a:ext uri="{FF2B5EF4-FFF2-40B4-BE49-F238E27FC236}">
                  <a16:creationId xmlns:a16="http://schemas.microsoft.com/office/drawing/2014/main" id="{A6248023-103C-4B57-8EA5-71D3DAEAB96D}"/>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322820" y="3387090"/>
              <a:ext cx="1333762" cy="20561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129540</xdr:colOff>
      <xdr:row>3</xdr:row>
      <xdr:rowOff>175260</xdr:rowOff>
    </xdr:from>
    <xdr:to>
      <xdr:col>14</xdr:col>
      <xdr:colOff>53340</xdr:colOff>
      <xdr:row>15</xdr:row>
      <xdr:rowOff>7620</xdr:rowOff>
    </xdr:to>
    <xdr:graphicFrame macro="">
      <xdr:nvGraphicFramePr>
        <xdr:cNvPr id="24" name="Chart 23">
          <a:extLst>
            <a:ext uri="{FF2B5EF4-FFF2-40B4-BE49-F238E27FC236}">
              <a16:creationId xmlns:a16="http://schemas.microsoft.com/office/drawing/2014/main" id="{DB288B99-8C6A-4215-A766-FC7C57FC52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2</xdr:row>
      <xdr:rowOff>152400</xdr:rowOff>
    </xdr:from>
    <xdr:to>
      <xdr:col>4</xdr:col>
      <xdr:colOff>129540</xdr:colOff>
      <xdr:row>7</xdr:row>
      <xdr:rowOff>152400</xdr:rowOff>
    </xdr:to>
    <xdr:sp macro="" textlink="Pivots!A4">
      <xdr:nvSpPr>
        <xdr:cNvPr id="2" name="Rectangle 1">
          <a:extLst>
            <a:ext uri="{FF2B5EF4-FFF2-40B4-BE49-F238E27FC236}">
              <a16:creationId xmlns:a16="http://schemas.microsoft.com/office/drawing/2014/main" id="{F180F182-9ADA-D318-D933-7C2EA3061807}"/>
            </a:ext>
          </a:extLst>
        </xdr:cNvPr>
        <xdr:cNvSpPr/>
      </xdr:nvSpPr>
      <xdr:spPr>
        <a:xfrm>
          <a:off x="411480" y="518160"/>
          <a:ext cx="1470660" cy="914400"/>
        </a:xfrm>
        <a:prstGeom prst="rect">
          <a:avLst/>
        </a:prstGeom>
        <a:ln>
          <a:noFill/>
        </a:ln>
        <a:effectLst>
          <a:outerShdw blurRad="254000" dist="127000" dir="2700000" algn="tl" rotWithShape="0">
            <a:prstClr val="black">
              <a:alpha val="50000"/>
            </a:prstClr>
          </a:outerShdw>
        </a:effectLst>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fld id="{1E128E09-C54A-48EA-8345-F56DF52F801C}" type="TxLink">
            <a:rPr lang="en-US" sz="2400" b="1" i="0" u="none" strike="noStrike">
              <a:solidFill>
                <a:schemeClr val="bg1"/>
              </a:solidFill>
              <a:latin typeface="+mj-lt"/>
            </a:rPr>
            <a:pPr algn="ctr"/>
            <a:t>1,000</a:t>
          </a:fld>
          <a:endParaRPr lang="en-IN" sz="2400" b="1">
            <a:solidFill>
              <a:schemeClr val="bg1"/>
            </a:solidFill>
            <a:latin typeface="+mj-lt"/>
          </a:endParaRPr>
        </a:p>
      </xdr:txBody>
    </xdr:sp>
    <xdr:clientData/>
  </xdr:twoCellAnchor>
  <xdr:twoCellAnchor>
    <xdr:from>
      <xdr:col>2</xdr:col>
      <xdr:colOff>243840</xdr:colOff>
      <xdr:row>3</xdr:row>
      <xdr:rowOff>15240</xdr:rowOff>
    </xdr:from>
    <xdr:to>
      <xdr:col>3</xdr:col>
      <xdr:colOff>533400</xdr:colOff>
      <xdr:row>4</xdr:row>
      <xdr:rowOff>91440</xdr:rowOff>
    </xdr:to>
    <xdr:sp macro="" textlink="">
      <xdr:nvSpPr>
        <xdr:cNvPr id="3" name="TextBox 2">
          <a:extLst>
            <a:ext uri="{FF2B5EF4-FFF2-40B4-BE49-F238E27FC236}">
              <a16:creationId xmlns:a16="http://schemas.microsoft.com/office/drawing/2014/main" id="{6D5E8006-CB61-582E-DA38-6843E62F03D2}"/>
            </a:ext>
          </a:extLst>
        </xdr:cNvPr>
        <xdr:cNvSpPr txBox="1"/>
      </xdr:nvSpPr>
      <xdr:spPr>
        <a:xfrm>
          <a:off x="655320" y="563880"/>
          <a:ext cx="9601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lumMod val="95000"/>
                </a:schemeClr>
              </a:solidFill>
              <a:latin typeface="+mj-lt"/>
            </a:rPr>
            <a:t>Calls</a:t>
          </a:r>
        </a:p>
        <a:p>
          <a:endParaRPr lang="en-IN" sz="1100"/>
        </a:p>
      </xdr:txBody>
    </xdr:sp>
    <xdr:clientData/>
  </xdr:twoCellAnchor>
  <xdr:twoCellAnchor editAs="oneCell">
    <xdr:from>
      <xdr:col>2</xdr:col>
      <xdr:colOff>57582</xdr:colOff>
      <xdr:row>3</xdr:row>
      <xdr:rowOff>36018</xdr:rowOff>
    </xdr:from>
    <xdr:to>
      <xdr:col>2</xdr:col>
      <xdr:colOff>299714</xdr:colOff>
      <xdr:row>4</xdr:row>
      <xdr:rowOff>65742</xdr:rowOff>
    </xdr:to>
    <xdr:pic>
      <xdr:nvPicPr>
        <xdr:cNvPr id="4" name="Graphic 3" descr="Receiver with solid fill">
          <a:extLst>
            <a:ext uri="{FF2B5EF4-FFF2-40B4-BE49-F238E27FC236}">
              <a16:creationId xmlns:a16="http://schemas.microsoft.com/office/drawing/2014/main" id="{76CB4A40-D2F8-44FA-B4F1-72FC3CF8ED5D}"/>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1659533">
          <a:off x="469062" y="584658"/>
          <a:ext cx="242132" cy="212604"/>
        </a:xfrm>
        <a:prstGeom prst="rect">
          <a:avLst/>
        </a:prstGeom>
      </xdr:spPr>
    </xdr:pic>
    <xdr:clientData/>
  </xdr:twoCellAnchor>
  <xdr:twoCellAnchor>
    <xdr:from>
      <xdr:col>2</xdr:col>
      <xdr:colOff>289560</xdr:colOff>
      <xdr:row>6</xdr:row>
      <xdr:rowOff>53340</xdr:rowOff>
    </xdr:from>
    <xdr:to>
      <xdr:col>3</xdr:col>
      <xdr:colOff>563880</xdr:colOff>
      <xdr:row>7</xdr:row>
      <xdr:rowOff>106680</xdr:rowOff>
    </xdr:to>
    <xdr:sp macro="" textlink="Pivots!A10">
      <xdr:nvSpPr>
        <xdr:cNvPr id="5" name="TextBox 4">
          <a:extLst>
            <a:ext uri="{FF2B5EF4-FFF2-40B4-BE49-F238E27FC236}">
              <a16:creationId xmlns:a16="http://schemas.microsoft.com/office/drawing/2014/main" id="{BE1B2965-789B-8D90-F4D5-FF9D71201CE8}"/>
            </a:ext>
          </a:extLst>
        </xdr:cNvPr>
        <xdr:cNvSpPr txBox="1"/>
      </xdr:nvSpPr>
      <xdr:spPr>
        <a:xfrm>
          <a:off x="701040" y="1150620"/>
          <a:ext cx="9448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28B372C-CC76-4F20-861E-EEB7E59A269A}" type="TxLink">
            <a:rPr lang="en-US" sz="1400" b="1" i="0" u="none" strike="noStrike">
              <a:solidFill>
                <a:schemeClr val="bg1"/>
              </a:solidFill>
              <a:latin typeface="+mj-lt"/>
            </a:rPr>
            <a:pPr algn="ctr"/>
            <a:t>207</a:t>
          </a:fld>
          <a:endParaRPr lang="en-IN" sz="1400" b="1">
            <a:solidFill>
              <a:schemeClr val="bg1"/>
            </a:solidFill>
            <a:latin typeface="+mj-lt"/>
          </a:endParaRPr>
        </a:p>
      </xdr:txBody>
    </xdr:sp>
    <xdr:clientData/>
  </xdr:twoCellAnchor>
  <xdr:twoCellAnchor>
    <xdr:from>
      <xdr:col>2</xdr:col>
      <xdr:colOff>0</xdr:colOff>
      <xdr:row>10</xdr:row>
      <xdr:rowOff>0</xdr:rowOff>
    </xdr:from>
    <xdr:to>
      <xdr:col>4</xdr:col>
      <xdr:colOff>129540</xdr:colOff>
      <xdr:row>15</xdr:row>
      <xdr:rowOff>0</xdr:rowOff>
    </xdr:to>
    <xdr:sp macro="" textlink="Pivots!B4">
      <xdr:nvSpPr>
        <xdr:cNvPr id="6" name="Rectangle 5">
          <a:extLst>
            <a:ext uri="{FF2B5EF4-FFF2-40B4-BE49-F238E27FC236}">
              <a16:creationId xmlns:a16="http://schemas.microsoft.com/office/drawing/2014/main" id="{92BF7FA1-7D1D-4430-90FF-AC4E02BA93C7}"/>
            </a:ext>
          </a:extLst>
        </xdr:cNvPr>
        <xdr:cNvSpPr/>
      </xdr:nvSpPr>
      <xdr:spPr>
        <a:xfrm>
          <a:off x="411480" y="1828800"/>
          <a:ext cx="1470660" cy="914400"/>
        </a:xfrm>
        <a:prstGeom prst="rect">
          <a:avLst/>
        </a:prstGeom>
        <a:ln>
          <a:noFill/>
        </a:ln>
        <a:effectLst>
          <a:outerShdw blurRad="254000" dist="127000" dir="2700000" algn="tl" rotWithShape="0">
            <a:prstClr val="black">
              <a:alpha val="50000"/>
            </a:prstClr>
          </a:outerShdw>
        </a:effectLst>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fld id="{44A69E5B-10CE-4A2E-8DFD-ACB4F23C4A24}" type="TxLink">
            <a:rPr lang="en-US" sz="2200" b="1" i="0" u="none" strike="noStrike">
              <a:solidFill>
                <a:schemeClr val="bg1"/>
              </a:solidFill>
              <a:latin typeface="+mj-lt"/>
            </a:rPr>
            <a:pPr algn="ctr"/>
            <a:t>₹ 96,623</a:t>
          </a:fld>
          <a:endParaRPr lang="en-IN" sz="2200" b="1">
            <a:solidFill>
              <a:schemeClr val="bg1"/>
            </a:solidFill>
            <a:latin typeface="+mj-lt"/>
          </a:endParaRPr>
        </a:p>
      </xdr:txBody>
    </xdr:sp>
    <xdr:clientData/>
  </xdr:twoCellAnchor>
  <xdr:twoCellAnchor>
    <xdr:from>
      <xdr:col>2</xdr:col>
      <xdr:colOff>243840</xdr:colOff>
      <xdr:row>10</xdr:row>
      <xdr:rowOff>45720</xdr:rowOff>
    </xdr:from>
    <xdr:to>
      <xdr:col>3</xdr:col>
      <xdr:colOff>533400</xdr:colOff>
      <xdr:row>11</xdr:row>
      <xdr:rowOff>121920</xdr:rowOff>
    </xdr:to>
    <xdr:sp macro="" textlink="">
      <xdr:nvSpPr>
        <xdr:cNvPr id="7" name="TextBox 6">
          <a:extLst>
            <a:ext uri="{FF2B5EF4-FFF2-40B4-BE49-F238E27FC236}">
              <a16:creationId xmlns:a16="http://schemas.microsoft.com/office/drawing/2014/main" id="{90E0627C-6F19-4FE3-BAE9-0EA04B39AAF0}"/>
            </a:ext>
          </a:extLst>
        </xdr:cNvPr>
        <xdr:cNvSpPr txBox="1"/>
      </xdr:nvSpPr>
      <xdr:spPr>
        <a:xfrm>
          <a:off x="655320" y="1874520"/>
          <a:ext cx="9601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lumMod val="95000"/>
                </a:schemeClr>
              </a:solidFill>
              <a:latin typeface="+mj-lt"/>
            </a:rPr>
            <a:t>Amount</a:t>
          </a:r>
        </a:p>
        <a:p>
          <a:endParaRPr lang="en-IN" sz="1100"/>
        </a:p>
      </xdr:txBody>
    </xdr:sp>
    <xdr:clientData/>
  </xdr:twoCellAnchor>
  <xdr:twoCellAnchor editAs="oneCell">
    <xdr:from>
      <xdr:col>2</xdr:col>
      <xdr:colOff>72346</xdr:colOff>
      <xdr:row>10</xdr:row>
      <xdr:rowOff>66498</xdr:rowOff>
    </xdr:from>
    <xdr:to>
      <xdr:col>2</xdr:col>
      <xdr:colOff>284950</xdr:colOff>
      <xdr:row>11</xdr:row>
      <xdr:rowOff>96221</xdr:rowOff>
    </xdr:to>
    <xdr:pic>
      <xdr:nvPicPr>
        <xdr:cNvPr id="8" name="Graphic 7">
          <a:extLst>
            <a:ext uri="{FF2B5EF4-FFF2-40B4-BE49-F238E27FC236}">
              <a16:creationId xmlns:a16="http://schemas.microsoft.com/office/drawing/2014/main" id="{925A6D81-F553-4F66-A17D-3F60F5DF6F7F}"/>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483826" y="1895298"/>
          <a:ext cx="212604" cy="212604"/>
        </a:xfrm>
        <a:prstGeom prst="rect">
          <a:avLst/>
        </a:prstGeom>
      </xdr:spPr>
    </xdr:pic>
    <xdr:clientData/>
  </xdr:twoCellAnchor>
  <xdr:twoCellAnchor>
    <xdr:from>
      <xdr:col>2</xdr:col>
      <xdr:colOff>289560</xdr:colOff>
      <xdr:row>13</xdr:row>
      <xdr:rowOff>83820</xdr:rowOff>
    </xdr:from>
    <xdr:to>
      <xdr:col>3</xdr:col>
      <xdr:colOff>563880</xdr:colOff>
      <xdr:row>14</xdr:row>
      <xdr:rowOff>137160</xdr:rowOff>
    </xdr:to>
    <xdr:sp macro="" textlink="Pivots!B10">
      <xdr:nvSpPr>
        <xdr:cNvPr id="9" name="TextBox 8">
          <a:extLst>
            <a:ext uri="{FF2B5EF4-FFF2-40B4-BE49-F238E27FC236}">
              <a16:creationId xmlns:a16="http://schemas.microsoft.com/office/drawing/2014/main" id="{B20F912F-524E-41FA-A01A-9EEE40CBBAA7}"/>
            </a:ext>
          </a:extLst>
        </xdr:cNvPr>
        <xdr:cNvSpPr txBox="1"/>
      </xdr:nvSpPr>
      <xdr:spPr>
        <a:xfrm>
          <a:off x="701040" y="2461260"/>
          <a:ext cx="9448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776DF50-2479-4450-9007-21C15E55E5AA}" type="TxLink">
            <a:rPr lang="en-US" sz="1400" b="1" i="0" u="none" strike="noStrike">
              <a:solidFill>
                <a:schemeClr val="bg1"/>
              </a:solidFill>
              <a:latin typeface="+mj-lt"/>
            </a:rPr>
            <a:pPr algn="ctr"/>
            <a:t>₹ 20,872</a:t>
          </a:fld>
          <a:endParaRPr lang="en-IN" sz="1400" b="1">
            <a:solidFill>
              <a:schemeClr val="bg1"/>
            </a:solidFill>
            <a:latin typeface="+mj-lt"/>
          </a:endParaRPr>
        </a:p>
      </xdr:txBody>
    </xdr:sp>
    <xdr:clientData/>
  </xdr:twoCellAnchor>
  <xdr:twoCellAnchor>
    <xdr:from>
      <xdr:col>2</xdr:col>
      <xdr:colOff>0</xdr:colOff>
      <xdr:row>17</xdr:row>
      <xdr:rowOff>0</xdr:rowOff>
    </xdr:from>
    <xdr:to>
      <xdr:col>4</xdr:col>
      <xdr:colOff>129540</xdr:colOff>
      <xdr:row>22</xdr:row>
      <xdr:rowOff>0</xdr:rowOff>
    </xdr:to>
    <xdr:sp macro="" textlink="Pivots!C4">
      <xdr:nvSpPr>
        <xdr:cNvPr id="10" name="Rectangle 9">
          <a:extLst>
            <a:ext uri="{FF2B5EF4-FFF2-40B4-BE49-F238E27FC236}">
              <a16:creationId xmlns:a16="http://schemas.microsoft.com/office/drawing/2014/main" id="{CFAFC0C4-A220-4729-B61B-71BD6970DDF3}"/>
            </a:ext>
          </a:extLst>
        </xdr:cNvPr>
        <xdr:cNvSpPr/>
      </xdr:nvSpPr>
      <xdr:spPr>
        <a:xfrm>
          <a:off x="411480" y="3108960"/>
          <a:ext cx="1470660" cy="914400"/>
        </a:xfrm>
        <a:prstGeom prst="rect">
          <a:avLst/>
        </a:prstGeom>
        <a:ln>
          <a:noFill/>
        </a:ln>
        <a:effectLst>
          <a:outerShdw blurRad="254000" dist="127000" dir="2700000" algn="tl" rotWithShape="0">
            <a:prstClr val="black">
              <a:alpha val="50000"/>
            </a:prstClr>
          </a:outerShdw>
        </a:effectLst>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fld id="{68370548-E1D5-4535-B08A-D9AEDDD1AF90}" type="TxLink">
            <a:rPr lang="en-US" sz="2200" b="1" i="0" u="none" strike="noStrike">
              <a:solidFill>
                <a:schemeClr val="bg1"/>
              </a:solidFill>
              <a:latin typeface="+mj-lt"/>
            </a:rPr>
            <a:pPr algn="ctr"/>
            <a:t>89,850</a:t>
          </a:fld>
          <a:endParaRPr lang="en-IN" sz="2200" b="1">
            <a:solidFill>
              <a:schemeClr val="bg1"/>
            </a:solidFill>
            <a:latin typeface="+mj-lt"/>
          </a:endParaRPr>
        </a:p>
      </xdr:txBody>
    </xdr:sp>
    <xdr:clientData/>
  </xdr:twoCellAnchor>
  <xdr:twoCellAnchor>
    <xdr:from>
      <xdr:col>2</xdr:col>
      <xdr:colOff>243840</xdr:colOff>
      <xdr:row>17</xdr:row>
      <xdr:rowOff>45720</xdr:rowOff>
    </xdr:from>
    <xdr:to>
      <xdr:col>3</xdr:col>
      <xdr:colOff>533400</xdr:colOff>
      <xdr:row>18</xdr:row>
      <xdr:rowOff>121920</xdr:rowOff>
    </xdr:to>
    <xdr:sp macro="" textlink="">
      <xdr:nvSpPr>
        <xdr:cNvPr id="11" name="TextBox 10">
          <a:extLst>
            <a:ext uri="{FF2B5EF4-FFF2-40B4-BE49-F238E27FC236}">
              <a16:creationId xmlns:a16="http://schemas.microsoft.com/office/drawing/2014/main" id="{F9C6FF8A-2BE0-4C04-97DE-90DBC29E684B}"/>
            </a:ext>
          </a:extLst>
        </xdr:cNvPr>
        <xdr:cNvSpPr txBox="1"/>
      </xdr:nvSpPr>
      <xdr:spPr>
        <a:xfrm>
          <a:off x="655320" y="3154680"/>
          <a:ext cx="9601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lumMod val="95000"/>
                </a:schemeClr>
              </a:solidFill>
              <a:latin typeface="+mj-lt"/>
            </a:rPr>
            <a:t>Duration</a:t>
          </a:r>
        </a:p>
        <a:p>
          <a:endParaRPr lang="en-IN" sz="1100"/>
        </a:p>
      </xdr:txBody>
    </xdr:sp>
    <xdr:clientData/>
  </xdr:twoCellAnchor>
  <xdr:twoCellAnchor editAs="oneCell">
    <xdr:from>
      <xdr:col>2</xdr:col>
      <xdr:colOff>72346</xdr:colOff>
      <xdr:row>17</xdr:row>
      <xdr:rowOff>66498</xdr:rowOff>
    </xdr:from>
    <xdr:to>
      <xdr:col>2</xdr:col>
      <xdr:colOff>284950</xdr:colOff>
      <xdr:row>18</xdr:row>
      <xdr:rowOff>96221</xdr:rowOff>
    </xdr:to>
    <xdr:pic>
      <xdr:nvPicPr>
        <xdr:cNvPr id="12" name="Graphic 11">
          <a:extLst>
            <a:ext uri="{FF2B5EF4-FFF2-40B4-BE49-F238E27FC236}">
              <a16:creationId xmlns:a16="http://schemas.microsoft.com/office/drawing/2014/main" id="{DFEBCB70-4844-4670-A92D-01AF962591F4}"/>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483826" y="3175458"/>
          <a:ext cx="212604" cy="212604"/>
        </a:xfrm>
        <a:prstGeom prst="rect">
          <a:avLst/>
        </a:prstGeom>
      </xdr:spPr>
    </xdr:pic>
    <xdr:clientData/>
  </xdr:twoCellAnchor>
  <xdr:twoCellAnchor>
    <xdr:from>
      <xdr:col>2</xdr:col>
      <xdr:colOff>289560</xdr:colOff>
      <xdr:row>20</xdr:row>
      <xdr:rowOff>83820</xdr:rowOff>
    </xdr:from>
    <xdr:to>
      <xdr:col>3</xdr:col>
      <xdr:colOff>563880</xdr:colOff>
      <xdr:row>21</xdr:row>
      <xdr:rowOff>137160</xdr:rowOff>
    </xdr:to>
    <xdr:sp macro="" textlink="Pivots!C10">
      <xdr:nvSpPr>
        <xdr:cNvPr id="13" name="TextBox 12">
          <a:extLst>
            <a:ext uri="{FF2B5EF4-FFF2-40B4-BE49-F238E27FC236}">
              <a16:creationId xmlns:a16="http://schemas.microsoft.com/office/drawing/2014/main" id="{BC347990-0CD9-4927-9FC9-BFE434E0F3FA}"/>
            </a:ext>
          </a:extLst>
        </xdr:cNvPr>
        <xdr:cNvSpPr txBox="1"/>
      </xdr:nvSpPr>
      <xdr:spPr>
        <a:xfrm>
          <a:off x="701040" y="3741420"/>
          <a:ext cx="9448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04C64A4-D777-435C-B5C9-49DDFB0B0709}" type="TxLink">
            <a:rPr lang="en-US" sz="1400" b="1" i="0" u="none" strike="noStrike">
              <a:solidFill>
                <a:schemeClr val="bg1"/>
              </a:solidFill>
              <a:latin typeface="+mj-lt"/>
            </a:rPr>
            <a:pPr algn="ctr"/>
            <a:t>17,700</a:t>
          </a:fld>
          <a:endParaRPr lang="en-IN" sz="1400" b="1">
            <a:solidFill>
              <a:schemeClr val="bg1"/>
            </a:solidFill>
            <a:latin typeface="+mj-lt"/>
          </a:endParaRPr>
        </a:p>
      </xdr:txBody>
    </xdr:sp>
    <xdr:clientData/>
  </xdr:twoCellAnchor>
  <xdr:twoCellAnchor>
    <xdr:from>
      <xdr:col>2</xdr:col>
      <xdr:colOff>0</xdr:colOff>
      <xdr:row>24</xdr:row>
      <xdr:rowOff>0</xdr:rowOff>
    </xdr:from>
    <xdr:to>
      <xdr:col>4</xdr:col>
      <xdr:colOff>129540</xdr:colOff>
      <xdr:row>29</xdr:row>
      <xdr:rowOff>0</xdr:rowOff>
    </xdr:to>
    <xdr:sp macro="" textlink="Pivots!D4">
      <xdr:nvSpPr>
        <xdr:cNvPr id="14" name="Rectangle 13">
          <a:extLst>
            <a:ext uri="{FF2B5EF4-FFF2-40B4-BE49-F238E27FC236}">
              <a16:creationId xmlns:a16="http://schemas.microsoft.com/office/drawing/2014/main" id="{84425B9A-56A7-4945-B015-61A68500A578}"/>
            </a:ext>
          </a:extLst>
        </xdr:cNvPr>
        <xdr:cNvSpPr/>
      </xdr:nvSpPr>
      <xdr:spPr>
        <a:xfrm>
          <a:off x="411238" y="4910667"/>
          <a:ext cx="1460016" cy="1330476"/>
        </a:xfrm>
        <a:prstGeom prst="rect">
          <a:avLst/>
        </a:prstGeom>
        <a:ln>
          <a:noFill/>
        </a:ln>
        <a:effectLst>
          <a:outerShdw blurRad="254000" dist="127000" dir="2700000" algn="tl" rotWithShape="0">
            <a:prstClr val="black">
              <a:alpha val="50000"/>
            </a:prstClr>
          </a:outerShdw>
        </a:effectLst>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fld id="{3D3550C7-43C0-4FC5-BBF0-66A0D0F3E7BF}" type="TxLink">
            <a:rPr lang="en-US" sz="2200" b="1" i="0" u="none" strike="noStrike">
              <a:solidFill>
                <a:schemeClr val="bg1"/>
              </a:solidFill>
              <a:latin typeface="+mj-lt"/>
            </a:rPr>
            <a:pPr algn="ctr"/>
            <a:t>3.89</a:t>
          </a:fld>
          <a:endParaRPr lang="en-IN" sz="2200" b="1">
            <a:solidFill>
              <a:schemeClr val="bg1"/>
            </a:solidFill>
            <a:latin typeface="+mj-lt"/>
          </a:endParaRPr>
        </a:p>
      </xdr:txBody>
    </xdr:sp>
    <xdr:clientData/>
  </xdr:twoCellAnchor>
  <xdr:twoCellAnchor>
    <xdr:from>
      <xdr:col>2</xdr:col>
      <xdr:colOff>274320</xdr:colOff>
      <xdr:row>24</xdr:row>
      <xdr:rowOff>45719</xdr:rowOff>
    </xdr:from>
    <xdr:to>
      <xdr:col>3</xdr:col>
      <xdr:colOff>563880</xdr:colOff>
      <xdr:row>26</xdr:row>
      <xdr:rowOff>127000</xdr:rowOff>
    </xdr:to>
    <xdr:sp macro="" textlink="">
      <xdr:nvSpPr>
        <xdr:cNvPr id="15" name="TextBox 14">
          <a:extLst>
            <a:ext uri="{FF2B5EF4-FFF2-40B4-BE49-F238E27FC236}">
              <a16:creationId xmlns:a16="http://schemas.microsoft.com/office/drawing/2014/main" id="{7B5C6A54-BDA6-47F0-8579-2DC4D535ED50}"/>
            </a:ext>
          </a:extLst>
        </xdr:cNvPr>
        <xdr:cNvSpPr txBox="1"/>
      </xdr:nvSpPr>
      <xdr:spPr>
        <a:xfrm>
          <a:off x="689956" y="4721628"/>
          <a:ext cx="959197" cy="612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bg1">
                  <a:lumMod val="95000"/>
                </a:schemeClr>
              </a:solidFill>
              <a:latin typeface="+mj-lt"/>
            </a:rPr>
            <a:t>Avg. Rating</a:t>
          </a:r>
        </a:p>
        <a:p>
          <a:endParaRPr lang="en-IN" sz="1100"/>
        </a:p>
      </xdr:txBody>
    </xdr:sp>
    <xdr:clientData/>
  </xdr:twoCellAnchor>
  <xdr:twoCellAnchor editAs="oneCell">
    <xdr:from>
      <xdr:col>2</xdr:col>
      <xdr:colOff>68361</xdr:colOff>
      <xdr:row>24</xdr:row>
      <xdr:rowOff>70142</xdr:rowOff>
    </xdr:from>
    <xdr:to>
      <xdr:col>2</xdr:col>
      <xdr:colOff>385787</xdr:colOff>
      <xdr:row>25</xdr:row>
      <xdr:rowOff>126923</xdr:rowOff>
    </xdr:to>
    <xdr:pic>
      <xdr:nvPicPr>
        <xdr:cNvPr id="16" name="Graphic 15">
          <a:extLst>
            <a:ext uri="{FF2B5EF4-FFF2-40B4-BE49-F238E27FC236}">
              <a16:creationId xmlns:a16="http://schemas.microsoft.com/office/drawing/2014/main" id="{A40961F3-16E8-4676-BC2D-FCA63BDE0F4B}"/>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rot="248338">
          <a:off x="479599" y="4980809"/>
          <a:ext cx="317426" cy="322876"/>
        </a:xfrm>
        <a:prstGeom prst="rect">
          <a:avLst/>
        </a:prstGeom>
      </xdr:spPr>
    </xdr:pic>
    <xdr:clientData/>
  </xdr:twoCellAnchor>
  <xdr:twoCellAnchor>
    <xdr:from>
      <xdr:col>2</xdr:col>
      <xdr:colOff>208280</xdr:colOff>
      <xdr:row>25</xdr:row>
      <xdr:rowOff>210589</xdr:rowOff>
    </xdr:from>
    <xdr:to>
      <xdr:col>3</xdr:col>
      <xdr:colOff>619760</xdr:colOff>
      <xdr:row>29</xdr:row>
      <xdr:rowOff>193040</xdr:rowOff>
    </xdr:to>
    <xdr:sp macro="" textlink="Pivots!D10">
      <xdr:nvSpPr>
        <xdr:cNvPr id="17" name="TextBox 16">
          <a:extLst>
            <a:ext uri="{FF2B5EF4-FFF2-40B4-BE49-F238E27FC236}">
              <a16:creationId xmlns:a16="http://schemas.microsoft.com/office/drawing/2014/main" id="{CAE9CC19-C1DC-4C33-A419-AD9EACA0165D}"/>
            </a:ext>
          </a:extLst>
        </xdr:cNvPr>
        <xdr:cNvSpPr txBox="1"/>
      </xdr:nvSpPr>
      <xdr:spPr>
        <a:xfrm>
          <a:off x="614680" y="5107709"/>
          <a:ext cx="1082040" cy="1039091"/>
        </a:xfrm>
        <a:prstGeom prst="rect">
          <a:avLst/>
        </a:prstGeom>
        <a:noFill/>
        <a:ln>
          <a:noFill/>
        </a:ln>
      </xdr:spPr>
      <xdr:style>
        <a:lnRef idx="0">
          <a:scrgbClr r="0" g="0" b="0"/>
        </a:lnRef>
        <a:fillRef idx="0">
          <a:scrgbClr r="0" g="0" b="0"/>
        </a:fillRef>
        <a:effectRef idx="0">
          <a:scrgbClr r="0" g="0" b="0"/>
        </a:effectRef>
        <a:fontRef idx="minor">
          <a:schemeClr val="accent2"/>
        </a:fontRef>
      </xdr:style>
      <xdr:txBody>
        <a:bodyPr vertOverflow="clip" horzOverflow="clip" wrap="square" rtlCol="0" anchor="ctr"/>
        <a:lstStyle/>
        <a:p>
          <a:pPr algn="ctr"/>
          <a:fld id="{F17CD367-9D7A-4331-B1B0-CB474EB2106A}" type="TxLink">
            <a:rPr lang="en-US" sz="1200" b="1" i="0" u="none" strike="noStrike" cap="none" spc="0">
              <a:ln>
                <a:noFill/>
              </a:ln>
              <a:solidFill>
                <a:schemeClr val="bg1"/>
              </a:solidFill>
              <a:effectLst/>
              <a:latin typeface="+mj-lt"/>
            </a:rPr>
            <a:pPr algn="ctr"/>
            <a:t>3.86</a:t>
          </a:fld>
          <a:endParaRPr lang="en-IN" sz="1200" b="1" cap="none" spc="0">
            <a:ln>
              <a:noFill/>
            </a:ln>
            <a:solidFill>
              <a:schemeClr val="bg1"/>
            </a:solidFill>
            <a:effectLst/>
            <a:latin typeface="+mj-lt"/>
          </a:endParaRPr>
        </a:p>
      </xdr:txBody>
    </xdr:sp>
    <xdr:clientData/>
  </xdr:twoCellAnchor>
  <xdr:twoCellAnchor>
    <xdr:from>
      <xdr:col>2</xdr:col>
      <xdr:colOff>0</xdr:colOff>
      <xdr:row>31</xdr:row>
      <xdr:rowOff>0</xdr:rowOff>
    </xdr:from>
    <xdr:to>
      <xdr:col>4</xdr:col>
      <xdr:colOff>129540</xdr:colOff>
      <xdr:row>36</xdr:row>
      <xdr:rowOff>0</xdr:rowOff>
    </xdr:to>
    <xdr:sp macro="" textlink="Pivots!E4">
      <xdr:nvSpPr>
        <xdr:cNvPr id="18" name="Rectangle 17">
          <a:extLst>
            <a:ext uri="{FF2B5EF4-FFF2-40B4-BE49-F238E27FC236}">
              <a16:creationId xmlns:a16="http://schemas.microsoft.com/office/drawing/2014/main" id="{8A3E35E4-DB18-47E1-867A-CDE5622EA309}"/>
            </a:ext>
          </a:extLst>
        </xdr:cNvPr>
        <xdr:cNvSpPr/>
      </xdr:nvSpPr>
      <xdr:spPr>
        <a:xfrm>
          <a:off x="417871" y="5715000"/>
          <a:ext cx="1481475" cy="921774"/>
        </a:xfrm>
        <a:prstGeom prst="rect">
          <a:avLst/>
        </a:prstGeom>
        <a:ln>
          <a:noFill/>
        </a:ln>
        <a:effectLst>
          <a:outerShdw blurRad="254000" dist="127000" dir="2700000" algn="tl" rotWithShape="0">
            <a:prstClr val="black">
              <a:alpha val="50000"/>
            </a:prstClr>
          </a:outerShdw>
        </a:effectLst>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fld id="{DAD489DB-E07C-47AC-8703-030FEB54CD14}" type="TxLink">
            <a:rPr lang="en-US" sz="2200" b="1" i="0" u="none" strike="noStrike">
              <a:solidFill>
                <a:schemeClr val="bg1"/>
              </a:solidFill>
              <a:latin typeface="+mj-lt"/>
            </a:rPr>
            <a:pPr algn="ctr"/>
            <a:t>307</a:t>
          </a:fld>
          <a:endParaRPr lang="en-IN" sz="2200" b="1">
            <a:solidFill>
              <a:schemeClr val="bg1"/>
            </a:solidFill>
            <a:latin typeface="+mj-lt"/>
          </a:endParaRPr>
        </a:p>
      </xdr:txBody>
    </xdr:sp>
    <xdr:clientData/>
  </xdr:twoCellAnchor>
  <xdr:twoCellAnchor>
    <xdr:from>
      <xdr:col>2</xdr:col>
      <xdr:colOff>174567</xdr:colOff>
      <xdr:row>31</xdr:row>
      <xdr:rowOff>22628</xdr:rowOff>
    </xdr:from>
    <xdr:to>
      <xdr:col>3</xdr:col>
      <xdr:colOff>668943</xdr:colOff>
      <xdr:row>33</xdr:row>
      <xdr:rowOff>57726</xdr:rowOff>
    </xdr:to>
    <xdr:sp macro="" textlink="">
      <xdr:nvSpPr>
        <xdr:cNvPr id="19" name="TextBox 18">
          <a:extLst>
            <a:ext uri="{FF2B5EF4-FFF2-40B4-BE49-F238E27FC236}">
              <a16:creationId xmlns:a16="http://schemas.microsoft.com/office/drawing/2014/main" id="{A16B986F-D54E-42C4-9A51-B87FECE011BB}"/>
            </a:ext>
          </a:extLst>
        </xdr:cNvPr>
        <xdr:cNvSpPr txBox="1"/>
      </xdr:nvSpPr>
      <xdr:spPr>
        <a:xfrm>
          <a:off x="590203" y="6557355"/>
          <a:ext cx="1164013" cy="566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aseline="0">
              <a:solidFill>
                <a:schemeClr val="bg1">
                  <a:lumMod val="95000"/>
                </a:schemeClr>
              </a:solidFill>
              <a:latin typeface="+mj-lt"/>
            </a:rPr>
            <a:t>Happy Callers</a:t>
          </a:r>
        </a:p>
        <a:p>
          <a:pPr algn="ctr"/>
          <a:endParaRPr lang="en-IN" sz="1100" baseline="0">
            <a:solidFill>
              <a:schemeClr val="bg1">
                <a:lumMod val="95000"/>
              </a:schemeClr>
            </a:solidFill>
            <a:latin typeface="+mj-lt"/>
          </a:endParaRPr>
        </a:p>
        <a:p>
          <a:pPr algn="ctr"/>
          <a:endParaRPr lang="en-IN" sz="1100">
            <a:solidFill>
              <a:schemeClr val="bg1">
                <a:lumMod val="95000"/>
              </a:schemeClr>
            </a:solidFill>
            <a:latin typeface="+mj-lt"/>
          </a:endParaRPr>
        </a:p>
        <a:p>
          <a:endParaRPr lang="en-IN" sz="1100"/>
        </a:p>
      </xdr:txBody>
    </xdr:sp>
    <xdr:clientData/>
  </xdr:twoCellAnchor>
  <xdr:twoCellAnchor editAs="oneCell">
    <xdr:from>
      <xdr:col>2</xdr:col>
      <xdr:colOff>72345</xdr:colOff>
      <xdr:row>31</xdr:row>
      <xdr:rowOff>66498</xdr:rowOff>
    </xdr:from>
    <xdr:to>
      <xdr:col>2</xdr:col>
      <xdr:colOff>338666</xdr:colOff>
      <xdr:row>32</xdr:row>
      <xdr:rowOff>71298</xdr:rowOff>
    </xdr:to>
    <xdr:pic>
      <xdr:nvPicPr>
        <xdr:cNvPr id="20" name="Graphic 19">
          <a:extLst>
            <a:ext uri="{FF2B5EF4-FFF2-40B4-BE49-F238E27FC236}">
              <a16:creationId xmlns:a16="http://schemas.microsoft.com/office/drawing/2014/main" id="{784DBBD5-909D-4E64-B0FF-7CECA4879ACB}"/>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483583" y="6839831"/>
          <a:ext cx="266321" cy="270896"/>
        </a:xfrm>
        <a:prstGeom prst="rect">
          <a:avLst/>
        </a:prstGeom>
      </xdr:spPr>
    </xdr:pic>
    <xdr:clientData/>
  </xdr:twoCellAnchor>
  <xdr:twoCellAnchor>
    <xdr:from>
      <xdr:col>2</xdr:col>
      <xdr:colOff>289560</xdr:colOff>
      <xdr:row>34</xdr:row>
      <xdr:rowOff>11546</xdr:rowOff>
    </xdr:from>
    <xdr:to>
      <xdr:col>3</xdr:col>
      <xdr:colOff>563880</xdr:colOff>
      <xdr:row>35</xdr:row>
      <xdr:rowOff>137161</xdr:rowOff>
    </xdr:to>
    <xdr:sp macro="" textlink="Pivots!E10">
      <xdr:nvSpPr>
        <xdr:cNvPr id="21" name="TextBox 20">
          <a:extLst>
            <a:ext uri="{FF2B5EF4-FFF2-40B4-BE49-F238E27FC236}">
              <a16:creationId xmlns:a16="http://schemas.microsoft.com/office/drawing/2014/main" id="{FA7F7941-DE51-4A02-8A15-ABAE81B1E086}"/>
            </a:ext>
          </a:extLst>
        </xdr:cNvPr>
        <xdr:cNvSpPr txBox="1"/>
      </xdr:nvSpPr>
      <xdr:spPr>
        <a:xfrm>
          <a:off x="705196" y="7342910"/>
          <a:ext cx="943957" cy="391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6F80681-DB56-4882-9556-FC5A6FF6BDEC}" type="TxLink">
            <a:rPr lang="en-US" sz="1400" b="1" i="0" u="none" strike="noStrike">
              <a:solidFill>
                <a:schemeClr val="bg1"/>
              </a:solidFill>
              <a:latin typeface="+mj-lt"/>
            </a:rPr>
            <a:pPr algn="ctr"/>
            <a:t>60</a:t>
          </a:fld>
          <a:endParaRPr lang="en-IN" sz="1400" b="1">
            <a:solidFill>
              <a:schemeClr val="bg1"/>
            </a:solidFill>
            <a:latin typeface="+mj-lt"/>
          </a:endParaRPr>
        </a:p>
      </xdr:txBody>
    </xdr:sp>
    <xdr:clientData/>
  </xdr:twoCellAnchor>
  <xdr:twoCellAnchor>
    <xdr:from>
      <xdr:col>4</xdr:col>
      <xdr:colOff>441960</xdr:colOff>
      <xdr:row>2</xdr:row>
      <xdr:rowOff>144780</xdr:rowOff>
    </xdr:from>
    <xdr:to>
      <xdr:col>11</xdr:col>
      <xdr:colOff>121920</xdr:colOff>
      <xdr:row>16</xdr:row>
      <xdr:rowOff>60960</xdr:rowOff>
    </xdr:to>
    <xdr:graphicFrame macro="">
      <xdr:nvGraphicFramePr>
        <xdr:cNvPr id="23" name="Chart 22">
          <a:extLst>
            <a:ext uri="{FF2B5EF4-FFF2-40B4-BE49-F238E27FC236}">
              <a16:creationId xmlns:a16="http://schemas.microsoft.com/office/drawing/2014/main" id="{FB1FEC72-D5AF-444A-A3E8-D331D61898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464820</xdr:colOff>
      <xdr:row>17</xdr:row>
      <xdr:rowOff>121920</xdr:rowOff>
    </xdr:from>
    <xdr:to>
      <xdr:col>9</xdr:col>
      <xdr:colOff>99060</xdr:colOff>
      <xdr:row>39</xdr:row>
      <xdr:rowOff>170793</xdr:rowOff>
    </xdr:to>
    <xdr:graphicFrame macro="">
      <xdr:nvGraphicFramePr>
        <xdr:cNvPr id="25" name="Chart 24">
          <a:extLst>
            <a:ext uri="{FF2B5EF4-FFF2-40B4-BE49-F238E27FC236}">
              <a16:creationId xmlns:a16="http://schemas.microsoft.com/office/drawing/2014/main" id="{00967CE3-DDD5-4AE9-B50C-7EDD5802B4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95250</xdr:colOff>
      <xdr:row>17</xdr:row>
      <xdr:rowOff>121919</xdr:rowOff>
    </xdr:from>
    <xdr:to>
      <xdr:col>12</xdr:col>
      <xdr:colOff>243840</xdr:colOff>
      <xdr:row>39</xdr:row>
      <xdr:rowOff>157655</xdr:rowOff>
    </xdr:to>
    <xdr:graphicFrame macro="">
      <xdr:nvGraphicFramePr>
        <xdr:cNvPr id="26" name="Chart 25">
          <a:extLst>
            <a:ext uri="{FF2B5EF4-FFF2-40B4-BE49-F238E27FC236}">
              <a16:creationId xmlns:a16="http://schemas.microsoft.com/office/drawing/2014/main" id="{D7998A03-EA9B-4B4D-A97D-34C2DF0962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241257</xdr:colOff>
      <xdr:row>2</xdr:row>
      <xdr:rowOff>112986</xdr:rowOff>
    </xdr:from>
    <xdr:to>
      <xdr:col>19</xdr:col>
      <xdr:colOff>544286</xdr:colOff>
      <xdr:row>17</xdr:row>
      <xdr:rowOff>112986</xdr:rowOff>
    </xdr:to>
    <xdr:graphicFrame macro="">
      <xdr:nvGraphicFramePr>
        <xdr:cNvPr id="27" name="Chart 26">
          <a:extLst>
            <a:ext uri="{FF2B5EF4-FFF2-40B4-BE49-F238E27FC236}">
              <a16:creationId xmlns:a16="http://schemas.microsoft.com/office/drawing/2014/main" id="{196E9947-6989-47EF-B310-6F9075CA06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513090</xdr:colOff>
      <xdr:row>2</xdr:row>
      <xdr:rowOff>112986</xdr:rowOff>
    </xdr:from>
    <xdr:to>
      <xdr:col>23</xdr:col>
      <xdr:colOff>10886</xdr:colOff>
      <xdr:row>17</xdr:row>
      <xdr:rowOff>112986</xdr:rowOff>
    </xdr:to>
    <xdr:graphicFrame macro="">
      <xdr:nvGraphicFramePr>
        <xdr:cNvPr id="28" name="Chart 27">
          <a:extLst>
            <a:ext uri="{FF2B5EF4-FFF2-40B4-BE49-F238E27FC236}">
              <a16:creationId xmlns:a16="http://schemas.microsoft.com/office/drawing/2014/main" id="{EB0CA10F-7264-4654-853C-4971B13239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twoCellAnchor>
    <xdr:from>
      <xdr:col>7</xdr:col>
      <xdr:colOff>53007</xdr:colOff>
      <xdr:row>2</xdr:row>
      <xdr:rowOff>23048</xdr:rowOff>
    </xdr:from>
    <xdr:to>
      <xdr:col>7</xdr:col>
      <xdr:colOff>359965</xdr:colOff>
      <xdr:row>2</xdr:row>
      <xdr:rowOff>304801</xdr:rowOff>
    </xdr:to>
    <xdr:pic>
      <xdr:nvPicPr>
        <xdr:cNvPr id="9" name="Picture 8" descr="Businessman hands together">
          <a:extLst>
            <a:ext uri="{FF2B5EF4-FFF2-40B4-BE49-F238E27FC236}">
              <a16:creationId xmlns:a16="http://schemas.microsoft.com/office/drawing/2014/main" id="{1FAE3353-AFEA-D277-CF16-2161CA1122DC}"/>
            </a:ext>
          </a:extLst>
        </xdr:cNvPr>
        <xdr:cNvPicPr>
          <a:picLocks noChangeAspect="1"/>
        </xdr:cNvPicPr>
      </xdr:nvPicPr>
      <xdr:blipFill rotWithShape="1">
        <a:blip xmlns:r="http://schemas.openxmlformats.org/officeDocument/2006/relationships" r:embed="rId13" cstate="print">
          <a:extLst>
            <a:ext uri="{28A0092B-C50C-407E-A947-70E740481C1C}">
              <a14:useLocalDpi xmlns:a14="http://schemas.microsoft.com/office/drawing/2010/main" val="0"/>
            </a:ext>
          </a:extLst>
        </a:blip>
        <a:srcRect l="8787" t="99" r="5949" b="78195"/>
        <a:stretch/>
      </xdr:blipFill>
      <xdr:spPr>
        <a:xfrm>
          <a:off x="4982816" y="394109"/>
          <a:ext cx="306958" cy="281753"/>
        </a:xfrm>
        <a:prstGeom prst="flowChartConnector">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deep Chowdhury" refreshedDate="45799.721859490739" backgroundQuery="1" createdVersion="8" refreshedVersion="8" minRefreshableVersion="3" recordCount="0" supportSubquery="1" supportAdvancedDrill="1" xr:uid="{FB6987FA-FF15-4CE7-A81F-0AF8068A9A22}">
  <cacheSource type="external" connectionId="1"/>
  <cacheFields count="5">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erage Rating]" caption="Average Rating" numFmtId="0" hierarchy="21" level="32767"/>
    <cacheField name="[Measures].[5* Calls]" caption="5* Calls" numFmtId="0" hierarchy="22"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deep Chowdhury" refreshedDate="45799.72186539352" backgroundQuery="1" createdVersion="8" refreshedVersion="8" minRefreshableVersion="3" recordCount="0" supportSubquery="1" supportAdvancedDrill="1" xr:uid="{8C4D5839-8AC7-465E-BE78-0DFDAAA67EDA}">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8" level="32767"/>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deep Chowdhury" refreshedDate="45799.761311458336" backgroundQuery="1" createdVersion="8" refreshedVersion="8" minRefreshableVersion="3" recordCount="0" supportSubquery="1" supportAdvancedDrill="1" xr:uid="{84890A3F-5598-4E69-A15B-91A907CFA430}">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deep Chowdhury" refreshedDate="45799.779575694447" backgroundQuery="1" createdVersion="8" refreshedVersion="8" minRefreshableVersion="3" recordCount="0" supportSubquery="1" supportAdvancedDrill="1" xr:uid="{61711BE4-D884-44E6-AD3C-A67F093B56CF}">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2"/>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deep Chowdhury" refreshedDate="45800.691216782405" backgroundQuery="1" createdVersion="8" refreshedVersion="8" minRefreshableVersion="3" recordCount="0" supportSubquery="1" supportAdvancedDrill="1" xr:uid="{2AB0D410-2D7C-45AA-9C03-74778892E192}">
  <cacheSource type="external" connectionId="1"/>
  <cacheFields count="6">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erage Rating]" caption="Average Rating" numFmtId="0" hierarchy="21" level="32767"/>
    <cacheField name="[Measures].[5* Calls]" caption="5* Calls" numFmtId="0" hierarchy="22"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deep Chowdhury" refreshedDate="45800.691218055559" backgroundQuery="1" createdVersion="8" refreshedVersion="8" minRefreshableVersion="3" recordCount="0" supportSubquery="1" supportAdvancedDrill="1" xr:uid="{B2D01EDE-9B47-40B6-B86A-4288A1FF645C}">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01-31T00:00:00" count="13">
        <d v="2023-01-01T00:00:00"/>
        <d v="2023-01-03T00:00:00"/>
        <d v="2023-01-04T00:00:00"/>
        <d v="2023-01-05T00:00:00"/>
        <d v="2023-01-08T00:00:00"/>
        <d v="2023-01-14T00:00:00"/>
        <d v="2023-01-16T00:00:00"/>
        <d v="2023-01-18T00:00:00"/>
        <d v="2023-01-20T00:00:00"/>
        <d v="2023-01-23T00:00:00"/>
        <d v="2023-01-24T00:00:00"/>
        <d v="2023-01-26T00:00:00"/>
        <d v="2023-01-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8"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deep Chowdhury" refreshedDate="45800.69121863426" backgroundQuery="1" createdVersion="8" refreshedVersion="8" minRefreshableVersion="3" recordCount="0" supportSubquery="1" supportAdvancedDrill="1" xr:uid="{0D296396-84F1-4631-864C-05641BEEA337}">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8"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deep Chowdhury" refreshedDate="45800.69121921296" backgroundQuery="1" createdVersion="8" refreshedVersion="8" minRefreshableVersion="3" recordCount="0" supportSubquery="1" supportAdvancedDrill="1" xr:uid="{63B7CE2D-AAB0-467F-B6F9-6C9B98B59C17}">
  <cacheSource type="external" connectionId="1"/>
  <cacheFields count="1">
    <cacheField name="[calls].[Representative].[Representative]" caption="Representative" numFmtId="0" hierarchy="3" level="1">
      <sharedItems count="1">
        <s v="R03"/>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deep Chowdhury" refreshedDate="45800.691220023145" backgroundQuery="1" createdVersion="8" refreshedVersion="8" minRefreshableVersion="3" recordCount="0" supportSubquery="1" supportAdvancedDrill="1" xr:uid="{2E0FDDDA-8C92-4C7A-8ECC-025B424F7946}">
  <cacheSource type="external" connectionId="1"/>
  <cacheFields count="3">
    <cacheField name="[Measures].[Call Count]" caption="Call Count" numFmtId="0" hierarchy="18"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deep Chowdhury" refreshedDate="45799.72186041667" backgroundQuery="1" createdVersion="3" refreshedVersion="8" minRefreshableVersion="3" recordCount="0" supportSubquery="1" supportAdvancedDrill="1" xr:uid="{30DD1943-7C73-4BCE-A162-E69C40F22016}">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7668298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822E5E-5DFB-445B-B3CE-DAE6AE8915B2}" name="Monthly Trend" cacheId="27"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3">
  <location ref="A20:C33" firstHeaderRow="0" firstDataRow="1" firstDataCol="1"/>
  <pivotFields count="5">
    <pivotField allDrilled="1" showAll="0" dataSourceSort="1" defaultAttributeDrillState="1"/>
    <pivotField axis="axisRow" allDrilled="1" showAll="0" dataSourceSort="1" defaultAttributeDrillState="1">
      <items count="14">
        <item x="0"/>
        <item x="1"/>
        <item x="2"/>
        <item x="3"/>
        <item x="4"/>
        <item x="5"/>
        <item x="6"/>
        <item x="7"/>
        <item x="8"/>
        <item x="9"/>
        <item x="10"/>
        <item x="11"/>
        <item x="12"/>
        <item t="default"/>
      </items>
    </pivotField>
    <pivotField axis="axisRow" allDrilled="1" showAll="0" dataSourceSort="1">
      <items count="13">
        <item x="0" e="0"/>
        <item x="1" e="0"/>
        <item x="2" e="0"/>
        <item x="3" e="0"/>
        <item x="4" e="0"/>
        <item x="5" e="0"/>
        <item x="6" e="0"/>
        <item x="7" e="0"/>
        <item x="8" e="0"/>
        <item x="9" e="0"/>
        <item x="10" e="0"/>
        <item x="11" e="0"/>
        <item t="default"/>
      </items>
    </pivotField>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12" format="4" series="1">
      <pivotArea type="data" outline="0" fieldPosition="0">
        <references count="1">
          <reference field="4294967294" count="1" selected="0">
            <x v="1"/>
          </reference>
        </references>
      </pivotArea>
    </chartFormat>
    <chartFormat chart="12"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921A71-60B2-4A56-AB93-C426D7088BDA}" name="Week Day Trend" cacheId="28"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20">
  <location ref="I20:J28" firstHeaderRow="1" firstDataRow="1" firstDataCol="1"/>
  <pivotFields count="3">
    <pivotField axis="axisRow" allDrilled="1" showAll="0" sortType="ascending" defaultAttributeDrillState="1">
      <items count="8">
        <item x="3"/>
        <item x="1"/>
        <item x="5"/>
        <item x="6"/>
        <item x="4"/>
        <item x="0"/>
        <item x="2"/>
        <item t="default"/>
      </items>
    </pivotField>
    <pivotField dataField="1" showAll="0"/>
    <pivotField allDrilled="1" showAll="0" dataSourceSort="1"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3">
    <chartFormat chart="17" format="1"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F3A242-7A7C-4FB9-A759-C550B98F5764}"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91:D96"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B8100D-ADE6-449C-97DD-0859F1ACD371}" name="Rep Satisfaction" cacheId="3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9">
  <location ref="A105:B112"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2">
    <chartFormat chart="36" format="2" series="1">
      <pivotArea type="data" outline="0" fieldPosition="0">
        <references count="1">
          <reference field="4294967294" count="1" selected="0">
            <x v="0"/>
          </reference>
        </references>
      </pivotArea>
    </chartFormat>
    <chartFormat chart="36" format="3">
      <pivotArea type="data" outline="0" fieldPosition="0">
        <references count="2">
          <reference field="4294967294" count="1" selected="0">
            <x v="0"/>
          </reference>
          <reference field="1" count="1" selected="0">
            <x v="5"/>
          </reference>
        </references>
      </pivotArea>
    </chartFormat>
  </chartFormat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9348504-A023-4357-AC44-AF2A06060AA3}" name="reps pivot"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2:C58"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832639B-08DA-435F-870D-5443C5FED626}" name="Summary Pivot" cacheId="22"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E4"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375C50D-5880-46B4-A1F1-B83052D3873D}" name="Rep Amounts" cacheId="25"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38">
  <location ref="A116:G135"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B215BE4-A4A5-474F-8096-037605A2FE0F}" name="Selected rep" cacheId="2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80:A81"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2">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DFE052-6B70-464C-B82E-2EA86EDF19F8}" name="Rep Pivot" cacheId="26"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9:E10"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0589EDBE-E828-453E-8236-8118FFF0545F}" sourceName="[calls].[Representative]">
  <pivotTables>
    <pivotTable tabId="6" name="Rep Pivot"/>
    <pivotTable tabId="6" name="Monthly Trend"/>
    <pivotTable tabId="6" name="Week Day Trend"/>
    <pivotTable tabId="6" name="Selected rep"/>
    <pivotTable tabId="6" name="Rep Satisfaction"/>
  </pivotTables>
  <data>
    <olap pivotCacheId="47668298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F35666AA-2F8F-4A08-AD2A-BD3FEF724E05}" cache="Slicer_Representative" caption="Representative" level="1" style="SlicerStyleDark2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6"/>
    <tableColumn id="5" xr3:uid="{5A35565E-8707-4DED-AD15-A0669D67B382}" name="Date of Call" dataDxfId="15"/>
    <tableColumn id="6" xr3:uid="{F2E4F158-B41F-47BC-8DF8-DFCADFEE4E40}" name="Purchase Amount"/>
    <tableColumn id="7" xr3:uid="{04B291B5-47BD-4F78-8FD8-D1551CCA6BD9}" name="Satisfaction Rating"/>
    <tableColumn id="8" xr3:uid="{6E4123C0-0B17-43B8-A142-A1E540CE974C}" name="FY" dataDxfId="14">
      <calculatedColumnFormula>IF(MONTH(calls[[#This Row],[Date of Call]])&lt;=6, YEAR(calls[[#This Row],[Date of Call]]), YEAR(calls[[#This Row],[Date of Call]])+1)</calculatedColumnFormula>
    </tableColumn>
    <tableColumn id="9" xr3:uid="{199FA271-5E9B-46CE-9BC6-2801F92CD17E}" name="Day of week" dataDxfId="13">
      <calculatedColumnFormula>TEXT(calls[[#This Row],[Date of Call]],"DDDD")</calculatedColumnFormula>
    </tableColumn>
    <tableColumn id="10" xr3:uid="{328CDB09-95B8-4D5E-9ED9-EF0D363735A1}" name="Duration Bucket" dataDxfId="12">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1">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0" headerRowBorderDxfId="9" tableBorderDxfId="8" totalsRowBorderDxfId="7">
  <autoFilter ref="Q3:T18" xr:uid="{27158F51-A707-4171-8A04-81FB0AABCBA5}"/>
  <tableColumns count="4">
    <tableColumn id="1" xr3:uid="{02688061-6A8C-4E23-B7FF-D00CD8B58CAC}" name="Customer ID" dataDxfId="6"/>
    <tableColumn id="2" xr3:uid="{771678B6-DB44-426B-9874-B4E421A440D5}" name="Gedner" dataDxfId="5"/>
    <tableColumn id="3" xr3:uid="{B0D41C62-587E-494D-B49A-603F2C05F8D3}" name="Age" dataDxfId="4"/>
    <tableColumn id="4" xr3:uid="{663F92D6-FE31-4D81-9E01-8D066DDC8A88}" name="City" dataDxfId="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C1" zoomScale="115" zoomScaleNormal="115" workbookViewId="0">
      <selection activeCell="G4" sqref="G4"/>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9A5FB-D480-4F50-A51C-01983FF0838B}">
  <dimension ref="C1:X40"/>
  <sheetViews>
    <sheetView tabSelected="1" zoomScale="54" zoomScaleNormal="80" workbookViewId="0">
      <selection activeCell="M2" sqref="M2"/>
    </sheetView>
  </sheetViews>
  <sheetFormatPr defaultRowHeight="14.4" x14ac:dyDescent="0.3"/>
  <cols>
    <col min="1" max="2" width="2.69921875" style="20" customWidth="1"/>
    <col min="3" max="12" width="8.796875" style="20"/>
    <col min="13" max="13" width="5" style="20" customWidth="1"/>
    <col min="14" max="14" width="13.19921875" style="20" customWidth="1"/>
    <col min="15" max="15" width="4" style="20" customWidth="1"/>
    <col min="16" max="16" width="0.59765625" style="20" customWidth="1"/>
    <col min="17" max="17" width="15.3984375" style="20" customWidth="1"/>
    <col min="18" max="23" width="13.19921875" style="20" bestFit="1" customWidth="1"/>
    <col min="24" max="24" width="2.8984375" style="20" customWidth="1"/>
    <col min="25" max="16384" width="8.796875" style="20"/>
  </cols>
  <sheetData>
    <row r="1" spans="3:24" ht="37.799999999999997" customHeight="1" x14ac:dyDescent="0.3">
      <c r="C1" s="45" t="s">
        <v>1085</v>
      </c>
      <c r="D1" s="46"/>
      <c r="E1" s="46"/>
      <c r="F1" s="46"/>
      <c r="G1" s="46"/>
      <c r="H1" s="46"/>
      <c r="I1" s="46"/>
      <c r="J1" s="46"/>
      <c r="K1" s="46"/>
      <c r="L1" s="46"/>
      <c r="M1" s="46"/>
      <c r="N1" s="46"/>
      <c r="O1" s="46"/>
      <c r="P1" s="46"/>
      <c r="Q1" s="46"/>
      <c r="R1" s="46"/>
      <c r="S1" s="46"/>
      <c r="T1" s="46"/>
      <c r="U1" s="46"/>
      <c r="V1" s="46"/>
      <c r="W1" s="46"/>
      <c r="X1" s="46"/>
    </row>
    <row r="22" spans="14:23" ht="21" x14ac:dyDescent="0.4">
      <c r="Q22" s="31"/>
      <c r="R22" s="32" t="str" cm="1">
        <f t="array" ref="R22:V22">Pivots!B117:F117</f>
        <v>R01</v>
      </c>
      <c r="S22" s="32" t="str">
        <v>R02</v>
      </c>
      <c r="T22" s="32" t="str">
        <v>R03</v>
      </c>
      <c r="U22" s="32" t="str">
        <v>R04</v>
      </c>
      <c r="V22" s="32" t="str">
        <v>R05</v>
      </c>
      <c r="W22" s="33" t="s">
        <v>1077</v>
      </c>
    </row>
    <row r="23" spans="14:23" ht="21" x14ac:dyDescent="0.4">
      <c r="Q23" s="42" t="str" cm="1">
        <f t="array" ref="Q23:W40">IF(Pivots!A118:G135="","",Pivots!A118:G135)</f>
        <v>Cincinnati</v>
      </c>
      <c r="R23" s="34" t="str">
        <v/>
      </c>
      <c r="S23" s="34" t="str">
        <v/>
      </c>
      <c r="T23" s="34" t="str">
        <v/>
      </c>
      <c r="U23" s="34" t="str">
        <v/>
      </c>
      <c r="V23" s="34" t="str">
        <v/>
      </c>
      <c r="W23" s="35" t="str">
        <v/>
      </c>
    </row>
    <row r="24" spans="14:23" ht="21" x14ac:dyDescent="0.4">
      <c r="Q24" s="36" t="str">
        <v>C0003</v>
      </c>
      <c r="R24" s="37">
        <v>891</v>
      </c>
      <c r="S24" s="37">
        <v>1332</v>
      </c>
      <c r="T24" s="37">
        <v>1282</v>
      </c>
      <c r="U24" s="37">
        <v>739</v>
      </c>
      <c r="V24" s="37">
        <v>560</v>
      </c>
      <c r="W24" s="38">
        <v>4804</v>
      </c>
    </row>
    <row r="25" spans="14:23" ht="21" x14ac:dyDescent="0.4">
      <c r="Q25" s="36" t="str">
        <v>C0004</v>
      </c>
      <c r="R25" s="37">
        <v>1991</v>
      </c>
      <c r="S25" s="37">
        <v>1886</v>
      </c>
      <c r="T25" s="37">
        <v>1206</v>
      </c>
      <c r="U25" s="37">
        <v>884</v>
      </c>
      <c r="V25" s="37">
        <v>1722</v>
      </c>
      <c r="W25" s="38">
        <v>7689</v>
      </c>
    </row>
    <row r="26" spans="14:23" ht="21" x14ac:dyDescent="0.4">
      <c r="Q26" s="36" t="str">
        <v>C0011</v>
      </c>
      <c r="R26" s="37">
        <v>1163</v>
      </c>
      <c r="S26" s="37">
        <v>1180</v>
      </c>
      <c r="T26" s="37">
        <v>1616</v>
      </c>
      <c r="U26" s="37">
        <v>1043</v>
      </c>
      <c r="V26" s="37">
        <v>1747</v>
      </c>
      <c r="W26" s="38">
        <v>6749</v>
      </c>
    </row>
    <row r="27" spans="14:23" ht="21" x14ac:dyDescent="0.4">
      <c r="Q27" s="36" t="str">
        <v>C0012</v>
      </c>
      <c r="R27" s="37">
        <v>1438</v>
      </c>
      <c r="S27" s="37">
        <v>1616</v>
      </c>
      <c r="T27" s="37">
        <v>866</v>
      </c>
      <c r="U27" s="37">
        <v>829</v>
      </c>
      <c r="V27" s="37">
        <v>2070</v>
      </c>
      <c r="W27" s="38">
        <v>6819</v>
      </c>
    </row>
    <row r="28" spans="14:23" ht="21" x14ac:dyDescent="0.4">
      <c r="Q28" s="42" t="str">
        <v>Cleveland</v>
      </c>
      <c r="R28" s="37" t="str">
        <v/>
      </c>
      <c r="S28" s="37" t="str">
        <v/>
      </c>
      <c r="T28" s="37" t="str">
        <v/>
      </c>
      <c r="U28" s="37" t="str">
        <v/>
      </c>
      <c r="V28" s="37" t="str">
        <v/>
      </c>
      <c r="W28" s="38" t="str">
        <v/>
      </c>
    </row>
    <row r="29" spans="14:23" ht="21" x14ac:dyDescent="0.4">
      <c r="Q29" s="36" t="str">
        <v>C0002</v>
      </c>
      <c r="R29" s="37">
        <v>1233</v>
      </c>
      <c r="S29" s="37">
        <v>223</v>
      </c>
      <c r="T29" s="37">
        <v>1680</v>
      </c>
      <c r="U29" s="37">
        <v>990</v>
      </c>
      <c r="V29" s="37">
        <v>1508</v>
      </c>
      <c r="W29" s="38">
        <v>5634</v>
      </c>
    </row>
    <row r="30" spans="14:23" ht="21" x14ac:dyDescent="0.4">
      <c r="Q30" s="36" t="str">
        <v>C0007</v>
      </c>
      <c r="R30" s="37">
        <v>1598</v>
      </c>
      <c r="S30" s="37">
        <v>1907</v>
      </c>
      <c r="T30" s="37">
        <v>869</v>
      </c>
      <c r="U30" s="37">
        <v>1426</v>
      </c>
      <c r="V30" s="37">
        <v>1416</v>
      </c>
      <c r="W30" s="38">
        <v>7216</v>
      </c>
    </row>
    <row r="31" spans="14:23" ht="21" x14ac:dyDescent="0.4">
      <c r="N31" s="44" t="str">
        <f>Pivots!I81</f>
        <v>% of calls:21%</v>
      </c>
      <c r="Q31" s="36" t="str">
        <v>C0008</v>
      </c>
      <c r="R31" s="37">
        <v>900</v>
      </c>
      <c r="S31" s="37">
        <v>1016</v>
      </c>
      <c r="T31" s="37">
        <v>960</v>
      </c>
      <c r="U31" s="37">
        <v>940</v>
      </c>
      <c r="V31" s="37">
        <v>1193</v>
      </c>
      <c r="W31" s="38">
        <v>5009</v>
      </c>
    </row>
    <row r="32" spans="14:23" ht="21" x14ac:dyDescent="0.4">
      <c r="N32" s="44" t="str">
        <f>Pivots!I82</f>
        <v>Call Rank:2</v>
      </c>
      <c r="Q32" s="36" t="str">
        <v>C0010</v>
      </c>
      <c r="R32" s="37">
        <v>900</v>
      </c>
      <c r="S32" s="37">
        <v>1470</v>
      </c>
      <c r="T32" s="37">
        <v>1617</v>
      </c>
      <c r="U32" s="37">
        <v>1314</v>
      </c>
      <c r="V32" s="37">
        <v>941</v>
      </c>
      <c r="W32" s="38">
        <v>6242</v>
      </c>
    </row>
    <row r="33" spans="14:23" ht="21" x14ac:dyDescent="0.4">
      <c r="N33" s="44" t="str">
        <f>Pivots!I83</f>
        <v>Amount Rank:1</v>
      </c>
      <c r="Q33" s="36" t="str">
        <v>C0013</v>
      </c>
      <c r="R33" s="37">
        <v>1255</v>
      </c>
      <c r="S33" s="37">
        <v>516</v>
      </c>
      <c r="T33" s="37">
        <v>1874</v>
      </c>
      <c r="U33" s="37">
        <v>1863</v>
      </c>
      <c r="V33" s="37">
        <v>1722</v>
      </c>
      <c r="W33" s="38">
        <v>7230</v>
      </c>
    </row>
    <row r="34" spans="14:23" ht="21" x14ac:dyDescent="0.4">
      <c r="Q34" s="36" t="str">
        <v>C0015</v>
      </c>
      <c r="R34" s="37">
        <v>1138</v>
      </c>
      <c r="S34" s="37">
        <v>1898</v>
      </c>
      <c r="T34" s="37">
        <v>1482</v>
      </c>
      <c r="U34" s="37">
        <v>846</v>
      </c>
      <c r="V34" s="37">
        <v>1154</v>
      </c>
      <c r="W34" s="38">
        <v>6518</v>
      </c>
    </row>
    <row r="35" spans="14:23" ht="21" x14ac:dyDescent="0.4">
      <c r="Q35" s="42" t="str">
        <v>Columbus</v>
      </c>
      <c r="R35" s="37" t="str">
        <v/>
      </c>
      <c r="S35" s="37" t="str">
        <v/>
      </c>
      <c r="T35" s="37" t="str">
        <v/>
      </c>
      <c r="U35" s="37" t="str">
        <v/>
      </c>
      <c r="V35" s="37" t="str">
        <v/>
      </c>
      <c r="W35" s="38" t="str">
        <v/>
      </c>
    </row>
    <row r="36" spans="14:23" ht="21" x14ac:dyDescent="0.4">
      <c r="Q36" s="36" t="str">
        <v>C0001</v>
      </c>
      <c r="R36" s="37">
        <v>1655</v>
      </c>
      <c r="S36" s="37">
        <v>805</v>
      </c>
      <c r="T36" s="37">
        <v>2263</v>
      </c>
      <c r="U36" s="37">
        <v>987</v>
      </c>
      <c r="V36" s="37">
        <v>1075</v>
      </c>
      <c r="W36" s="38">
        <v>6785</v>
      </c>
    </row>
    <row r="37" spans="14:23" ht="21" x14ac:dyDescent="0.4">
      <c r="Q37" s="36" t="str">
        <v>C0005</v>
      </c>
      <c r="R37" s="37">
        <v>1104</v>
      </c>
      <c r="S37" s="37">
        <v>2280</v>
      </c>
      <c r="T37" s="37">
        <v>1445</v>
      </c>
      <c r="U37" s="37">
        <v>1722</v>
      </c>
      <c r="V37" s="37">
        <v>1196</v>
      </c>
      <c r="W37" s="38">
        <v>7747</v>
      </c>
    </row>
    <row r="38" spans="14:23" ht="21" x14ac:dyDescent="0.4">
      <c r="Q38" s="36" t="str">
        <v>C0006</v>
      </c>
      <c r="R38" s="37">
        <v>372</v>
      </c>
      <c r="S38" s="37">
        <v>1818</v>
      </c>
      <c r="T38" s="37">
        <v>1346</v>
      </c>
      <c r="U38" s="37">
        <v>1156</v>
      </c>
      <c r="V38" s="37">
        <v>1484</v>
      </c>
      <c r="W38" s="38">
        <v>6176</v>
      </c>
    </row>
    <row r="39" spans="14:23" ht="21" x14ac:dyDescent="0.4">
      <c r="Q39" s="36" t="str">
        <v>C0009</v>
      </c>
      <c r="R39" s="37">
        <v>1415</v>
      </c>
      <c r="S39" s="37">
        <v>1271</v>
      </c>
      <c r="T39" s="37">
        <v>1214</v>
      </c>
      <c r="U39" s="37">
        <v>1135</v>
      </c>
      <c r="V39" s="37">
        <v>1566</v>
      </c>
      <c r="W39" s="38">
        <v>6601</v>
      </c>
    </row>
    <row r="40" spans="14:23" ht="21" x14ac:dyDescent="0.4">
      <c r="Q40" s="39" t="str">
        <v>C0014</v>
      </c>
      <c r="R40" s="40">
        <v>1362</v>
      </c>
      <c r="S40" s="40">
        <v>1363</v>
      </c>
      <c r="T40" s="40">
        <v>1152</v>
      </c>
      <c r="U40" s="40">
        <v>777</v>
      </c>
      <c r="V40" s="40">
        <v>750</v>
      </c>
      <c r="W40" s="41">
        <v>5404</v>
      </c>
    </row>
  </sheetData>
  <conditionalFormatting sqref="R23:V40">
    <cfRule type="dataBar" priority="3">
      <dataBar>
        <cfvo type="num" val="0"/>
        <cfvo type="formula" val="MAX($R$23:$V$40)*2"/>
        <color theme="1" tint="0.14999847407452621"/>
      </dataBar>
      <extLst>
        <ext xmlns:x14="http://schemas.microsoft.com/office/spreadsheetml/2009/9/main" uri="{B025F937-C7B1-47D3-B67F-A62EFF666E3E}">
          <x14:id>{5DC14E42-DE62-4D9D-A614-D7C03196E846}</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C9116425-6F59-45BB-8D35-DC3275681E53}">
            <xm:f>R$22=Pivots!$A$81</xm:f>
            <x14:dxf>
              <fill>
                <patternFill>
                  <bgColor theme="5" tint="0.59996337778862885"/>
                </patternFill>
              </fill>
              <border>
                <left style="thin">
                  <color auto="1"/>
                </left>
                <right style="thin">
                  <color auto="1"/>
                </right>
                <top style="thin">
                  <color auto="1"/>
                </top>
                <bottom style="thin">
                  <color auto="1"/>
                </bottom>
                <vertical/>
                <horizontal/>
              </border>
            </x14:dxf>
          </x14:cfRule>
          <x14:cfRule type="expression" priority="2" id="{F1ED67D9-8365-414B-B97E-3E993A20B8C0}">
            <xm:f>R$23=Pivots!$A$81</xm:f>
            <x14:dxf>
              <fill>
                <patternFill>
                  <bgColor theme="5" tint="0.59996337778862885"/>
                </patternFill>
              </fill>
              <border>
                <left style="thin">
                  <color theme="1" tint="4.9989318521683403E-2"/>
                </left>
                <right style="thin">
                  <color theme="1" tint="4.9989318521683403E-2"/>
                </right>
                <top style="thin">
                  <color theme="1" tint="4.9989318521683403E-2"/>
                </top>
                <bottom style="thin">
                  <color theme="1" tint="4.9989318521683403E-2"/>
                </bottom>
                <vertical/>
                <horizontal/>
              </border>
            </x14:dxf>
          </x14:cfRule>
          <xm:sqref>R22:V40</xm:sqref>
        </x14:conditionalFormatting>
        <x14:conditionalFormatting xmlns:xm="http://schemas.microsoft.com/office/excel/2006/main">
          <x14:cfRule type="dataBar" id="{5DC14E42-DE62-4D9D-A614-D7C03196E846}">
            <x14:dataBar minLength="0" maxLength="100" gradient="0">
              <x14:cfvo type="num">
                <xm:f>0</xm:f>
              </x14:cfvo>
              <x14:cfvo type="formula">
                <xm:f>MAX($R$23:$V$40)*2</xm:f>
              </x14:cfvo>
              <x14:negativeFillColor rgb="FFFF0000"/>
              <x14:axisColor rgb="FF000000"/>
            </x14:dataBar>
          </x14:cfRule>
          <xm:sqref>R23:V40</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94D12-91B5-4041-8AFB-E8AA8B228BF9}">
  <dimension ref="A3:J135"/>
  <sheetViews>
    <sheetView workbookViewId="0">
      <selection activeCell="I77" sqref="I77"/>
    </sheetView>
  </sheetViews>
  <sheetFormatPr defaultRowHeight="14.4" x14ac:dyDescent="0.3"/>
  <cols>
    <col min="1" max="1" width="12.19921875" bestFit="1" customWidth="1"/>
    <col min="2" max="2" width="9.5" bestFit="1" customWidth="1"/>
    <col min="3" max="3" width="10.5" bestFit="1" customWidth="1"/>
    <col min="4" max="4" width="13.09765625" bestFit="1" customWidth="1"/>
    <col min="5" max="5" width="7.296875" bestFit="1" customWidth="1"/>
    <col min="6" max="6" width="6.796875" bestFit="1" customWidth="1"/>
    <col min="7" max="7" width="10.3984375" bestFit="1" customWidth="1"/>
    <col min="8" max="8" width="15.19921875" bestFit="1" customWidth="1"/>
    <col min="9" max="9" width="12.19921875" bestFit="1" customWidth="1"/>
    <col min="10" max="10" width="9.5" bestFit="1" customWidth="1"/>
    <col min="11" max="11" width="10.5" bestFit="1" customWidth="1"/>
    <col min="12" max="60" width="15.19921875" bestFit="1" customWidth="1"/>
    <col min="61" max="61" width="14" bestFit="1" customWidth="1"/>
    <col min="62" max="62" width="16.59765625" bestFit="1" customWidth="1"/>
    <col min="63" max="63" width="16.8984375" bestFit="1" customWidth="1"/>
    <col min="64" max="64" width="17.59765625" bestFit="1" customWidth="1"/>
    <col min="65" max="66" width="11.69921875" bestFit="1" customWidth="1"/>
    <col min="67" max="760" width="15.19921875" bestFit="1" customWidth="1"/>
    <col min="761" max="761" width="14" bestFit="1" customWidth="1"/>
    <col min="762" max="762" width="16.59765625" bestFit="1" customWidth="1"/>
    <col min="763" max="763" width="16.8984375" bestFit="1" customWidth="1"/>
    <col min="764" max="764" width="17.59765625" bestFit="1" customWidth="1"/>
    <col min="765" max="765" width="11.69921875" bestFit="1" customWidth="1"/>
  </cols>
  <sheetData>
    <row r="3" spans="1:5" x14ac:dyDescent="0.3">
      <c r="A3" t="s">
        <v>1044</v>
      </c>
      <c r="B3" t="s">
        <v>1068</v>
      </c>
      <c r="C3" t="s">
        <v>1042</v>
      </c>
      <c r="D3" t="s">
        <v>1043</v>
      </c>
      <c r="E3" t="s">
        <v>1045</v>
      </c>
    </row>
    <row r="4" spans="1:5" x14ac:dyDescent="0.3">
      <c r="A4" s="21">
        <v>1000</v>
      </c>
      <c r="B4" s="25">
        <v>96623</v>
      </c>
      <c r="C4" s="21">
        <v>89850</v>
      </c>
      <c r="D4" s="22">
        <v>3.8854000000000033</v>
      </c>
      <c r="E4" s="21">
        <v>307</v>
      </c>
    </row>
    <row r="9" spans="1:5" x14ac:dyDescent="0.3">
      <c r="A9" t="s">
        <v>1044</v>
      </c>
      <c r="B9" t="s">
        <v>1068</v>
      </c>
      <c r="C9" t="s">
        <v>1042</v>
      </c>
      <c r="D9" t="s">
        <v>1043</v>
      </c>
      <c r="E9" t="s">
        <v>1045</v>
      </c>
    </row>
    <row r="10" spans="1:5" x14ac:dyDescent="0.3">
      <c r="A10" s="21">
        <v>207</v>
      </c>
      <c r="B10" s="25">
        <v>20872</v>
      </c>
      <c r="C10" s="21">
        <v>17700</v>
      </c>
      <c r="D10" s="22">
        <v>3.8589371980676304</v>
      </c>
      <c r="E10" s="21">
        <v>60</v>
      </c>
    </row>
    <row r="20" spans="1:10" x14ac:dyDescent="0.3">
      <c r="A20" s="23" t="s">
        <v>1058</v>
      </c>
      <c r="B20" t="s">
        <v>1044</v>
      </c>
      <c r="C20" t="s">
        <v>1060</v>
      </c>
      <c r="I20" s="23" t="s">
        <v>1058</v>
      </c>
      <c r="J20" t="s">
        <v>1044</v>
      </c>
    </row>
    <row r="21" spans="1:10" x14ac:dyDescent="0.3">
      <c r="A21" s="24" t="s">
        <v>1046</v>
      </c>
      <c r="B21" s="21">
        <v>13</v>
      </c>
      <c r="C21" s="21">
        <v>13</v>
      </c>
      <c r="I21" s="24" t="s">
        <v>1064</v>
      </c>
      <c r="J21" s="21">
        <v>30</v>
      </c>
    </row>
    <row r="22" spans="1:10" x14ac:dyDescent="0.3">
      <c r="A22" s="24" t="s">
        <v>1047</v>
      </c>
      <c r="B22" s="21">
        <v>13</v>
      </c>
      <c r="C22" s="21">
        <v>13</v>
      </c>
      <c r="I22" s="24" t="s">
        <v>1062</v>
      </c>
      <c r="J22" s="21">
        <v>34</v>
      </c>
    </row>
    <row r="23" spans="1:10" x14ac:dyDescent="0.3">
      <c r="A23" s="24" t="s">
        <v>1048</v>
      </c>
      <c r="B23" s="21">
        <v>28</v>
      </c>
      <c r="C23" s="21">
        <v>28</v>
      </c>
      <c r="I23" s="24" t="s">
        <v>1066</v>
      </c>
      <c r="J23" s="21">
        <v>26</v>
      </c>
    </row>
    <row r="24" spans="1:10" x14ac:dyDescent="0.3">
      <c r="A24" s="24" t="s">
        <v>1049</v>
      </c>
      <c r="B24" s="21">
        <v>24</v>
      </c>
      <c r="C24" s="21">
        <v>24</v>
      </c>
      <c r="I24" s="24" t="s">
        <v>1067</v>
      </c>
      <c r="J24" s="21">
        <v>38</v>
      </c>
    </row>
    <row r="25" spans="1:10" x14ac:dyDescent="0.3">
      <c r="A25" s="24" t="s">
        <v>1050</v>
      </c>
      <c r="B25" s="21">
        <v>23</v>
      </c>
      <c r="C25" s="21">
        <v>23</v>
      </c>
      <c r="I25" s="24" t="s">
        <v>1065</v>
      </c>
      <c r="J25" s="21">
        <v>27</v>
      </c>
    </row>
    <row r="26" spans="1:10" x14ac:dyDescent="0.3">
      <c r="A26" s="24" t="s">
        <v>1051</v>
      </c>
      <c r="B26" s="21">
        <v>17</v>
      </c>
      <c r="C26" s="21">
        <v>17</v>
      </c>
      <c r="I26" s="24" t="s">
        <v>1061</v>
      </c>
      <c r="J26" s="21">
        <v>27</v>
      </c>
    </row>
    <row r="27" spans="1:10" x14ac:dyDescent="0.3">
      <c r="A27" s="24" t="s">
        <v>1052</v>
      </c>
      <c r="B27" s="21">
        <v>11</v>
      </c>
      <c r="C27" s="21">
        <v>11</v>
      </c>
      <c r="I27" s="24" t="s">
        <v>1063</v>
      </c>
      <c r="J27" s="21">
        <v>25</v>
      </c>
    </row>
    <row r="28" spans="1:10" x14ac:dyDescent="0.3">
      <c r="A28" s="24" t="s">
        <v>1053</v>
      </c>
      <c r="B28" s="21">
        <v>11</v>
      </c>
      <c r="C28" s="21">
        <v>11</v>
      </c>
      <c r="I28" s="24" t="s">
        <v>1059</v>
      </c>
      <c r="J28" s="21">
        <v>207</v>
      </c>
    </row>
    <row r="29" spans="1:10" x14ac:dyDescent="0.3">
      <c r="A29" s="24" t="s">
        <v>1054</v>
      </c>
      <c r="B29" s="21">
        <v>14</v>
      </c>
      <c r="C29" s="21">
        <v>14</v>
      </c>
    </row>
    <row r="30" spans="1:10" x14ac:dyDescent="0.3">
      <c r="A30" s="24" t="s">
        <v>1055</v>
      </c>
      <c r="B30" s="21">
        <v>30</v>
      </c>
      <c r="C30" s="21">
        <v>30</v>
      </c>
    </row>
    <row r="31" spans="1:10" x14ac:dyDescent="0.3">
      <c r="A31" s="24" t="s">
        <v>1056</v>
      </c>
      <c r="B31" s="21">
        <v>14</v>
      </c>
      <c r="C31" s="21">
        <v>14</v>
      </c>
    </row>
    <row r="32" spans="1:10" x14ac:dyDescent="0.3">
      <c r="A32" s="24" t="s">
        <v>1057</v>
      </c>
      <c r="B32" s="21">
        <v>9</v>
      </c>
      <c r="C32" s="21">
        <v>9</v>
      </c>
    </row>
    <row r="33" spans="1:3" x14ac:dyDescent="0.3">
      <c r="A33" s="24" t="s">
        <v>1059</v>
      </c>
      <c r="B33" s="21">
        <v>207</v>
      </c>
      <c r="C33" s="21">
        <v>207</v>
      </c>
    </row>
    <row r="50" spans="1:10" x14ac:dyDescent="0.3">
      <c r="F50" t="s">
        <v>1069</v>
      </c>
      <c r="I50" t="s">
        <v>1075</v>
      </c>
      <c r="J50" t="str">
        <f>A81</f>
        <v>R03</v>
      </c>
    </row>
    <row r="52" spans="1:10" x14ac:dyDescent="0.3">
      <c r="A52" s="23" t="s">
        <v>1058</v>
      </c>
      <c r="B52" t="s">
        <v>1044</v>
      </c>
      <c r="C52" t="s">
        <v>1068</v>
      </c>
      <c r="F52" t="s">
        <v>1070</v>
      </c>
      <c r="G52" t="s">
        <v>1071</v>
      </c>
      <c r="H52" t="s">
        <v>1072</v>
      </c>
      <c r="I52" t="s">
        <v>1073</v>
      </c>
      <c r="J52" t="s">
        <v>1074</v>
      </c>
    </row>
    <row r="53" spans="1:10" x14ac:dyDescent="0.3">
      <c r="A53" s="24" t="s">
        <v>11</v>
      </c>
      <c r="B53" s="21">
        <v>189</v>
      </c>
      <c r="C53" s="25">
        <v>18415</v>
      </c>
      <c r="F53" t="str" cm="1">
        <f t="array" ref="F53:H57">A53:C57</f>
        <v>R01</v>
      </c>
      <c r="G53">
        <v>189</v>
      </c>
      <c r="H53" s="26">
        <v>18415</v>
      </c>
      <c r="I53" s="28" t="e">
        <f>IF(F53=$J$50,G53,NA())</f>
        <v>#N/A</v>
      </c>
      <c r="J53" t="e">
        <f>IF(F53=$J$50,H53,NA())</f>
        <v>#N/A</v>
      </c>
    </row>
    <row r="54" spans="1:10" x14ac:dyDescent="0.3">
      <c r="A54" s="24" t="s">
        <v>9</v>
      </c>
      <c r="B54" s="21">
        <v>218</v>
      </c>
      <c r="C54" s="25">
        <v>20581</v>
      </c>
      <c r="F54" t="str">
        <v>R02</v>
      </c>
      <c r="G54">
        <v>218</v>
      </c>
      <c r="H54" s="26">
        <v>20581</v>
      </c>
      <c r="I54" s="28" t="e">
        <f t="shared" ref="I54:I57" si="0">IF(F54=$J$50,G54,NA())</f>
        <v>#N/A</v>
      </c>
      <c r="J54" s="29" t="e">
        <f t="shared" ref="J54:J57" si="1">IF(F54=$J$50,H54,NA())</f>
        <v>#N/A</v>
      </c>
    </row>
    <row r="55" spans="1:10" x14ac:dyDescent="0.3">
      <c r="A55" s="24" t="s">
        <v>6</v>
      </c>
      <c r="B55" s="21">
        <v>207</v>
      </c>
      <c r="C55" s="25">
        <v>20872</v>
      </c>
      <c r="F55" t="str">
        <v>R03</v>
      </c>
      <c r="G55">
        <v>207</v>
      </c>
      <c r="H55" s="26">
        <v>20872</v>
      </c>
      <c r="I55" s="28">
        <f t="shared" si="0"/>
        <v>207</v>
      </c>
      <c r="J55">
        <f t="shared" si="1"/>
        <v>20872</v>
      </c>
    </row>
    <row r="56" spans="1:10" x14ac:dyDescent="0.3">
      <c r="A56" s="24" t="s">
        <v>13</v>
      </c>
      <c r="B56" s="21">
        <v>186</v>
      </c>
      <c r="C56" s="25">
        <v>16651</v>
      </c>
      <c r="F56" t="str">
        <v>R04</v>
      </c>
      <c r="G56">
        <v>186</v>
      </c>
      <c r="H56" s="26">
        <v>16651</v>
      </c>
      <c r="I56" s="28" t="e">
        <f t="shared" si="0"/>
        <v>#N/A</v>
      </c>
      <c r="J56" t="e">
        <f t="shared" si="1"/>
        <v>#N/A</v>
      </c>
    </row>
    <row r="57" spans="1:10" x14ac:dyDescent="0.3">
      <c r="A57" s="24" t="s">
        <v>10</v>
      </c>
      <c r="B57" s="21">
        <v>200</v>
      </c>
      <c r="C57" s="25">
        <v>20104</v>
      </c>
      <c r="F57" t="str">
        <v>R05</v>
      </c>
      <c r="G57">
        <v>200</v>
      </c>
      <c r="H57" s="26">
        <v>20104</v>
      </c>
      <c r="I57" s="28" t="e">
        <f t="shared" si="0"/>
        <v>#N/A</v>
      </c>
      <c r="J57" s="29" t="e">
        <f t="shared" si="1"/>
        <v>#N/A</v>
      </c>
    </row>
    <row r="58" spans="1:10" x14ac:dyDescent="0.3">
      <c r="A58" s="24" t="s">
        <v>1059</v>
      </c>
      <c r="B58" s="21">
        <v>1000</v>
      </c>
      <c r="C58" s="25">
        <v>96623</v>
      </c>
    </row>
    <row r="70" spans="1:9" x14ac:dyDescent="0.3">
      <c r="H70" s="14" t="s">
        <v>1081</v>
      </c>
    </row>
    <row r="72" spans="1:9" x14ac:dyDescent="0.3">
      <c r="H72" t="s">
        <v>1078</v>
      </c>
      <c r="I72" s="43">
        <f>A10/A4</f>
        <v>0.20699999999999999</v>
      </c>
    </row>
    <row r="73" spans="1:9" x14ac:dyDescent="0.3">
      <c r="H73" t="s">
        <v>1082</v>
      </c>
      <c r="I73">
        <f>_xlfn.XLOOKUP(A81,F53:F57,G53:G57)</f>
        <v>207</v>
      </c>
    </row>
    <row r="74" spans="1:9" x14ac:dyDescent="0.3">
      <c r="H74" t="s">
        <v>1083</v>
      </c>
      <c r="I74" s="26">
        <f>_xlfn.XLOOKUP(A81,F53:F57,H53:H57)</f>
        <v>20872</v>
      </c>
    </row>
    <row r="77" spans="1:9" x14ac:dyDescent="0.3">
      <c r="H77" t="s">
        <v>1079</v>
      </c>
      <c r="I77">
        <f>_xlfn.RANK.AVG(I73,G53:G57)</f>
        <v>2</v>
      </c>
    </row>
    <row r="78" spans="1:9" x14ac:dyDescent="0.3">
      <c r="H78" t="s">
        <v>1080</v>
      </c>
      <c r="I78">
        <f>_xlfn.RANK.AVG(I74,H53:H57)</f>
        <v>1</v>
      </c>
    </row>
    <row r="80" spans="1:9" x14ac:dyDescent="0.3">
      <c r="A80" s="23" t="s">
        <v>1058</v>
      </c>
      <c r="H80" t="s">
        <v>1084</v>
      </c>
    </row>
    <row r="81" spans="1:9" x14ac:dyDescent="0.3">
      <c r="A81" s="27" t="s">
        <v>6</v>
      </c>
      <c r="I81" t="str">
        <f>"% of calls:"&amp;TEXT(I72,"0%")</f>
        <v>% of calls:21%</v>
      </c>
    </row>
    <row r="82" spans="1:9" x14ac:dyDescent="0.3">
      <c r="I82" t="str">
        <f>"Call Rank:"&amp;I77</f>
        <v>Call Rank:2</v>
      </c>
    </row>
    <row r="83" spans="1:9" x14ac:dyDescent="0.3">
      <c r="I83" t="str">
        <f>"Amount Rank:"&amp;I78</f>
        <v>Amount Rank:1</v>
      </c>
    </row>
    <row r="91" spans="1:9" x14ac:dyDescent="0.3">
      <c r="A91" s="23" t="s">
        <v>1044</v>
      </c>
      <c r="B91" s="23" t="s">
        <v>1076</v>
      </c>
    </row>
    <row r="92" spans="1:9" x14ac:dyDescent="0.3">
      <c r="A92" s="23" t="s">
        <v>1058</v>
      </c>
      <c r="B92" t="s">
        <v>999</v>
      </c>
      <c r="C92" t="s">
        <v>998</v>
      </c>
      <c r="D92" t="s">
        <v>1059</v>
      </c>
    </row>
    <row r="93" spans="1:9" x14ac:dyDescent="0.3">
      <c r="A93" s="24" t="s">
        <v>1002</v>
      </c>
      <c r="B93" s="21">
        <v>144</v>
      </c>
      <c r="C93" s="21">
        <v>132</v>
      </c>
      <c r="D93" s="21">
        <v>276</v>
      </c>
    </row>
    <row r="94" spans="1:9" x14ac:dyDescent="0.3">
      <c r="A94" s="24" t="s">
        <v>1001</v>
      </c>
      <c r="B94" s="21">
        <v>326</v>
      </c>
      <c r="C94" s="21">
        <v>63</v>
      </c>
      <c r="D94" s="21">
        <v>389</v>
      </c>
    </row>
    <row r="95" spans="1:9" x14ac:dyDescent="0.3">
      <c r="A95" s="24" t="s">
        <v>1000</v>
      </c>
      <c r="B95" s="21">
        <v>129</v>
      </c>
      <c r="C95" s="21">
        <v>206</v>
      </c>
      <c r="D95" s="21">
        <v>335</v>
      </c>
    </row>
    <row r="96" spans="1:9" x14ac:dyDescent="0.3">
      <c r="A96" s="24" t="s">
        <v>1059</v>
      </c>
      <c r="B96" s="21">
        <v>599</v>
      </c>
      <c r="C96" s="21">
        <v>401</v>
      </c>
      <c r="D96" s="21">
        <v>1000</v>
      </c>
    </row>
    <row r="105" spans="1:2" x14ac:dyDescent="0.3">
      <c r="A105" s="23" t="s">
        <v>1058</v>
      </c>
      <c r="B105" t="s">
        <v>1044</v>
      </c>
    </row>
    <row r="106" spans="1:2" x14ac:dyDescent="0.3">
      <c r="A106" s="24">
        <v>0</v>
      </c>
      <c r="B106" s="21">
        <v>1</v>
      </c>
    </row>
    <row r="107" spans="1:2" x14ac:dyDescent="0.3">
      <c r="A107" s="24">
        <v>1</v>
      </c>
      <c r="B107" s="21">
        <v>1</v>
      </c>
    </row>
    <row r="108" spans="1:2" x14ac:dyDescent="0.3">
      <c r="A108" s="24">
        <v>2</v>
      </c>
      <c r="B108" s="21">
        <v>11</v>
      </c>
    </row>
    <row r="109" spans="1:2" x14ac:dyDescent="0.3">
      <c r="A109" s="24">
        <v>3</v>
      </c>
      <c r="B109" s="21">
        <v>46</v>
      </c>
    </row>
    <row r="110" spans="1:2" x14ac:dyDescent="0.3">
      <c r="A110" s="24">
        <v>4</v>
      </c>
      <c r="B110" s="21">
        <v>88</v>
      </c>
    </row>
    <row r="111" spans="1:2" x14ac:dyDescent="0.3">
      <c r="A111" s="24">
        <v>5</v>
      </c>
      <c r="B111" s="21">
        <v>60</v>
      </c>
    </row>
    <row r="112" spans="1:2" x14ac:dyDescent="0.3">
      <c r="A112" s="24" t="s">
        <v>1059</v>
      </c>
      <c r="B112" s="21">
        <v>207</v>
      </c>
    </row>
    <row r="116" spans="1:7" x14ac:dyDescent="0.3">
      <c r="A116" s="23" t="s">
        <v>1068</v>
      </c>
      <c r="B116" s="23" t="s">
        <v>1076</v>
      </c>
    </row>
    <row r="117" spans="1:7" x14ac:dyDescent="0.3">
      <c r="A117" s="23" t="s">
        <v>1058</v>
      </c>
      <c r="B117" t="s">
        <v>11</v>
      </c>
      <c r="C117" t="s">
        <v>9</v>
      </c>
      <c r="D117" t="s">
        <v>6</v>
      </c>
      <c r="E117" t="s">
        <v>13</v>
      </c>
      <c r="F117" t="s">
        <v>10</v>
      </c>
      <c r="G117" t="s">
        <v>1059</v>
      </c>
    </row>
    <row r="118" spans="1:7" x14ac:dyDescent="0.3">
      <c r="A118" s="24" t="s">
        <v>1002</v>
      </c>
    </row>
    <row r="119" spans="1:7" x14ac:dyDescent="0.3">
      <c r="A119" s="30" t="s">
        <v>20</v>
      </c>
      <c r="B119" s="25">
        <v>891</v>
      </c>
      <c r="C119" s="25">
        <v>1332</v>
      </c>
      <c r="D119" s="25">
        <v>1282</v>
      </c>
      <c r="E119" s="25">
        <v>739</v>
      </c>
      <c r="F119" s="25">
        <v>560</v>
      </c>
      <c r="G119" s="25">
        <v>4804</v>
      </c>
    </row>
    <row r="120" spans="1:7" x14ac:dyDescent="0.3">
      <c r="A120" s="30" t="s">
        <v>12</v>
      </c>
      <c r="B120" s="25">
        <v>1991</v>
      </c>
      <c r="C120" s="25">
        <v>1886</v>
      </c>
      <c r="D120" s="25">
        <v>1206</v>
      </c>
      <c r="E120" s="25">
        <v>884</v>
      </c>
      <c r="F120" s="25">
        <v>1722</v>
      </c>
      <c r="G120" s="25">
        <v>7689</v>
      </c>
    </row>
    <row r="121" spans="1:7" x14ac:dyDescent="0.3">
      <c r="A121" s="30" t="s">
        <v>8</v>
      </c>
      <c r="B121" s="25">
        <v>1163</v>
      </c>
      <c r="C121" s="25">
        <v>1180</v>
      </c>
      <c r="D121" s="25">
        <v>1616</v>
      </c>
      <c r="E121" s="25">
        <v>1043</v>
      </c>
      <c r="F121" s="25">
        <v>1747</v>
      </c>
      <c r="G121" s="25">
        <v>6749</v>
      </c>
    </row>
    <row r="122" spans="1:7" x14ac:dyDescent="0.3">
      <c r="A122" s="30" t="s">
        <v>16</v>
      </c>
      <c r="B122" s="25">
        <v>1438</v>
      </c>
      <c r="C122" s="25">
        <v>1616</v>
      </c>
      <c r="D122" s="25">
        <v>866</v>
      </c>
      <c r="E122" s="25">
        <v>829</v>
      </c>
      <c r="F122" s="25">
        <v>2070</v>
      </c>
      <c r="G122" s="25">
        <v>6819</v>
      </c>
    </row>
    <row r="123" spans="1:7" x14ac:dyDescent="0.3">
      <c r="A123" s="24" t="s">
        <v>1001</v>
      </c>
    </row>
    <row r="124" spans="1:7" x14ac:dyDescent="0.3">
      <c r="A124" s="30" t="s">
        <v>24</v>
      </c>
      <c r="B124" s="25">
        <v>1233</v>
      </c>
      <c r="C124" s="25">
        <v>223</v>
      </c>
      <c r="D124" s="25">
        <v>1680</v>
      </c>
      <c r="E124" s="25">
        <v>990</v>
      </c>
      <c r="F124" s="25">
        <v>1508</v>
      </c>
      <c r="G124" s="25">
        <v>5634</v>
      </c>
    </row>
    <row r="125" spans="1:7" x14ac:dyDescent="0.3">
      <c r="A125" s="30" t="s">
        <v>15</v>
      </c>
      <c r="B125" s="25">
        <v>1598</v>
      </c>
      <c r="C125" s="25">
        <v>1907</v>
      </c>
      <c r="D125" s="25">
        <v>869</v>
      </c>
      <c r="E125" s="25">
        <v>1426</v>
      </c>
      <c r="F125" s="25">
        <v>1416</v>
      </c>
      <c r="G125" s="25">
        <v>7216</v>
      </c>
    </row>
    <row r="126" spans="1:7" x14ac:dyDescent="0.3">
      <c r="A126" s="30" t="s">
        <v>5</v>
      </c>
      <c r="B126" s="25">
        <v>900</v>
      </c>
      <c r="C126" s="25">
        <v>1016</v>
      </c>
      <c r="D126" s="25">
        <v>960</v>
      </c>
      <c r="E126" s="25">
        <v>940</v>
      </c>
      <c r="F126" s="25">
        <v>1193</v>
      </c>
      <c r="G126" s="25">
        <v>5009</v>
      </c>
    </row>
    <row r="127" spans="1:7" x14ac:dyDescent="0.3">
      <c r="A127" s="30" t="s">
        <v>18</v>
      </c>
      <c r="B127" s="25">
        <v>900</v>
      </c>
      <c r="C127" s="25">
        <v>1470</v>
      </c>
      <c r="D127" s="25">
        <v>1617</v>
      </c>
      <c r="E127" s="25">
        <v>1314</v>
      </c>
      <c r="F127" s="25">
        <v>941</v>
      </c>
      <c r="G127" s="25">
        <v>6242</v>
      </c>
    </row>
    <row r="128" spans="1:7" x14ac:dyDescent="0.3">
      <c r="A128" s="30" t="s">
        <v>14</v>
      </c>
      <c r="B128" s="25">
        <v>1255</v>
      </c>
      <c r="C128" s="25">
        <v>516</v>
      </c>
      <c r="D128" s="25">
        <v>1874</v>
      </c>
      <c r="E128" s="25">
        <v>1863</v>
      </c>
      <c r="F128" s="25">
        <v>1722</v>
      </c>
      <c r="G128" s="25">
        <v>7230</v>
      </c>
    </row>
    <row r="129" spans="1:7" x14ac:dyDescent="0.3">
      <c r="A129" s="30" t="s">
        <v>19</v>
      </c>
      <c r="B129" s="25">
        <v>1138</v>
      </c>
      <c r="C129" s="25">
        <v>1898</v>
      </c>
      <c r="D129" s="25">
        <v>1482</v>
      </c>
      <c r="E129" s="25">
        <v>846</v>
      </c>
      <c r="F129" s="25">
        <v>1154</v>
      </c>
      <c r="G129" s="25">
        <v>6518</v>
      </c>
    </row>
    <row r="130" spans="1:7" x14ac:dyDescent="0.3">
      <c r="A130" s="24" t="s">
        <v>1000</v>
      </c>
    </row>
    <row r="131" spans="1:7" x14ac:dyDescent="0.3">
      <c r="A131" s="30" t="s">
        <v>17</v>
      </c>
      <c r="B131" s="25">
        <v>1655</v>
      </c>
      <c r="C131" s="25">
        <v>805</v>
      </c>
      <c r="D131" s="25">
        <v>2263</v>
      </c>
      <c r="E131" s="25">
        <v>987</v>
      </c>
      <c r="F131" s="25">
        <v>1075</v>
      </c>
      <c r="G131" s="25">
        <v>6785</v>
      </c>
    </row>
    <row r="132" spans="1:7" x14ac:dyDescent="0.3">
      <c r="A132" s="30" t="s">
        <v>23</v>
      </c>
      <c r="B132" s="25">
        <v>1104</v>
      </c>
      <c r="C132" s="25">
        <v>2280</v>
      </c>
      <c r="D132" s="25">
        <v>1445</v>
      </c>
      <c r="E132" s="25">
        <v>1722</v>
      </c>
      <c r="F132" s="25">
        <v>1196</v>
      </c>
      <c r="G132" s="25">
        <v>7747</v>
      </c>
    </row>
    <row r="133" spans="1:7" x14ac:dyDescent="0.3">
      <c r="A133" s="30" t="s">
        <v>7</v>
      </c>
      <c r="B133" s="25">
        <v>372</v>
      </c>
      <c r="C133" s="25">
        <v>1818</v>
      </c>
      <c r="D133" s="25">
        <v>1346</v>
      </c>
      <c r="E133" s="25">
        <v>1156</v>
      </c>
      <c r="F133" s="25">
        <v>1484</v>
      </c>
      <c r="G133" s="25">
        <v>6176</v>
      </c>
    </row>
    <row r="134" spans="1:7" x14ac:dyDescent="0.3">
      <c r="A134" s="30" t="s">
        <v>22</v>
      </c>
      <c r="B134" s="25">
        <v>1415</v>
      </c>
      <c r="C134" s="25">
        <v>1271</v>
      </c>
      <c r="D134" s="25">
        <v>1214</v>
      </c>
      <c r="E134" s="25">
        <v>1135</v>
      </c>
      <c r="F134" s="25">
        <v>1566</v>
      </c>
      <c r="G134" s="25">
        <v>6601</v>
      </c>
    </row>
    <row r="135" spans="1:7" x14ac:dyDescent="0.3">
      <c r="A135" s="30" t="s">
        <v>21</v>
      </c>
      <c r="B135" s="25">
        <v>1362</v>
      </c>
      <c r="C135" s="25">
        <v>1363</v>
      </c>
      <c r="D135" s="25">
        <v>1152</v>
      </c>
      <c r="E135" s="25">
        <v>777</v>
      </c>
      <c r="F135" s="25">
        <v>750</v>
      </c>
      <c r="G135" s="25">
        <v>5404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H5" sqref="H5"/>
    </sheetView>
  </sheetViews>
  <sheetFormatPr defaultRowHeight="14.4" x14ac:dyDescent="0.3"/>
  <cols>
    <col min="5" max="5" width="10.8984375" customWidth="1"/>
    <col min="6" max="6" width="9.8984375" customWidth="1"/>
  </cols>
  <sheetData>
    <row r="2" spans="5:6" x14ac:dyDescent="0.3">
      <c r="E2" t="s">
        <v>1040</v>
      </c>
      <c r="F2" t="s">
        <v>1041</v>
      </c>
    </row>
    <row r="3" spans="5:6" ht="25.5" customHeight="1" x14ac:dyDescent="0.3">
      <c r="E3" t="s">
        <v>11</v>
      </c>
      <c r="F3" t="e" vm="1">
        <v>#VALUE!</v>
      </c>
    </row>
    <row r="4" spans="5:6" ht="25.5" customHeight="1" x14ac:dyDescent="0.3">
      <c r="E4" t="s">
        <v>9</v>
      </c>
      <c r="F4" t="e" vm="2">
        <v>#VALUE!</v>
      </c>
    </row>
    <row r="5" spans="5:6" ht="25.5" customHeight="1" x14ac:dyDescent="0.3">
      <c r="E5" t="s">
        <v>6</v>
      </c>
      <c r="F5" t="e" vm="3">
        <v>#VALUE!</v>
      </c>
    </row>
    <row r="6" spans="5:6" ht="25.5" customHeight="1" x14ac:dyDescent="0.3">
      <c r="E6" t="s">
        <v>13</v>
      </c>
      <c r="F6" t="e" vm="4">
        <v>#VALUE!</v>
      </c>
    </row>
    <row r="7" spans="5:6" ht="25.5" customHeight="1" x14ac:dyDescent="0.3">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Customer Centre Report</vt:lpstr>
      <vt:lpstr>Pivots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rajdeep_25@outlook.com</cp:lastModifiedBy>
  <dcterms:created xsi:type="dcterms:W3CDTF">2021-03-14T20:21:32Z</dcterms:created>
  <dcterms:modified xsi:type="dcterms:W3CDTF">2025-06-06T09:35:24Z</dcterms:modified>
</cp:coreProperties>
</file>