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946C7DA1-5AF1-4CF6-B7E6-BC714BA90ADD}" xr6:coauthVersionLast="45" xr6:coauthVersionMax="45" xr10:uidLastSave="{00000000-0000-0000-0000-000000000000}"/>
  <bookViews>
    <workbookView xWindow="-120" yWindow="-120" windowWidth="29040" windowHeight="164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1" l="1"/>
  <c r="E10" i="11" l="1"/>
  <c r="F10" i="11" s="1"/>
  <c r="H7" i="11" l="1"/>
  <c r="E9" i="11" l="1"/>
  <c r="E25" i="11" s="1"/>
  <c r="F25" i="11" s="1"/>
  <c r="E26" i="11" s="1"/>
  <c r="F26" i="11" s="1"/>
  <c r="H26" i="11" s="1"/>
  <c r="I5" i="11"/>
  <c r="H38" i="11"/>
  <c r="H32" i="11"/>
  <c r="H24" i="11"/>
  <c r="H16" i="11"/>
  <c r="H8" i="11"/>
  <c r="F9" i="11" l="1"/>
  <c r="E27" i="11"/>
  <c r="E31" i="11" s="1"/>
  <c r="F31" i="11" s="1"/>
  <c r="H25" i="11"/>
  <c r="I6" i="11"/>
  <c r="H9" i="11" l="1"/>
  <c r="H10" i="11"/>
  <c r="F27" i="11"/>
  <c r="H27" i="11" s="1"/>
  <c r="H31" i="11"/>
  <c r="J5" i="11"/>
  <c r="K5" i="11" s="1"/>
  <c r="L5" i="11" s="1"/>
  <c r="M5" i="11" s="1"/>
  <c r="N5" i="11" s="1"/>
  <c r="O5" i="11" s="1"/>
  <c r="P5" i="11" s="1"/>
  <c r="E17" i="11" s="1"/>
  <c r="F17" i="11" s="1"/>
  <c r="I4" i="11"/>
  <c r="H17" i="11" l="1"/>
  <c r="E28" i="11"/>
  <c r="F28" i="11" s="1"/>
  <c r="H28" i="11" s="1"/>
  <c r="P4" i="11"/>
  <c r="Q5" i="11"/>
  <c r="J6" i="11"/>
  <c r="E18" i="11" l="1"/>
  <c r="F18" i="11" s="1"/>
  <c r="E11" i="11"/>
  <c r="F11" i="11" s="1"/>
  <c r="R5" i="11"/>
  <c r="E12" i="11"/>
  <c r="F12" i="11" s="1"/>
  <c r="K6" i="11"/>
  <c r="S5" i="11" l="1"/>
  <c r="T5" i="11" s="1"/>
  <c r="U5" i="11" s="1"/>
  <c r="E20" i="11" s="1"/>
  <c r="F20" i="11" s="1"/>
  <c r="E15" i="11"/>
  <c r="E14" i="11"/>
  <c r="E13" i="11"/>
  <c r="L6" i="11"/>
  <c r="F15" i="11" l="1"/>
  <c r="H15" i="11" s="1"/>
  <c r="V5" i="11"/>
  <c r="W5" i="11" s="1"/>
  <c r="W4" i="11" s="1"/>
  <c r="E19" i="11"/>
  <c r="F19" i="11" s="1"/>
  <c r="F14" i="11"/>
  <c r="H14" i="11" s="1"/>
  <c r="X5" i="11"/>
  <c r="Y5" i="11" s="1"/>
  <c r="Z5" i="11" s="1"/>
  <c r="AA5" i="11" s="1"/>
  <c r="AB5" i="11" s="1"/>
  <c r="AC5" i="11" s="1"/>
  <c r="AD5" i="11" s="1"/>
  <c r="F13" i="11"/>
  <c r="H13" i="11"/>
  <c r="M6" i="11"/>
  <c r="H19" i="11" l="1"/>
  <c r="AE5" i="11"/>
  <c r="AF5" i="11" s="1"/>
  <c r="AG5" i="11" s="1"/>
  <c r="AD4" i="11"/>
  <c r="N6" i="11"/>
  <c r="AH5" i="11" l="1"/>
  <c r="AI5" i="11" s="1"/>
  <c r="E21" i="11"/>
  <c r="H20" i="11"/>
  <c r="O6" i="11"/>
  <c r="E22" i="11" l="1"/>
  <c r="F22" i="11" s="1"/>
  <c r="F21" i="11"/>
  <c r="AJ5" i="11"/>
  <c r="AK5" i="11" s="1"/>
  <c r="E30" i="11"/>
  <c r="F30" i="11" s="1"/>
  <c r="E23" i="11"/>
  <c r="F23" i="11" s="1"/>
  <c r="H23" i="11" s="1"/>
  <c r="H21" i="11"/>
  <c r="AL5" i="11" l="1"/>
  <c r="AM5" i="11" s="1"/>
  <c r="AN5" i="11" s="1"/>
  <c r="AO5" i="11" s="1"/>
  <c r="AP5" i="11" s="1"/>
  <c r="AQ5" i="11" s="1"/>
  <c r="AK4" i="11"/>
  <c r="P6" i="11"/>
  <c r="Q6" i="11"/>
  <c r="AR5" i="11" l="1"/>
  <c r="E35" i="11"/>
  <c r="E36" i="11"/>
  <c r="E37" i="11"/>
  <c r="E33" i="11"/>
  <c r="E34" i="11"/>
  <c r="R6" i="11"/>
  <c r="F36" i="11" l="1"/>
  <c r="H36" i="11" s="1"/>
  <c r="F34" i="11"/>
  <c r="H34" i="11" s="1"/>
  <c r="F35" i="11"/>
  <c r="F33" i="11"/>
  <c r="F37" i="11"/>
  <c r="H37" i="11" s="1"/>
  <c r="H33" i="11"/>
  <c r="H35" i="11"/>
  <c r="AS5" i="11"/>
  <c r="AR4" i="11"/>
  <c r="S6" i="11"/>
  <c r="AS6" i="11" l="1"/>
  <c r="AT5" i="11"/>
  <c r="T6" i="11"/>
  <c r="E29" i="11" l="1"/>
  <c r="F29" i="11" s="1"/>
  <c r="AU5" i="11"/>
  <c r="AT6" i="11"/>
  <c r="AV5" i="11" l="1"/>
  <c r="AU6" i="11"/>
  <c r="V6" i="11"/>
  <c r="AW5" i="11" l="1"/>
  <c r="AV6" i="11"/>
  <c r="W6" i="11"/>
  <c r="AX5" i="11" l="1"/>
  <c r="AW6" i="11"/>
  <c r="X6" i="11"/>
  <c r="AY5" i="11" l="1"/>
  <c r="AX6" i="11"/>
  <c r="Y6" i="11"/>
  <c r="AY6" i="11" l="1"/>
  <c r="AY4" i="11"/>
  <c r="AZ5" i="11"/>
  <c r="Z6" i="11"/>
  <c r="BA5" i="11" l="1"/>
  <c r="AZ6" i="11"/>
  <c r="AA6" i="11"/>
  <c r="BA6" i="11" l="1"/>
  <c r="BB5" i="11"/>
  <c r="AB6" i="11"/>
  <c r="BC5" i="11" l="1"/>
  <c r="BB6" i="11"/>
  <c r="AC6" i="11"/>
  <c r="BC6" i="11" l="1"/>
  <c r="BD5" i="11"/>
  <c r="AD6" i="11"/>
  <c r="BE5" i="11" l="1"/>
  <c r="BD6" i="11"/>
  <c r="AE6" i="11"/>
  <c r="BE6" i="11" l="1"/>
  <c r="BF5" i="11"/>
  <c r="AF6" i="11"/>
  <c r="BF6" i="11" l="1"/>
  <c r="BF4" i="11"/>
  <c r="BG5" i="11"/>
  <c r="AG6" i="11"/>
  <c r="BG6" i="11" l="1"/>
  <c r="BH5" i="11"/>
  <c r="AH6" i="11"/>
  <c r="BI5" i="11" l="1"/>
  <c r="BH6" i="11"/>
  <c r="AI6" i="11"/>
  <c r="BJ5" i="11" l="1"/>
  <c r="BI6" i="11"/>
  <c r="AJ6" i="11"/>
  <c r="BK5" i="11" l="1"/>
  <c r="BJ6" i="11"/>
  <c r="AK6" i="11"/>
  <c r="BL5" i="11" l="1"/>
  <c r="BL6" i="11" s="1"/>
  <c r="BK6" i="11"/>
  <c r="AL6" i="11"/>
  <c r="AM6" i="11" l="1"/>
  <c r="AN6" i="11" l="1"/>
  <c r="AO6" i="11" l="1"/>
  <c r="AP6" i="11" l="1"/>
  <c r="AQ6" i="11" l="1"/>
  <c r="AR6" i="11" l="1"/>
</calcChain>
</file>

<file path=xl/sharedStrings.xml><?xml version="1.0" encoding="utf-8"?>
<sst xmlns="http://schemas.openxmlformats.org/spreadsheetml/2006/main" count="97" uniqueCount="72">
  <si>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</si>
  <si>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</si>
  <si>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</si>
  <si>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</si>
  <si>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</si>
  <si>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</si>
  <si>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</si>
  <si>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</si>
  <si>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</si>
  <si>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</si>
  <si>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</si>
  <si>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</si>
  <si>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</si>
  <si>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</si>
  <si>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</si>
  <si>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</si>
  <si>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</si>
  <si>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</si>
  <si>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</si>
  <si>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</si>
  <si>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</si>
  <si>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</si>
  <si>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</si>
  <si>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</si>
  <si>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</si>
  <si>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</si>
  <si>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</si>
  <si>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</si>
  <si>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</si>
  <si>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</si>
  <si>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</si>
  <si>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</si>
  <si>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</si>
  <si>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</si>
  <si>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</si>
  <si>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</si>
  <si>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</si>
  <si>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Business</t>
  </si>
  <si>
    <t>System Development</t>
  </si>
  <si>
    <t>Programming</t>
  </si>
  <si>
    <t>Report</t>
  </si>
  <si>
    <t>Create Gantt chart</t>
  </si>
  <si>
    <t>Supply Chain summary</t>
  </si>
  <si>
    <t>Development of use case 1</t>
  </si>
  <si>
    <t>Development of use case 2</t>
  </si>
  <si>
    <t>Development of use case 3</t>
  </si>
  <si>
    <t>Development of use case 4</t>
  </si>
  <si>
    <t>Describing the process</t>
  </si>
  <si>
    <t>Code showcase</t>
  </si>
  <si>
    <t>Group process</t>
  </si>
  <si>
    <t>Conclusion</t>
  </si>
  <si>
    <t>Group G</t>
  </si>
  <si>
    <t>Testing the application</t>
  </si>
  <si>
    <t>Creating a Use Case diagram</t>
  </si>
  <si>
    <t xml:space="preserve">ERP or CRM system </t>
  </si>
  <si>
    <t>Writing the business case</t>
  </si>
  <si>
    <t>Interview 1</t>
  </si>
  <si>
    <t>Creating the domain models</t>
  </si>
  <si>
    <t>Interview 2</t>
  </si>
  <si>
    <t>Mock-up of the end product</t>
  </si>
  <si>
    <t>Marko Veljkovic, Antonio Kovacevic</t>
  </si>
  <si>
    <t>Marko Veljkovic</t>
  </si>
  <si>
    <t>Describing Use Cases</t>
  </si>
  <si>
    <t>Greenovation Foods</t>
  </si>
  <si>
    <t>Use Case 1 - Order Processing - In-Store</t>
  </si>
  <si>
    <t>Use Case 2 - Order Processing - Online</t>
  </si>
  <si>
    <t>Use Case 3 - Product CRUD</t>
  </si>
  <si>
    <t>Use Case 4 - Courier CRUD</t>
  </si>
  <si>
    <t>Use Case 5 - Customer CRU</t>
  </si>
  <si>
    <t>Development of use case 5</t>
  </si>
  <si>
    <t>Creating the GUI</t>
  </si>
  <si>
    <t>2nd semester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</si>
</sst>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m/d/yy;@"/>
    <numFmt numFmtId="165" formatCode="ddd\,\ m/d/yyyy"/>
    <numFmt numFmtId="166" formatCode="mmm\ d\,\ yyyy"/>
    <numFmt numFmtId="167" formatCode="d"/>
    <numFmt numFmtId="168" formatCode="d/m/yy/;@"/>
    <numFmt numFmtId="169" formatCode="[$-F800]dddd\,\ mmmm\ dd\,\ yyyy"/>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164"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168" fontId="9" fillId="3" borderId="2" xfId="10" applyNumberFormat="1" applyFill="1">
      <alignment horizontal="center" vertical="center"/>
    </xf>
    <xf numFmtId="168" fontId="9" fillId="4" borderId="2" xfId="10" applyNumberFormat="1" applyFill="1">
      <alignment horizontal="center" vertical="center"/>
    </xf>
    <xf numFmtId="168" fontId="9" fillId="11" borderId="2" xfId="10" applyNumberFormat="1" applyFill="1">
      <alignment horizontal="center" vertical="center"/>
    </xf>
    <xf numFmtId="0" fontId="10" fillId="0" borderId="0" xfId="7" applyAlignment="1">
      <alignment vertical="top"/>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9" fontId="9" fillId="0" borderId="3" xfId="9" applyNumberFormat="1">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topLeftCell="B1" zoomScaleNormal="100" zoomScalePageLayoutView="70" workbookViewId="0">
      <pane ySplit="6" topLeftCell="A7" activePane="bottomLeft" state="frozen"/>
      <selection pane="bottomLeft" activeCell="B4" sqref="B4"/>
    </sheetView>
  </sheetViews>
  <sheetFormatPr defaultRowHeight="30" customHeight="1" x14ac:dyDescent="0.25"/>
  <cols>
    <col min="1" max="1" width="2.7109375" style="57" customWidth="1"/>
    <col min="2" max="2" width="39.5703125" customWidth="1"/>
    <col min="3" max="3" width="33.140625" bestFit="1"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8" t="s">
        <v>28</v>
      </c>
      <c r="B1" s="62" t="s">
        <v>71</v>
      </c>
      <c r="C1" s="1"/>
      <c r="D1" s="2"/>
      <c r="E1" s="4"/>
      <c r="F1" s="46"/>
      <c r="H1" s="2"/>
      <c r="I1" s="14"/>
    </row>
    <row r="2" spans="1:64" ht="30" customHeight="1" x14ac:dyDescent="0.3">
      <c r="A2" s="57" t="s">
        <v>24</v>
      </c>
      <c r="B2" s="63" t="s">
        <v>63</v>
      </c>
      <c r="I2" s="60"/>
    </row>
    <row r="3" spans="1:64" ht="30" customHeight="1" x14ac:dyDescent="0.25">
      <c r="A3" s="57" t="s">
        <v>29</v>
      </c>
      <c r="B3" s="80" t="s">
        <v>51</v>
      </c>
      <c r="C3" s="81" t="s">
        <v>1</v>
      </c>
      <c r="D3" s="82"/>
      <c r="E3" s="87">
        <f>DATE(2021, 4, 12)</f>
        <v>44298</v>
      </c>
      <c r="F3" s="87"/>
    </row>
    <row r="4" spans="1:64" ht="30" customHeight="1" x14ac:dyDescent="0.25">
      <c r="A4" s="58" t="s">
        <v>30</v>
      </c>
      <c r="B4" s="80"/>
      <c r="C4" s="81" t="s">
        <v>8</v>
      </c>
      <c r="D4" s="82"/>
      <c r="E4" s="7">
        <v>1</v>
      </c>
      <c r="I4" s="84">
        <f>I5</f>
        <v>44298</v>
      </c>
      <c r="J4" s="85"/>
      <c r="K4" s="85"/>
      <c r="L4" s="85"/>
      <c r="M4" s="85"/>
      <c r="N4" s="85"/>
      <c r="O4" s="86"/>
      <c r="P4" s="84">
        <f>P5</f>
        <v>44305</v>
      </c>
      <c r="Q4" s="85"/>
      <c r="R4" s="85"/>
      <c r="S4" s="85"/>
      <c r="T4" s="85"/>
      <c r="U4" s="85"/>
      <c r="V4" s="86"/>
      <c r="W4" s="84">
        <f>W5</f>
        <v>44312</v>
      </c>
      <c r="X4" s="85"/>
      <c r="Y4" s="85"/>
      <c r="Z4" s="85"/>
      <c r="AA4" s="85"/>
      <c r="AB4" s="85"/>
      <c r="AC4" s="86"/>
      <c r="AD4" s="84">
        <f>AD5</f>
        <v>44319</v>
      </c>
      <c r="AE4" s="85"/>
      <c r="AF4" s="85"/>
      <c r="AG4" s="85"/>
      <c r="AH4" s="85"/>
      <c r="AI4" s="85"/>
      <c r="AJ4" s="86"/>
      <c r="AK4" s="84">
        <f>AK5</f>
        <v>44326</v>
      </c>
      <c r="AL4" s="85"/>
      <c r="AM4" s="85"/>
      <c r="AN4" s="85"/>
      <c r="AO4" s="85"/>
      <c r="AP4" s="85"/>
      <c r="AQ4" s="86"/>
      <c r="AR4" s="84">
        <f>AR5</f>
        <v>44333</v>
      </c>
      <c r="AS4" s="85"/>
      <c r="AT4" s="85"/>
      <c r="AU4" s="85"/>
      <c r="AV4" s="85"/>
      <c r="AW4" s="85"/>
      <c r="AX4" s="86"/>
      <c r="AY4" s="84">
        <f>AY5</f>
        <v>44340</v>
      </c>
      <c r="AZ4" s="85"/>
      <c r="BA4" s="85"/>
      <c r="BB4" s="85"/>
      <c r="BC4" s="85"/>
      <c r="BD4" s="85"/>
      <c r="BE4" s="86"/>
      <c r="BF4" s="84">
        <f>BF5</f>
        <v>44347</v>
      </c>
      <c r="BG4" s="85"/>
      <c r="BH4" s="85"/>
      <c r="BI4" s="85"/>
      <c r="BJ4" s="85"/>
      <c r="BK4" s="85"/>
      <c r="BL4" s="86"/>
    </row>
    <row r="5" spans="1:64" ht="15" customHeight="1" x14ac:dyDescent="0.25">
      <c r="A5" s="58" t="s">
        <v>31</v>
      </c>
      <c r="B5" s="83"/>
      <c r="C5" s="83"/>
      <c r="D5" s="83"/>
      <c r="E5" s="83"/>
      <c r="F5" s="83"/>
      <c r="G5" s="83"/>
      <c r="I5" s="11">
        <f>Project_Start-WEEKDAY(Project_Start,1)+2+7*(Display_Week-1)</f>
        <v>44298</v>
      </c>
      <c r="J5" s="10">
        <f>I5+1</f>
        <v>44299</v>
      </c>
      <c r="K5" s="10">
        <f t="shared" ref="K5:AX5" si="0">J5+1</f>
        <v>44300</v>
      </c>
      <c r="L5" s="10">
        <f t="shared" si="0"/>
        <v>44301</v>
      </c>
      <c r="M5" s="10">
        <f t="shared" si="0"/>
        <v>44302</v>
      </c>
      <c r="N5" s="10">
        <f t="shared" si="0"/>
        <v>44303</v>
      </c>
      <c r="O5" s="12">
        <f t="shared" si="0"/>
        <v>44304</v>
      </c>
      <c r="P5" s="11">
        <f>O5+1</f>
        <v>44305</v>
      </c>
      <c r="Q5" s="10">
        <f>P5+1</f>
        <v>44306</v>
      </c>
      <c r="R5" s="10">
        <f t="shared" si="0"/>
        <v>44307</v>
      </c>
      <c r="S5" s="10">
        <f t="shared" si="0"/>
        <v>44308</v>
      </c>
      <c r="T5" s="10">
        <f t="shared" si="0"/>
        <v>44309</v>
      </c>
      <c r="U5" s="10">
        <f t="shared" si="0"/>
        <v>44310</v>
      </c>
      <c r="V5" s="12">
        <f t="shared" si="0"/>
        <v>44311</v>
      </c>
      <c r="W5" s="11">
        <f>V5+1</f>
        <v>44312</v>
      </c>
      <c r="X5" s="10">
        <f>W5+1</f>
        <v>44313</v>
      </c>
      <c r="Y5" s="10">
        <f t="shared" si="0"/>
        <v>44314</v>
      </c>
      <c r="Z5" s="10">
        <f t="shared" si="0"/>
        <v>44315</v>
      </c>
      <c r="AA5" s="10">
        <f t="shared" si="0"/>
        <v>44316</v>
      </c>
      <c r="AB5" s="10">
        <f t="shared" si="0"/>
        <v>44317</v>
      </c>
      <c r="AC5" s="12">
        <f t="shared" si="0"/>
        <v>44318</v>
      </c>
      <c r="AD5" s="11">
        <f>AC5+1</f>
        <v>44319</v>
      </c>
      <c r="AE5" s="10">
        <f>AD5+1</f>
        <v>44320</v>
      </c>
      <c r="AF5" s="10">
        <f t="shared" si="0"/>
        <v>44321</v>
      </c>
      <c r="AG5" s="10">
        <f t="shared" si="0"/>
        <v>44322</v>
      </c>
      <c r="AH5" s="10">
        <f t="shared" si="0"/>
        <v>44323</v>
      </c>
      <c r="AI5" s="10">
        <f t="shared" si="0"/>
        <v>44324</v>
      </c>
      <c r="AJ5" s="12">
        <f t="shared" si="0"/>
        <v>44325</v>
      </c>
      <c r="AK5" s="11">
        <f>AJ5+1</f>
        <v>44326</v>
      </c>
      <c r="AL5" s="10">
        <f>AK5+1</f>
        <v>44327</v>
      </c>
      <c r="AM5" s="10">
        <f t="shared" si="0"/>
        <v>44328</v>
      </c>
      <c r="AN5" s="10">
        <f t="shared" si="0"/>
        <v>44329</v>
      </c>
      <c r="AO5" s="10">
        <f t="shared" si="0"/>
        <v>44330</v>
      </c>
      <c r="AP5" s="10">
        <f t="shared" si="0"/>
        <v>44331</v>
      </c>
      <c r="AQ5" s="12">
        <f t="shared" si="0"/>
        <v>44332</v>
      </c>
      <c r="AR5" s="11">
        <f>AQ5+1</f>
        <v>44333</v>
      </c>
      <c r="AS5" s="10">
        <f>AR5+1</f>
        <v>44334</v>
      </c>
      <c r="AT5" s="10">
        <f t="shared" si="0"/>
        <v>44335</v>
      </c>
      <c r="AU5" s="10">
        <f t="shared" si="0"/>
        <v>44336</v>
      </c>
      <c r="AV5" s="10">
        <f t="shared" si="0"/>
        <v>44337</v>
      </c>
      <c r="AW5" s="10">
        <f t="shared" si="0"/>
        <v>44338</v>
      </c>
      <c r="AX5" s="12">
        <f t="shared" si="0"/>
        <v>44339</v>
      </c>
      <c r="AY5" s="11">
        <f>AX5+1</f>
        <v>44340</v>
      </c>
      <c r="AZ5" s="10">
        <f>AY5+1</f>
        <v>44341</v>
      </c>
      <c r="BA5" s="10">
        <f t="shared" ref="BA5:BE5" si="1">AZ5+1</f>
        <v>44342</v>
      </c>
      <c r="BB5" s="10">
        <f t="shared" si="1"/>
        <v>44343</v>
      </c>
      <c r="BC5" s="10">
        <f t="shared" si="1"/>
        <v>44344</v>
      </c>
      <c r="BD5" s="10">
        <f t="shared" si="1"/>
        <v>44345</v>
      </c>
      <c r="BE5" s="12">
        <f t="shared" si="1"/>
        <v>44346</v>
      </c>
      <c r="BF5" s="11">
        <f>BE5+1</f>
        <v>44347</v>
      </c>
      <c r="BG5" s="10">
        <f>BF5+1</f>
        <v>44348</v>
      </c>
      <c r="BH5" s="10">
        <f t="shared" ref="BH5:BL5" si="2">BG5+1</f>
        <v>44349</v>
      </c>
      <c r="BI5" s="10">
        <f t="shared" si="2"/>
        <v>44350</v>
      </c>
      <c r="BJ5" s="10">
        <f t="shared" si="2"/>
        <v>44351</v>
      </c>
      <c r="BK5" s="10">
        <f t="shared" si="2"/>
        <v>44352</v>
      </c>
      <c r="BL5" s="12">
        <f t="shared" si="2"/>
        <v>44353</v>
      </c>
    </row>
    <row r="6" spans="1:64" ht="30" customHeight="1" thickBot="1" x14ac:dyDescent="0.3">
      <c r="A6" s="58" t="s">
        <v>32</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7" t="s">
        <v>27</v>
      </c>
      <c r="C7" s="61"/>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3">
      <c r="A8" s="58" t="s">
        <v>33</v>
      </c>
      <c r="B8" s="17" t="s">
        <v>37</v>
      </c>
      <c r="C8" s="65"/>
      <c r="D8" s="18"/>
      <c r="E8" s="19"/>
      <c r="F8" s="20"/>
      <c r="G8" s="16"/>
      <c r="H8" s="16" t="str">
        <f t="shared" ref="H8:H38" si="6">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3" customFormat="1" ht="30" customHeight="1" thickBot="1" x14ac:dyDescent="0.3">
      <c r="A9" s="58" t="s">
        <v>34</v>
      </c>
      <c r="B9" s="73" t="s">
        <v>41</v>
      </c>
      <c r="C9" s="66" t="s">
        <v>51</v>
      </c>
      <c r="D9" s="21">
        <v>1</v>
      </c>
      <c r="E9" s="77">
        <f>Project_Start</f>
        <v>44298</v>
      </c>
      <c r="F9" s="77">
        <f>E9</f>
        <v>44298</v>
      </c>
      <c r="G9" s="16"/>
      <c r="H9" s="16">
        <f t="shared" si="6"/>
        <v>1</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3" customFormat="1" ht="30" customHeight="1" thickBot="1" x14ac:dyDescent="0.3">
      <c r="A10" s="58" t="s">
        <v>35</v>
      </c>
      <c r="B10" s="73" t="s">
        <v>56</v>
      </c>
      <c r="C10" s="66" t="s">
        <v>60</v>
      </c>
      <c r="D10" s="21">
        <v>1</v>
      </c>
      <c r="E10" s="77">
        <f>Project_Start+3</f>
        <v>44301</v>
      </c>
      <c r="F10" s="77">
        <f>E10+1</f>
        <v>44302</v>
      </c>
      <c r="G10" s="16"/>
      <c r="H10" s="16">
        <f t="shared" si="6"/>
        <v>2</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3" customFormat="1" ht="30" customHeight="1" thickBot="1" x14ac:dyDescent="0.3">
      <c r="A11" s="58"/>
      <c r="B11" s="73" t="s">
        <v>59</v>
      </c>
      <c r="C11" s="66" t="s">
        <v>61</v>
      </c>
      <c r="D11" s="21">
        <v>1</v>
      </c>
      <c r="E11" s="77">
        <f>Q5</f>
        <v>44306</v>
      </c>
      <c r="F11" s="77">
        <f>E11+1</f>
        <v>44307</v>
      </c>
      <c r="G11" s="16"/>
      <c r="H11" s="16"/>
      <c r="I11" s="43"/>
      <c r="J11" s="43"/>
      <c r="K11" s="43"/>
      <c r="L11" s="43"/>
      <c r="M11" s="43"/>
      <c r="N11" s="43"/>
      <c r="O11" s="43"/>
      <c r="P11" s="43"/>
      <c r="Q11" s="43"/>
      <c r="R11" s="43"/>
      <c r="S11" s="43"/>
      <c r="T11" s="43"/>
      <c r="U11" s="44"/>
      <c r="V11" s="44"/>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3" customFormat="1" ht="30" customHeight="1" thickBot="1" x14ac:dyDescent="0.3">
      <c r="A12" s="58"/>
      <c r="B12" s="73" t="s">
        <v>58</v>
      </c>
      <c r="C12" s="66" t="s">
        <v>60</v>
      </c>
      <c r="D12" s="21">
        <v>1</v>
      </c>
      <c r="E12" s="77">
        <f>Q5</f>
        <v>44306</v>
      </c>
      <c r="F12" s="77">
        <f>E12+6</f>
        <v>44312</v>
      </c>
      <c r="G12" s="16"/>
      <c r="H12" s="16"/>
      <c r="I12" s="43"/>
      <c r="J12" s="43"/>
      <c r="K12" s="43"/>
      <c r="L12" s="43"/>
      <c r="M12" s="43"/>
      <c r="N12" s="43"/>
      <c r="O12" s="43"/>
      <c r="P12" s="43"/>
      <c r="Q12" s="43"/>
      <c r="R12" s="43"/>
      <c r="S12" s="43"/>
      <c r="T12" s="43"/>
      <c r="U12" s="44"/>
      <c r="V12" s="44"/>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3" customFormat="1" ht="30" customHeight="1" thickBot="1" x14ac:dyDescent="0.3">
      <c r="A13" s="57"/>
      <c r="B13" s="73" t="s">
        <v>42</v>
      </c>
      <c r="C13" s="66" t="s">
        <v>51</v>
      </c>
      <c r="D13" s="21">
        <v>1</v>
      </c>
      <c r="E13" s="77">
        <f>R5</f>
        <v>44307</v>
      </c>
      <c r="F13" s="77">
        <f>E13+2</f>
        <v>44309</v>
      </c>
      <c r="G13" s="16"/>
      <c r="H13" s="16">
        <f t="shared" si="6"/>
        <v>3</v>
      </c>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3" customFormat="1" ht="30" customHeight="1" thickBot="1" x14ac:dyDescent="0.3">
      <c r="A14" s="57"/>
      <c r="B14" s="73" t="s">
        <v>54</v>
      </c>
      <c r="C14" s="66" t="s">
        <v>51</v>
      </c>
      <c r="D14" s="21">
        <v>1</v>
      </c>
      <c r="E14" s="77">
        <f>R5</f>
        <v>44307</v>
      </c>
      <c r="F14" s="77">
        <f>E14+2</f>
        <v>44309</v>
      </c>
      <c r="G14" s="16"/>
      <c r="H14" s="16">
        <f t="shared" si="6"/>
        <v>3</v>
      </c>
      <c r="I14" s="43"/>
      <c r="J14" s="43"/>
      <c r="K14" s="43"/>
      <c r="L14" s="43"/>
      <c r="M14" s="43"/>
      <c r="N14" s="43"/>
      <c r="O14" s="43"/>
      <c r="P14" s="43"/>
      <c r="Q14" s="43"/>
      <c r="R14" s="43"/>
      <c r="S14" s="43"/>
      <c r="T14" s="43"/>
      <c r="U14" s="43"/>
      <c r="V14" s="43"/>
      <c r="W14" s="43"/>
      <c r="X14" s="43"/>
      <c r="Y14" s="44"/>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3" customFormat="1" ht="30" customHeight="1" thickBot="1" x14ac:dyDescent="0.3">
      <c r="A15" s="57"/>
      <c r="B15" s="73" t="s">
        <v>55</v>
      </c>
      <c r="C15" s="66" t="s">
        <v>51</v>
      </c>
      <c r="D15" s="21">
        <v>1</v>
      </c>
      <c r="E15" s="77">
        <f>R5</f>
        <v>44307</v>
      </c>
      <c r="F15" s="77">
        <f>E15+7</f>
        <v>44314</v>
      </c>
      <c r="G15" s="16"/>
      <c r="H15" s="16">
        <f t="shared" si="6"/>
        <v>8</v>
      </c>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3" customFormat="1" ht="30" customHeight="1" thickBot="1" x14ac:dyDescent="0.3">
      <c r="A16" s="58" t="s">
        <v>36</v>
      </c>
      <c r="B16" s="22" t="s">
        <v>38</v>
      </c>
      <c r="C16" s="67"/>
      <c r="D16" s="23"/>
      <c r="E16" s="24"/>
      <c r="F16" s="25"/>
      <c r="G16" s="16"/>
      <c r="H16" s="16" t="str">
        <f t="shared" si="6"/>
        <v/>
      </c>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row>
    <row r="17" spans="1:64" s="3" customFormat="1" ht="30" customHeight="1" thickBot="1" x14ac:dyDescent="0.3">
      <c r="A17" s="58"/>
      <c r="B17" s="74" t="s">
        <v>53</v>
      </c>
      <c r="C17" s="68" t="s">
        <v>51</v>
      </c>
      <c r="D17" s="26">
        <v>1</v>
      </c>
      <c r="E17" s="78">
        <f>P5</f>
        <v>44305</v>
      </c>
      <c r="F17" s="78">
        <f>E17+1</f>
        <v>44306</v>
      </c>
      <c r="G17" s="16"/>
      <c r="H17" s="16">
        <f t="shared" si="6"/>
        <v>2</v>
      </c>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64" s="3" customFormat="1" ht="30" customHeight="1" thickBot="1" x14ac:dyDescent="0.3">
      <c r="A18" s="58"/>
      <c r="B18" s="74" t="s">
        <v>57</v>
      </c>
      <c r="C18" s="68" t="s">
        <v>51</v>
      </c>
      <c r="D18" s="26">
        <v>1</v>
      </c>
      <c r="E18" s="78">
        <f>Q5</f>
        <v>44306</v>
      </c>
      <c r="F18" s="78">
        <f>E18+2</f>
        <v>44308</v>
      </c>
      <c r="G18" s="16"/>
      <c r="H18" s="16"/>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row>
    <row r="19" spans="1:64" s="3" customFormat="1" ht="30" customHeight="1" thickBot="1" x14ac:dyDescent="0.3">
      <c r="A19" s="57"/>
      <c r="B19" s="74" t="s">
        <v>64</v>
      </c>
      <c r="C19" s="68" t="s">
        <v>51</v>
      </c>
      <c r="D19" s="26">
        <v>1</v>
      </c>
      <c r="E19" s="78">
        <f>U5</f>
        <v>44310</v>
      </c>
      <c r="F19" s="78">
        <f>E19+2</f>
        <v>44312</v>
      </c>
      <c r="G19" s="16"/>
      <c r="H19" s="16">
        <f t="shared" si="6"/>
        <v>3</v>
      </c>
      <c r="I19" s="43"/>
      <c r="J19" s="43"/>
      <c r="K19" s="43"/>
      <c r="L19" s="43"/>
      <c r="M19" s="43"/>
      <c r="N19" s="43"/>
      <c r="O19" s="43"/>
      <c r="P19" s="43"/>
      <c r="Q19" s="43"/>
      <c r="R19" s="43"/>
      <c r="S19" s="43"/>
      <c r="T19" s="43"/>
      <c r="U19" s="44"/>
      <c r="V19" s="44"/>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3" customFormat="1" ht="30" customHeight="1" thickBot="1" x14ac:dyDescent="0.3">
      <c r="A20" s="57"/>
      <c r="B20" s="74" t="s">
        <v>65</v>
      </c>
      <c r="C20" s="68" t="s">
        <v>51</v>
      </c>
      <c r="D20" s="26">
        <v>1</v>
      </c>
      <c r="E20" s="78">
        <f>U5</f>
        <v>44310</v>
      </c>
      <c r="F20" s="78">
        <f>E20+2</f>
        <v>44312</v>
      </c>
      <c r="G20" s="16"/>
      <c r="H20" s="16">
        <f t="shared" si="6"/>
        <v>3</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s="3" customFormat="1" ht="30" customHeight="1" thickBot="1" x14ac:dyDescent="0.3">
      <c r="A21" s="57"/>
      <c r="B21" s="74" t="s">
        <v>66</v>
      </c>
      <c r="C21" s="68" t="s">
        <v>51</v>
      </c>
      <c r="D21" s="26">
        <v>1</v>
      </c>
      <c r="E21" s="78">
        <f>AG5</f>
        <v>44322</v>
      </c>
      <c r="F21" s="78">
        <f>E21+2</f>
        <v>44324</v>
      </c>
      <c r="G21" s="16"/>
      <c r="H21" s="16">
        <f t="shared" si="6"/>
        <v>3</v>
      </c>
      <c r="I21" s="43"/>
      <c r="J21" s="43"/>
      <c r="K21" s="43"/>
      <c r="L21" s="43"/>
      <c r="M21" s="43"/>
      <c r="N21" s="43"/>
      <c r="O21" s="43"/>
      <c r="P21" s="43"/>
      <c r="Q21" s="43"/>
      <c r="R21" s="43"/>
      <c r="S21" s="43"/>
      <c r="T21" s="43"/>
      <c r="U21" s="43"/>
      <c r="V21" s="43"/>
      <c r="W21" s="43"/>
      <c r="X21" s="43"/>
      <c r="Y21" s="44"/>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64" s="3" customFormat="1" ht="30" customHeight="1" thickBot="1" x14ac:dyDescent="0.3">
      <c r="A22" s="57"/>
      <c r="B22" s="74" t="s">
        <v>67</v>
      </c>
      <c r="C22" s="68" t="s">
        <v>51</v>
      </c>
      <c r="D22" s="26">
        <v>1</v>
      </c>
      <c r="E22" s="78">
        <f>E21</f>
        <v>44322</v>
      </c>
      <c r="F22" s="78">
        <f>E22+2</f>
        <v>44324</v>
      </c>
      <c r="G22" s="16"/>
      <c r="H22" s="16"/>
      <c r="I22" s="43"/>
      <c r="J22" s="43"/>
      <c r="K22" s="43"/>
      <c r="L22" s="43"/>
      <c r="M22" s="43"/>
      <c r="N22" s="43"/>
      <c r="O22" s="43"/>
      <c r="P22" s="43"/>
      <c r="Q22" s="43"/>
      <c r="R22" s="43"/>
      <c r="S22" s="43"/>
      <c r="T22" s="43"/>
      <c r="U22" s="43"/>
      <c r="V22" s="43"/>
      <c r="W22" s="43"/>
      <c r="X22" s="43"/>
      <c r="Y22" s="44"/>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64" s="3" customFormat="1" ht="30" customHeight="1" thickBot="1" x14ac:dyDescent="0.3">
      <c r="A23" s="57"/>
      <c r="B23" s="74" t="s">
        <v>68</v>
      </c>
      <c r="C23" s="68" t="s">
        <v>51</v>
      </c>
      <c r="D23" s="26">
        <v>1</v>
      </c>
      <c r="E23" s="78">
        <f>E21</f>
        <v>44322</v>
      </c>
      <c r="F23" s="78">
        <f>E23+3</f>
        <v>44325</v>
      </c>
      <c r="G23" s="16"/>
      <c r="H23" s="16">
        <f t="shared" si="6"/>
        <v>4</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64" s="3" customFormat="1" ht="30" customHeight="1" thickBot="1" x14ac:dyDescent="0.3">
      <c r="A24" s="57" t="s">
        <v>25</v>
      </c>
      <c r="B24" s="27" t="s">
        <v>39</v>
      </c>
      <c r="C24" s="69"/>
      <c r="D24" s="28"/>
      <c r="E24" s="29"/>
      <c r="F24" s="30"/>
      <c r="G24" s="16"/>
      <c r="H24" s="16" t="str">
        <f t="shared" si="6"/>
        <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64" s="3" customFormat="1" ht="30" customHeight="1" thickBot="1" x14ac:dyDescent="0.3">
      <c r="A25" s="57"/>
      <c r="B25" s="75" t="s">
        <v>43</v>
      </c>
      <c r="C25" s="70" t="s">
        <v>51</v>
      </c>
      <c r="D25" s="31">
        <v>1</v>
      </c>
      <c r="E25" s="79">
        <f>E9+15</f>
        <v>44313</v>
      </c>
      <c r="F25" s="79">
        <f>E25+5</f>
        <v>44318</v>
      </c>
      <c r="G25" s="16"/>
      <c r="H25" s="16">
        <f t="shared" si="6"/>
        <v>6</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64" s="3" customFormat="1" ht="30" customHeight="1" thickBot="1" x14ac:dyDescent="0.3">
      <c r="A26" s="57"/>
      <c r="B26" s="75" t="s">
        <v>44</v>
      </c>
      <c r="C26" s="70" t="s">
        <v>51</v>
      </c>
      <c r="D26" s="31">
        <v>1</v>
      </c>
      <c r="E26" s="79">
        <f>F25+1</f>
        <v>44319</v>
      </c>
      <c r="F26" s="79">
        <f>E26+4</f>
        <v>44323</v>
      </c>
      <c r="G26" s="16"/>
      <c r="H26" s="16">
        <f t="shared" si="6"/>
        <v>5</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3" customFormat="1" ht="30" customHeight="1" thickBot="1" x14ac:dyDescent="0.3">
      <c r="A27" s="57"/>
      <c r="B27" s="75" t="s">
        <v>45</v>
      </c>
      <c r="C27" s="70" t="s">
        <v>51</v>
      </c>
      <c r="D27" s="31">
        <v>1</v>
      </c>
      <c r="E27" s="79">
        <f>E26+5</f>
        <v>44324</v>
      </c>
      <c r="F27" s="79">
        <f>E27+5</f>
        <v>44329</v>
      </c>
      <c r="G27" s="16"/>
      <c r="H27" s="16">
        <f t="shared" si="6"/>
        <v>6</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64" s="3" customFormat="1" ht="30" customHeight="1" thickBot="1" x14ac:dyDescent="0.3">
      <c r="A28" s="57"/>
      <c r="B28" s="75" t="s">
        <v>46</v>
      </c>
      <c r="C28" s="70" t="s">
        <v>51</v>
      </c>
      <c r="D28" s="31">
        <v>1</v>
      </c>
      <c r="E28" s="79">
        <f>F27+1</f>
        <v>44330</v>
      </c>
      <c r="F28" s="79">
        <f>E28+4</f>
        <v>44334</v>
      </c>
      <c r="G28" s="16"/>
      <c r="H28" s="16">
        <f t="shared" si="6"/>
        <v>5</v>
      </c>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64" s="3" customFormat="1" ht="30" customHeight="1" thickBot="1" x14ac:dyDescent="0.3">
      <c r="A29" s="57"/>
      <c r="B29" s="75" t="s">
        <v>69</v>
      </c>
      <c r="C29" s="70" t="s">
        <v>51</v>
      </c>
      <c r="D29" s="31">
        <v>1</v>
      </c>
      <c r="E29" s="79">
        <f>AT5</f>
        <v>44335</v>
      </c>
      <c r="F29" s="79">
        <f>E29+3</f>
        <v>44338</v>
      </c>
      <c r="G29" s="16"/>
      <c r="H29" s="16"/>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s="3" customFormat="1" ht="30" customHeight="1" thickBot="1" x14ac:dyDescent="0.3">
      <c r="A30" s="57"/>
      <c r="B30" s="75" t="s">
        <v>70</v>
      </c>
      <c r="C30" s="70" t="s">
        <v>51</v>
      </c>
      <c r="D30" s="31">
        <v>1</v>
      </c>
      <c r="E30" s="79">
        <f>AI5</f>
        <v>44324</v>
      </c>
      <c r="F30" s="79">
        <f>E30+18</f>
        <v>44342</v>
      </c>
      <c r="G30" s="16"/>
      <c r="H30" s="16"/>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64" s="3" customFormat="1" ht="30" customHeight="1" thickBot="1" x14ac:dyDescent="0.3">
      <c r="A31" s="57"/>
      <c r="B31" s="75" t="s">
        <v>52</v>
      </c>
      <c r="C31" s="70" t="s">
        <v>51</v>
      </c>
      <c r="D31" s="31">
        <v>1</v>
      </c>
      <c r="E31" s="79">
        <f>E27</f>
        <v>44324</v>
      </c>
      <c r="F31" s="79">
        <f>E31+4</f>
        <v>44328</v>
      </c>
      <c r="G31" s="16"/>
      <c r="H31" s="16">
        <f t="shared" si="6"/>
        <v>5</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row>
    <row r="32" spans="1:64" s="3" customFormat="1" ht="30" customHeight="1" thickBot="1" x14ac:dyDescent="0.3">
      <c r="A32" s="57" t="s">
        <v>25</v>
      </c>
      <c r="B32" s="32" t="s">
        <v>40</v>
      </c>
      <c r="C32" s="71"/>
      <c r="D32" s="33"/>
      <c r="E32" s="34"/>
      <c r="F32" s="35"/>
      <c r="G32" s="16"/>
      <c r="H32" s="16" t="str">
        <f t="shared" si="6"/>
        <v/>
      </c>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row>
    <row r="33" spans="1:64" s="3" customFormat="1" ht="30" customHeight="1" thickBot="1" x14ac:dyDescent="0.3">
      <c r="A33" s="57"/>
      <c r="B33" s="76" t="s">
        <v>47</v>
      </c>
      <c r="C33" s="72" t="s">
        <v>51</v>
      </c>
      <c r="D33" s="36">
        <v>1</v>
      </c>
      <c r="E33" s="64">
        <f>$AQ$5</f>
        <v>44332</v>
      </c>
      <c r="F33" s="64">
        <f>$E$33+12</f>
        <v>44344</v>
      </c>
      <c r="G33" s="16"/>
      <c r="H33" s="16">
        <f t="shared" si="6"/>
        <v>13</v>
      </c>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row>
    <row r="34" spans="1:64" s="3" customFormat="1" ht="30" customHeight="1" thickBot="1" x14ac:dyDescent="0.3">
      <c r="A34" s="57"/>
      <c r="B34" s="76" t="s">
        <v>62</v>
      </c>
      <c r="C34" s="72" t="s">
        <v>51</v>
      </c>
      <c r="D34" s="36">
        <v>1</v>
      </c>
      <c r="E34" s="64">
        <f t="shared" ref="E34:E37" si="7">$AQ$5</f>
        <v>44332</v>
      </c>
      <c r="F34" s="64">
        <f t="shared" ref="F34:F37" si="8">$E$33+12</f>
        <v>44344</v>
      </c>
      <c r="G34" s="16"/>
      <c r="H34" s="16">
        <f t="shared" si="6"/>
        <v>13</v>
      </c>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row>
    <row r="35" spans="1:64" s="3" customFormat="1" ht="30" customHeight="1" thickBot="1" x14ac:dyDescent="0.3">
      <c r="A35" s="57"/>
      <c r="B35" s="76" t="s">
        <v>48</v>
      </c>
      <c r="C35" s="72" t="s">
        <v>51</v>
      </c>
      <c r="D35" s="36">
        <v>1</v>
      </c>
      <c r="E35" s="64">
        <f t="shared" si="7"/>
        <v>44332</v>
      </c>
      <c r="F35" s="64">
        <f t="shared" si="8"/>
        <v>44344</v>
      </c>
      <c r="G35" s="16"/>
      <c r="H35" s="16">
        <f t="shared" si="6"/>
        <v>13</v>
      </c>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row>
    <row r="36" spans="1:64" s="3" customFormat="1" ht="30" customHeight="1" thickBot="1" x14ac:dyDescent="0.3">
      <c r="A36" s="57"/>
      <c r="B36" s="76" t="s">
        <v>49</v>
      </c>
      <c r="C36" s="72" t="s">
        <v>51</v>
      </c>
      <c r="D36" s="36">
        <v>1</v>
      </c>
      <c r="E36" s="64">
        <f t="shared" si="7"/>
        <v>44332</v>
      </c>
      <c r="F36" s="64">
        <f t="shared" si="8"/>
        <v>44344</v>
      </c>
      <c r="G36" s="16"/>
      <c r="H36" s="16">
        <f t="shared" si="6"/>
        <v>13</v>
      </c>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row>
    <row r="37" spans="1:64" s="3" customFormat="1" ht="30" customHeight="1" thickBot="1" x14ac:dyDescent="0.3">
      <c r="A37" s="57"/>
      <c r="B37" s="76" t="s">
        <v>50</v>
      </c>
      <c r="C37" s="72" t="s">
        <v>51</v>
      </c>
      <c r="D37" s="36">
        <v>1</v>
      </c>
      <c r="E37" s="64">
        <f t="shared" si="7"/>
        <v>44332</v>
      </c>
      <c r="F37" s="64">
        <f t="shared" si="8"/>
        <v>44344</v>
      </c>
      <c r="G37" s="16"/>
      <c r="H37" s="16">
        <f t="shared" si="6"/>
        <v>13</v>
      </c>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row>
    <row r="38" spans="1:64" s="3" customFormat="1" ht="30" customHeight="1" thickBot="1" x14ac:dyDescent="0.3">
      <c r="A38" s="58" t="s">
        <v>26</v>
      </c>
      <c r="B38" s="37" t="s">
        <v>0</v>
      </c>
      <c r="C38" s="38"/>
      <c r="D38" s="39"/>
      <c r="E38" s="40"/>
      <c r="F38" s="41"/>
      <c r="G38" s="42"/>
      <c r="H38" s="42" t="str">
        <f t="shared" si="6"/>
        <v/>
      </c>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row>
    <row r="39" spans="1:64" ht="30" customHeight="1" x14ac:dyDescent="0.25">
      <c r="G39" s="6"/>
    </row>
    <row r="40" spans="1:64" ht="30" customHeight="1" x14ac:dyDescent="0.25">
      <c r="C40" s="14"/>
      <c r="F40" s="59"/>
    </row>
    <row r="41" spans="1:64" ht="30" customHeight="1" x14ac:dyDescent="0.25">
      <c r="C41"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9 D12:D38">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cfRule type="expression" dxfId="2" priority="34">
      <formula>AND(TODAY()&gt;=I$5,TODAY()&lt;J$5)</formula>
    </cfRule>
  </conditionalFormatting>
  <conditionalFormatting sqref="I7:BL38">
    <cfRule type="expression" dxfId="1" priority="28">
      <formula>AND(task_start&lt;=I$5,ROUNDDOWN((task_end-task_start+1)*task_progress,0)+task_start-1&gt;=I$5)</formula>
    </cfRule>
    <cfRule type="expression" dxfId="0" priority="29" stopIfTrue="1">
      <formula>AND(task_end&gt;=I$5,task_start&lt;J$5)</formula>
    </cfRule>
  </conditionalFormatting>
  <conditionalFormatting sqref="D10:D11">
    <cfRule type="dataBar" priority="1">
      <dataBar>
        <cfvo type="num" val="0"/>
        <cfvo type="num" val="1"/>
        <color theme="0" tint="-0.249977111117893"/>
      </dataBar>
      <extLst>
        <ext xmlns:x14="http://schemas.microsoft.com/office/spreadsheetml/2009/9/main" uri="{B025F937-C7B1-47D3-B67F-A62EFF666E3E}">
          <x14:id>{F9601059-29B8-431E-BEFA-C12AAB8220AE}</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6:F27 E27"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D7:D9 D12:D38</xm:sqref>
        </x14:conditionalFormatting>
        <x14:conditionalFormatting xmlns:xm="http://schemas.microsoft.com/office/excel/2006/main">
          <x14:cfRule type="dataBar" id="{F9601059-29B8-431E-BEFA-C12AAB8220AE}">
            <x14:dataBar minLength="0" maxLength="100" gradient="0">
              <x14:cfvo type="num">
                <xm:f>0</xm:f>
              </x14:cfvo>
              <x14:cfvo type="num">
                <xm:f>1</xm:f>
              </x14:cfvo>
              <x14:negativeFillColor rgb="FFFF0000"/>
              <x14:axisColor rgb="FF000000"/>
            </x14:dataBar>
          </x14:cfRule>
          <xm:sqref>D10:D11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7" customWidth="1"/>
    <col min="2" max="16384" width="9.140625" style="2"/>
  </cols>
  <sheetData>
    <row r="1" spans="1:2" ht="46.5" customHeight="1" x14ac:dyDescent="0.2"/>
    <row r="2" spans="1:2" s="49" customFormat="1" ht="15.75" x14ac:dyDescent="0.25">
      <c r="A2" s="48" t="s">
        <v>12</v>
      </c>
      <c r="B2" s="48"/>
    </row>
    <row r="3" spans="1:2" s="53" customFormat="1" ht="27" customHeight="1" x14ac:dyDescent="0.25">
      <c r="A3" s="54" t="s">
        <v>17</v>
      </c>
      <c r="B3" s="54"/>
    </row>
    <row r="4" spans="1:2" s="50" customFormat="1" ht="26.25" x14ac:dyDescent="0.4">
      <c r="A4" s="51" t="s">
        <v>11</v>
      </c>
    </row>
    <row r="5" spans="1:2" ht="74.099999999999994" customHeight="1" x14ac:dyDescent="0.2">
      <c r="A5" s="52" t="s">
        <v>20</v>
      </c>
    </row>
    <row r="6" spans="1:2" ht="26.25" customHeight="1" x14ac:dyDescent="0.2">
      <c r="A6" s="51" t="s">
        <v>23</v>
      </c>
    </row>
    <row r="7" spans="1:2" s="47" customFormat="1" ht="204.95" customHeight="1" x14ac:dyDescent="0.25">
      <c r="A7" s="56" t="s">
        <v>22</v>
      </c>
    </row>
    <row r="8" spans="1:2" s="50" customFormat="1" ht="26.25" x14ac:dyDescent="0.4">
      <c r="A8" s="51" t="s">
        <v>13</v>
      </c>
    </row>
    <row r="9" spans="1:2" ht="60" x14ac:dyDescent="0.2">
      <c r="A9" s="52" t="s">
        <v>21</v>
      </c>
    </row>
    <row r="10" spans="1:2" s="47" customFormat="1" ht="27.95" customHeight="1" x14ac:dyDescent="0.25">
      <c r="A10" s="55" t="s">
        <v>19</v>
      </c>
    </row>
    <row r="11" spans="1:2" s="50" customFormat="1" ht="26.25" x14ac:dyDescent="0.4">
      <c r="A11" s="51" t="s">
        <v>10</v>
      </c>
    </row>
    <row r="12" spans="1:2" ht="30" x14ac:dyDescent="0.2">
      <c r="A12" s="52" t="s">
        <v>18</v>
      </c>
    </row>
    <row r="13" spans="1:2" s="47" customFormat="1" ht="27.95" customHeight="1" x14ac:dyDescent="0.25">
      <c r="A13" s="55" t="s">
        <v>4</v>
      </c>
    </row>
    <row r="14" spans="1:2" s="50" customFormat="1" ht="26.25" x14ac:dyDescent="0.4">
      <c r="A14" s="51" t="s">
        <v>14</v>
      </c>
    </row>
    <row r="15" spans="1:2" ht="75" customHeight="1" x14ac:dyDescent="0.2">
      <c r="A15" s="52" t="s">
        <v>15</v>
      </c>
    </row>
    <row r="16" spans="1:2" ht="75" x14ac:dyDescent="0.2">
      <c r="A16" s="52"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2019-03-19T17:17:03Z</dcterms:created>
  <dcterms:modified xsi:type="dcterms:W3CDTF">2021-05-28T01:32:01Z</dcterms:modified>
</cp:coreProperties>
</file>