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31285EE9-D13D-44D7-A075-251C41F1670E}" xr6:coauthVersionLast="47" xr6:coauthVersionMax="47" xr10:uidLastSave="{00000000-0000-0000-0000-000000000000}"/>
  <bookViews>
    <workbookView xWindow="0" yWindow="0" windowWidth="11520" windowHeight="12360" firstSheet="3" activeTab="3" xr2:uid="{00000000-000D-0000-FFFF-FFFF00000000}"/>
  </bookViews>
  <sheets>
    <sheet name="Defined ages" sheetId="1" r:id="rId1"/>
    <sheet name="Age bins &amp; Origin age" sheetId="4" r:id="rId2"/>
    <sheet name="Pterosaurs with ages" sheetId="2" r:id="rId3"/>
    <sheet name="Median ages &amp; Calibrated ag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F4" i="4"/>
  <c r="F5" i="4"/>
  <c r="F6" i="4"/>
  <c r="F7" i="4"/>
  <c r="F9" i="4"/>
  <c r="F3" i="4"/>
  <c r="E4" i="4"/>
  <c r="E5" i="4"/>
  <c r="E6" i="4"/>
  <c r="E7" i="4"/>
  <c r="E9" i="4"/>
  <c r="E3" i="4"/>
  <c r="F23" i="3"/>
  <c r="F24" i="3"/>
  <c r="F25" i="3"/>
  <c r="F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3" i="3"/>
  <c r="H24" i="3"/>
  <c r="H25" i="3"/>
  <c r="H26" i="3"/>
  <c r="H22" i="3"/>
  <c r="G23" i="3"/>
  <c r="G24" i="3"/>
  <c r="G25" i="3"/>
  <c r="G2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16" i="1"/>
</calcChain>
</file>

<file path=xl/sharedStrings.xml><?xml version="1.0" encoding="utf-8"?>
<sst xmlns="http://schemas.openxmlformats.org/spreadsheetml/2006/main" count="338" uniqueCount="176">
  <si>
    <t>Age</t>
  </si>
  <si>
    <t>Start</t>
  </si>
  <si>
    <t>End</t>
  </si>
  <si>
    <t>Carnian</t>
  </si>
  <si>
    <t>Norian</t>
  </si>
  <si>
    <t>Rhaetian</t>
  </si>
  <si>
    <t>Hettangian</t>
  </si>
  <si>
    <t>Jurassic</t>
  </si>
  <si>
    <t>Sinemurian</t>
  </si>
  <si>
    <t>Pliensbachian</t>
  </si>
  <si>
    <t>Toarcian</t>
  </si>
  <si>
    <t>Aalenian</t>
  </si>
  <si>
    <t>Bajocien</t>
  </si>
  <si>
    <t>Bathonian</t>
  </si>
  <si>
    <t>Callovian</t>
  </si>
  <si>
    <t>Oxfordian</t>
  </si>
  <si>
    <t>Kimmeridgian</t>
  </si>
  <si>
    <t>Tithonian</t>
  </si>
  <si>
    <t>Ladinian</t>
  </si>
  <si>
    <t>Anisian</t>
  </si>
  <si>
    <t>Induan</t>
  </si>
  <si>
    <t>Olenekian</t>
  </si>
  <si>
    <t>Middle Triassic w/o species</t>
  </si>
  <si>
    <t>Early Triassic w/o species</t>
  </si>
  <si>
    <t>Late Triassic w species</t>
  </si>
  <si>
    <t>accepted_name</t>
  </si>
  <si>
    <t>group</t>
  </si>
  <si>
    <t>Caelestiventus hanseni</t>
  </si>
  <si>
    <t>Pterosauria</t>
  </si>
  <si>
    <t>Dromomeron gigas</t>
  </si>
  <si>
    <t>Lagerpetidae</t>
  </si>
  <si>
    <t>Pachagnathus benitoi</t>
  </si>
  <si>
    <t>Yelaphomte praderioi</t>
  </si>
  <si>
    <t>Raeticodactylus filisurensis</t>
  </si>
  <si>
    <t>Austriadactylus cristatus</t>
  </si>
  <si>
    <t>Austriadraco dallavecchiai</t>
  </si>
  <si>
    <t>Preondactylus buffarinii</t>
  </si>
  <si>
    <t>Carniadactylus rosenfeldi</t>
  </si>
  <si>
    <t>Eudimorphodon ranzii</t>
  </si>
  <si>
    <t>Peteinosaurus zambellii</t>
  </si>
  <si>
    <t>Seazzadactylus venieri</t>
  </si>
  <si>
    <t>Dromomeron gregorii</t>
  </si>
  <si>
    <t>Faxinalipterus minimus</t>
  </si>
  <si>
    <t>Dromomeron romeri</t>
  </si>
  <si>
    <t>PVSJ 883</t>
  </si>
  <si>
    <t>Scleromochlus taylori</t>
  </si>
  <si>
    <t>Ixalerpeton polesinensis</t>
  </si>
  <si>
    <t>Lagerpeton chanarensis</t>
  </si>
  <si>
    <t>Kongonaphon kely</t>
  </si>
  <si>
    <t>Dimorphodon macronyx</t>
  </si>
  <si>
    <t>Allkaruen koi</t>
  </si>
  <si>
    <t>Cacibupteryx caribensis</t>
  </si>
  <si>
    <t>Rhamphorhynchus muensteri</t>
  </si>
  <si>
    <t>Max Interval</t>
  </si>
  <si>
    <t>Min Interval</t>
  </si>
  <si>
    <t>Max Ma</t>
  </si>
  <si>
    <t>Min Ma</t>
  </si>
  <si>
    <t>Torcian</t>
  </si>
  <si>
    <t>Earliest Bathonian</t>
  </si>
  <si>
    <t>Source Pterosaur</t>
  </si>
  <si>
    <t>Source locality</t>
  </si>
  <si>
    <t>(Cúneo et al. 2013)</t>
  </si>
  <si>
    <t>(Codorniú et al. 2016)</t>
  </si>
  <si>
    <t>Index:</t>
  </si>
  <si>
    <t>Earliest:</t>
  </si>
  <si>
    <t>Min age of Interval</t>
  </si>
  <si>
    <t>Found age from literature</t>
  </si>
  <si>
    <t>Early:</t>
  </si>
  <si>
    <t>Late:</t>
  </si>
  <si>
    <t>Middle:</t>
  </si>
  <si>
    <t>Dated boundary age:</t>
  </si>
  <si>
    <t>(Dalla Vecchia et al. 2002)</t>
  </si>
  <si>
    <t>Middle Norian</t>
  </si>
  <si>
    <t>Middle third of interval</t>
  </si>
  <si>
    <t>First third of interval</t>
  </si>
  <si>
    <t>Last third of interval</t>
  </si>
  <si>
    <t>?</t>
  </si>
  <si>
    <t>Layer name</t>
  </si>
  <si>
    <t>Seefelder Schichten</t>
  </si>
  <si>
    <t>Cañadón Asfalto Formation</t>
  </si>
  <si>
    <t>(Kellner 2015)</t>
  </si>
  <si>
    <t>Late Norian?</t>
  </si>
  <si>
    <t>(Gasparini, Fernandez, and de la Fuente 2004)</t>
  </si>
  <si>
    <t>Jagua Formation</t>
  </si>
  <si>
    <t>Middle Oxfordian</t>
  </si>
  <si>
    <t>(Iturralde-Vinent and Norell 1996)</t>
  </si>
  <si>
    <t>Early Norian</t>
  </si>
  <si>
    <t>Late Norian</t>
  </si>
  <si>
    <t>Late Oxfordian</t>
  </si>
  <si>
    <t>Early Oxfordian</t>
  </si>
  <si>
    <t>(Wellnhofer 2003)?</t>
  </si>
  <si>
    <t>Full interval age:</t>
  </si>
  <si>
    <t>Boundaries of interval</t>
  </si>
  <si>
    <t>(Britt et al. 2018)</t>
  </si>
  <si>
    <t>Venetoraptor gassenae</t>
  </si>
  <si>
    <t>Nugget Sandstone</t>
  </si>
  <si>
    <t>Dolomia di Forni</t>
  </si>
  <si>
    <t>(Dalla Vecchia 2009)</t>
  </si>
  <si>
    <t>(Vecchia 2019)</t>
  </si>
  <si>
    <t>(Martinez et al. 2015)</t>
  </si>
  <si>
    <t>Quebrada del Barro Formation</t>
  </si>
  <si>
    <t>(Martinez et al. 2014)</t>
  </si>
  <si>
    <t>Late Carnian</t>
  </si>
  <si>
    <t>Middle Carnian</t>
  </si>
  <si>
    <t>Early Carnian</t>
  </si>
  <si>
    <t>(Langer, Ramezani, and Da Rosa 2018)</t>
  </si>
  <si>
    <t>(Bonaparte, Schultz, and Soares 2010), (Kellner et al. 2022)</t>
  </si>
  <si>
    <t>(Zambelli 1973)</t>
  </si>
  <si>
    <t>(Cabreira et al. 2016)</t>
  </si>
  <si>
    <t>Santa Maria Formation</t>
  </si>
  <si>
    <t>233.6-237</t>
  </si>
  <si>
    <t>(Martínez et al. 2012)</t>
  </si>
  <si>
    <t>(Kammerer et al. 2020)</t>
  </si>
  <si>
    <t>Morondava Basin</t>
  </si>
  <si>
    <t>(Flynn et al. 2000)</t>
  </si>
  <si>
    <t xml:space="preserve">Late Ladinian </t>
  </si>
  <si>
    <t>Late Ladinian</t>
  </si>
  <si>
    <t>Early ladinian</t>
  </si>
  <si>
    <t>Middle Triassic w species</t>
  </si>
  <si>
    <t>(Marsicano et al. 2016)</t>
  </si>
  <si>
    <t>Chañares Formation</t>
  </si>
  <si>
    <t>(Romer 1971)</t>
  </si>
  <si>
    <t>Ischigualasto Formation</t>
  </si>
  <si>
    <t>Dockum Group &amp; Chinzle Formation</t>
  </si>
  <si>
    <t>(Irmis et al. 2007)</t>
  </si>
  <si>
    <t>(Nesbitt et al. 2009)</t>
  </si>
  <si>
    <t>(Nesbitt et al. 2009)?</t>
  </si>
  <si>
    <t>(Müller et al. 2023)</t>
  </si>
  <si>
    <t>Caturrita formation</t>
  </si>
  <si>
    <t>(Martínez et al. 2022)</t>
  </si>
  <si>
    <t>(Wild 1984)</t>
  </si>
  <si>
    <t>Zorzino-kalke</t>
  </si>
  <si>
    <t>(Stecher 2008)</t>
  </si>
  <si>
    <t>Kössen beds</t>
  </si>
  <si>
    <t>Early Rhaetian</t>
  </si>
  <si>
    <t>(Scheyer et al. 2022)</t>
  </si>
  <si>
    <t>Lossiemouth Sandstone</t>
  </si>
  <si>
    <t>(Woodward 1907)</t>
  </si>
  <si>
    <t>(Foffa et al. 2022)</t>
  </si>
  <si>
    <t>Late Rheatian</t>
  </si>
  <si>
    <t>Early Rheatian</t>
  </si>
  <si>
    <t>(Dalla Vecchia 2019)</t>
  </si>
  <si>
    <t>? (Too many to note one)</t>
  </si>
  <si>
    <t>Solnhofen formation</t>
  </si>
  <si>
    <t>Titonian</t>
  </si>
  <si>
    <t>Blue Lias Formation</t>
  </si>
  <si>
    <t>Med Ma</t>
  </si>
  <si>
    <t>Med-calc</t>
  </si>
  <si>
    <t>(Gradstein et al. 2020)</t>
  </si>
  <si>
    <t>214.03-217.49</t>
  </si>
  <si>
    <t>217.49-227.3</t>
  </si>
  <si>
    <t>227.3-233.6</t>
  </si>
  <si>
    <t>209.51-214.03</t>
  </si>
  <si>
    <t>205.44-209.51</t>
  </si>
  <si>
    <t>201.36-205.44</t>
  </si>
  <si>
    <t>239.48-241.46</t>
  </si>
  <si>
    <t>Late Permian:</t>
  </si>
  <si>
    <t>Equal Partitions:</t>
  </si>
  <si>
    <t>Found partitions:</t>
  </si>
  <si>
    <t>161.53-159.27</t>
  </si>
  <si>
    <t>159.27-157.01</t>
  </si>
  <si>
    <t>157.01-154.78</t>
  </si>
  <si>
    <t>237-239.48</t>
  </si>
  <si>
    <t>Bin:</t>
  </si>
  <si>
    <t>Jurrassic</t>
  </si>
  <si>
    <t>Early Permian - Ladinian</t>
  </si>
  <si>
    <t>Origin time:</t>
  </si>
  <si>
    <t>Late Permian- Kongonaphon</t>
  </si>
  <si>
    <t>Cal. Start</t>
  </si>
  <si>
    <t>Cal. End</t>
  </si>
  <si>
    <t>Min-calb</t>
  </si>
  <si>
    <t>Max-Calb</t>
  </si>
  <si>
    <t>Ages Source:</t>
  </si>
  <si>
    <t>Further subdivisons:</t>
  </si>
  <si>
    <t>Unsure age:</t>
  </si>
  <si>
    <t>Age seems dodgy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</si>
</sst>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05E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3" fillId="5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19" borderId="0" xfId="0" applyFont="1" applyFill="1"/>
    <xf numFmtId="0" fontId="0" fillId="20" borderId="0" xfId="0" applyFill="1"/>
    <xf numFmtId="0" fontId="1" fillId="20" borderId="0" xfId="0" applyFont="1" applyFill="1"/>
    <xf numFmtId="0" fontId="0" fillId="21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F0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workbookViewId="0">
      <selection activeCell="D35" sqref="D35"/>
    </sheetView>
  </sheetViews>
  <sheetFormatPr defaultRowHeight="14.4" x14ac:dyDescent="0.3"/>
  <cols>
    <col min="1" max="1" width="20.77734375" customWidth="1"/>
    <col min="2" max="2" width="13.33203125" customWidth="1"/>
    <col min="4" max="4" width="23.5546875" customWidth="1"/>
  </cols>
  <sheetData>
    <row r="1" spans="1:4" x14ac:dyDescent="0.3">
      <c r="A1" t="s">
        <v>172</v>
      </c>
      <c r="B1" t="s">
        <v>148</v>
      </c>
    </row>
    <row r="2" spans="1:4" x14ac:dyDescent="0.3">
      <c r="A2" t="s">
        <v>0</v>
      </c>
      <c r="B2" t="s">
        <v>1</v>
      </c>
      <c r="C2" t="s">
        <v>2</v>
      </c>
    </row>
    <row r="3" spans="1:4" x14ac:dyDescent="0.3">
      <c r="A3" t="s">
        <v>20</v>
      </c>
      <c r="B3">
        <v>251.9</v>
      </c>
      <c r="C3">
        <v>249.88</v>
      </c>
      <c r="D3" t="s">
        <v>23</v>
      </c>
    </row>
    <row r="4" spans="1:4" x14ac:dyDescent="0.3">
      <c r="A4" t="s">
        <v>21</v>
      </c>
      <c r="B4">
        <f t="shared" ref="B4:B15" si="0">C3</f>
        <v>249.88</v>
      </c>
      <c r="C4">
        <v>246.7</v>
      </c>
      <c r="D4" t="s">
        <v>23</v>
      </c>
    </row>
    <row r="5" spans="1:4" x14ac:dyDescent="0.3">
      <c r="A5" t="s">
        <v>19</v>
      </c>
      <c r="B5">
        <f t="shared" si="0"/>
        <v>246.7</v>
      </c>
      <c r="C5">
        <v>241.46</v>
      </c>
      <c r="D5" t="s">
        <v>22</v>
      </c>
    </row>
    <row r="6" spans="1:4" x14ac:dyDescent="0.3">
      <c r="A6" t="s">
        <v>18</v>
      </c>
      <c r="B6">
        <f t="shared" si="0"/>
        <v>241.46</v>
      </c>
      <c r="C6">
        <v>237</v>
      </c>
      <c r="D6" t="s">
        <v>118</v>
      </c>
    </row>
    <row r="7" spans="1:4" x14ac:dyDescent="0.3">
      <c r="A7" t="s">
        <v>3</v>
      </c>
      <c r="B7">
        <f t="shared" si="0"/>
        <v>237</v>
      </c>
      <c r="C7">
        <v>227.3</v>
      </c>
      <c r="D7" t="s">
        <v>24</v>
      </c>
    </row>
    <row r="8" spans="1:4" x14ac:dyDescent="0.3">
      <c r="A8" t="s">
        <v>4</v>
      </c>
      <c r="B8">
        <f t="shared" si="0"/>
        <v>227.3</v>
      </c>
      <c r="C8">
        <v>209.51</v>
      </c>
      <c r="D8" t="s">
        <v>24</v>
      </c>
    </row>
    <row r="9" spans="1:4" x14ac:dyDescent="0.3">
      <c r="A9" t="s">
        <v>5</v>
      </c>
      <c r="B9">
        <f t="shared" si="0"/>
        <v>209.51</v>
      </c>
      <c r="C9">
        <v>201.36</v>
      </c>
      <c r="D9" t="s">
        <v>24</v>
      </c>
    </row>
    <row r="10" spans="1:4" x14ac:dyDescent="0.3">
      <c r="A10" t="s">
        <v>6</v>
      </c>
      <c r="B10">
        <f t="shared" si="0"/>
        <v>201.36</v>
      </c>
      <c r="C10">
        <v>199.46</v>
      </c>
      <c r="D10" t="s">
        <v>7</v>
      </c>
    </row>
    <row r="11" spans="1:4" x14ac:dyDescent="0.3">
      <c r="A11" t="s">
        <v>8</v>
      </c>
      <c r="B11">
        <f t="shared" si="0"/>
        <v>199.46</v>
      </c>
      <c r="C11">
        <v>192.9</v>
      </c>
      <c r="D11" t="s">
        <v>7</v>
      </c>
    </row>
    <row r="12" spans="1:4" x14ac:dyDescent="0.3">
      <c r="A12" t="s">
        <v>9</v>
      </c>
      <c r="B12">
        <f t="shared" si="0"/>
        <v>192.9</v>
      </c>
      <c r="C12">
        <v>184.2</v>
      </c>
      <c r="D12" t="s">
        <v>7</v>
      </c>
    </row>
    <row r="13" spans="1:4" x14ac:dyDescent="0.3">
      <c r="A13" t="s">
        <v>10</v>
      </c>
      <c r="B13">
        <f t="shared" si="0"/>
        <v>184.2</v>
      </c>
      <c r="C13">
        <v>174.7</v>
      </c>
      <c r="D13" t="s">
        <v>7</v>
      </c>
    </row>
    <row r="14" spans="1:4" x14ac:dyDescent="0.3">
      <c r="A14" t="s">
        <v>11</v>
      </c>
      <c r="B14">
        <f t="shared" si="0"/>
        <v>174.7</v>
      </c>
      <c r="C14">
        <v>170.9</v>
      </c>
      <c r="D14" t="s">
        <v>7</v>
      </c>
    </row>
    <row r="15" spans="1:4" x14ac:dyDescent="0.3">
      <c r="A15" t="s">
        <v>12</v>
      </c>
      <c r="B15">
        <f t="shared" si="0"/>
        <v>170.9</v>
      </c>
      <c r="C15">
        <v>168.17</v>
      </c>
      <c r="D15" t="s">
        <v>7</v>
      </c>
    </row>
    <row r="16" spans="1:4" x14ac:dyDescent="0.3">
      <c r="A16" t="s">
        <v>13</v>
      </c>
      <c r="B16">
        <f>C15</f>
        <v>168.17</v>
      </c>
      <c r="C16">
        <v>165.29</v>
      </c>
      <c r="D16" t="s">
        <v>7</v>
      </c>
    </row>
    <row r="17" spans="1:4" x14ac:dyDescent="0.3">
      <c r="A17" t="s">
        <v>14</v>
      </c>
      <c r="B17">
        <f>C16</f>
        <v>165.29</v>
      </c>
      <c r="C17">
        <v>161.53</v>
      </c>
      <c r="D17" t="s">
        <v>7</v>
      </c>
    </row>
    <row r="18" spans="1:4" x14ac:dyDescent="0.3">
      <c r="A18" t="s">
        <v>15</v>
      </c>
      <c r="B18">
        <f>C17</f>
        <v>161.53</v>
      </c>
      <c r="C18">
        <v>154.78</v>
      </c>
      <c r="D18" t="s">
        <v>7</v>
      </c>
    </row>
    <row r="19" spans="1:4" x14ac:dyDescent="0.3">
      <c r="A19" t="s">
        <v>16</v>
      </c>
      <c r="B19">
        <f>C18</f>
        <v>154.78</v>
      </c>
      <c r="C19">
        <v>149.24</v>
      </c>
      <c r="D19" t="s">
        <v>7</v>
      </c>
    </row>
    <row r="20" spans="1:4" x14ac:dyDescent="0.3">
      <c r="A20" t="s">
        <v>17</v>
      </c>
      <c r="B20">
        <f>C19</f>
        <v>149.24</v>
      </c>
      <c r="C20">
        <v>143.1</v>
      </c>
      <c r="D20" t="s">
        <v>7</v>
      </c>
    </row>
    <row r="22" spans="1:4" x14ac:dyDescent="0.3">
      <c r="A22" t="s">
        <v>156</v>
      </c>
      <c r="B22">
        <v>259.55</v>
      </c>
      <c r="C22">
        <v>251.9</v>
      </c>
    </row>
    <row r="24" spans="1:4" x14ac:dyDescent="0.3">
      <c r="A24" t="s">
        <v>173</v>
      </c>
    </row>
    <row r="25" spans="1:4" x14ac:dyDescent="0.3">
      <c r="A25" s="24" t="s">
        <v>158</v>
      </c>
    </row>
    <row r="27" spans="1:4" x14ac:dyDescent="0.3">
      <c r="A27" s="24" t="s">
        <v>87</v>
      </c>
      <c r="B27" s="24" t="s">
        <v>152</v>
      </c>
    </row>
    <row r="28" spans="1:4" x14ac:dyDescent="0.3">
      <c r="A28" s="24" t="s">
        <v>72</v>
      </c>
      <c r="B28" s="24" t="s">
        <v>149</v>
      </c>
    </row>
    <row r="29" spans="1:4" x14ac:dyDescent="0.3">
      <c r="A29" s="24" t="s">
        <v>86</v>
      </c>
      <c r="B29" s="24" t="s">
        <v>150</v>
      </c>
    </row>
    <row r="31" spans="1:4" x14ac:dyDescent="0.3">
      <c r="A31" s="24" t="s">
        <v>102</v>
      </c>
      <c r="B31" s="24" t="s">
        <v>151</v>
      </c>
    </row>
    <row r="32" spans="1:4" x14ac:dyDescent="0.3">
      <c r="A32" s="24" t="s">
        <v>104</v>
      </c>
      <c r="B32" s="24" t="s">
        <v>110</v>
      </c>
    </row>
    <row r="34" spans="1:2" x14ac:dyDescent="0.3">
      <c r="A34" s="24" t="s">
        <v>116</v>
      </c>
      <c r="B34" s="24" t="s">
        <v>162</v>
      </c>
    </row>
    <row r="35" spans="1:2" x14ac:dyDescent="0.3">
      <c r="A35" s="24" t="s">
        <v>117</v>
      </c>
      <c r="B35" s="24" t="s">
        <v>155</v>
      </c>
    </row>
    <row r="37" spans="1:2" x14ac:dyDescent="0.3">
      <c r="A37" s="25" t="s">
        <v>157</v>
      </c>
    </row>
    <row r="39" spans="1:2" x14ac:dyDescent="0.3">
      <c r="A39" s="25" t="s">
        <v>88</v>
      </c>
      <c r="B39" s="25" t="s">
        <v>161</v>
      </c>
    </row>
    <row r="40" spans="1:2" x14ac:dyDescent="0.3">
      <c r="A40" s="25" t="s">
        <v>84</v>
      </c>
      <c r="B40" s="25" t="s">
        <v>160</v>
      </c>
    </row>
    <row r="41" spans="1:2" x14ac:dyDescent="0.3">
      <c r="A41" s="25" t="s">
        <v>89</v>
      </c>
      <c r="B41" s="25" t="s">
        <v>159</v>
      </c>
    </row>
    <row r="43" spans="1:2" x14ac:dyDescent="0.3">
      <c r="A43" s="25" t="s">
        <v>139</v>
      </c>
      <c r="B43" s="25" t="s">
        <v>154</v>
      </c>
    </row>
    <row r="44" spans="1:2" x14ac:dyDescent="0.3">
      <c r="A44" s="25" t="s">
        <v>140</v>
      </c>
      <c r="B44" s="25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BF7-10C4-4F06-A6FA-A8E8E73C1B53}">
  <dimension ref="A2:F9"/>
  <sheetViews>
    <sheetView workbookViewId="0">
      <selection activeCell="I10" sqref="I10"/>
    </sheetView>
  </sheetViews>
  <sheetFormatPr defaultRowHeight="14.4" x14ac:dyDescent="0.3"/>
  <cols>
    <col min="1" max="1" width="10.88671875" customWidth="1"/>
    <col min="4" max="4" width="25" customWidth="1"/>
    <col min="5" max="5" width="10.5546875" customWidth="1"/>
  </cols>
  <sheetData>
    <row r="2" spans="1:6" x14ac:dyDescent="0.3">
      <c r="A2" t="s">
        <v>163</v>
      </c>
      <c r="B2" t="s">
        <v>1</v>
      </c>
      <c r="C2" t="s">
        <v>2</v>
      </c>
      <c r="E2" t="s">
        <v>168</v>
      </c>
      <c r="F2" t="s">
        <v>169</v>
      </c>
    </row>
    <row r="3" spans="1:6" x14ac:dyDescent="0.3">
      <c r="A3">
        <v>1</v>
      </c>
      <c r="B3">
        <v>259.55</v>
      </c>
      <c r="C3">
        <v>237</v>
      </c>
      <c r="D3" t="s">
        <v>165</v>
      </c>
      <c r="E3">
        <f>B3-143.1</f>
        <v>116.45000000000002</v>
      </c>
      <c r="F3">
        <f>C3-143.1</f>
        <v>93.9</v>
      </c>
    </row>
    <row r="4" spans="1:6" x14ac:dyDescent="0.3">
      <c r="A4">
        <v>2</v>
      </c>
      <c r="B4">
        <v>237</v>
      </c>
      <c r="C4">
        <v>227.3</v>
      </c>
      <c r="D4" t="s">
        <v>3</v>
      </c>
      <c r="E4">
        <f t="shared" ref="E4:E9" si="0">B4-143.1</f>
        <v>93.9</v>
      </c>
      <c r="F4">
        <f t="shared" ref="F4:F9" si="1">C4-143.1</f>
        <v>84.200000000000017</v>
      </c>
    </row>
    <row r="5" spans="1:6" x14ac:dyDescent="0.3">
      <c r="A5">
        <v>3</v>
      </c>
      <c r="B5">
        <v>227.3</v>
      </c>
      <c r="C5">
        <v>209.51</v>
      </c>
      <c r="D5" t="s">
        <v>4</v>
      </c>
      <c r="E5">
        <f t="shared" si="0"/>
        <v>84.200000000000017</v>
      </c>
      <c r="F5">
        <f t="shared" si="1"/>
        <v>66.41</v>
      </c>
    </row>
    <row r="6" spans="1:6" x14ac:dyDescent="0.3">
      <c r="A6">
        <v>4</v>
      </c>
      <c r="B6">
        <v>209.51</v>
      </c>
      <c r="C6">
        <v>201.36</v>
      </c>
      <c r="D6" t="s">
        <v>5</v>
      </c>
      <c r="E6">
        <f t="shared" si="0"/>
        <v>66.41</v>
      </c>
      <c r="F6">
        <f t="shared" si="1"/>
        <v>58.260000000000019</v>
      </c>
    </row>
    <row r="7" spans="1:6" x14ac:dyDescent="0.3">
      <c r="A7">
        <v>5</v>
      </c>
      <c r="B7">
        <v>201.36</v>
      </c>
      <c r="C7">
        <v>143.1</v>
      </c>
      <c r="D7" t="s">
        <v>164</v>
      </c>
      <c r="E7">
        <f t="shared" si="0"/>
        <v>58.260000000000019</v>
      </c>
      <c r="F7">
        <f t="shared" si="1"/>
        <v>0</v>
      </c>
    </row>
    <row r="9" spans="1:6" x14ac:dyDescent="0.3">
      <c r="A9" t="s">
        <v>166</v>
      </c>
      <c r="B9">
        <v>259.55</v>
      </c>
      <c r="C9">
        <v>240</v>
      </c>
      <c r="D9" t="s">
        <v>167</v>
      </c>
      <c r="E9">
        <f t="shared" si="0"/>
        <v>116.45000000000002</v>
      </c>
      <c r="F9">
        <f t="shared" si="1"/>
        <v>96.9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8F51-8982-4167-BE7A-7475AE363CAF}">
  <dimension ref="A1:L28"/>
  <sheetViews>
    <sheetView topLeftCell="B1" workbookViewId="0">
      <selection activeCell="L12" sqref="L12"/>
    </sheetView>
  </sheetViews>
  <sheetFormatPr defaultRowHeight="14.4" x14ac:dyDescent="0.3"/>
  <cols>
    <col min="1" max="1" width="24.109375" customWidth="1"/>
    <col min="2" max="2" width="12.21875" customWidth="1"/>
    <col min="3" max="3" width="15" customWidth="1"/>
    <col min="4" max="4" width="16.109375" customWidth="1"/>
    <col min="7" max="7" width="25.77734375" customWidth="1"/>
    <col min="8" max="8" width="37.88671875" customWidth="1"/>
    <col min="9" max="9" width="31.44140625" customWidth="1"/>
    <col min="10" max="10" width="4.6640625" customWidth="1"/>
    <col min="11" max="11" width="17.88671875" customWidth="1"/>
    <col min="12" max="12" width="21.88671875" customWidth="1"/>
  </cols>
  <sheetData>
    <row r="1" spans="1:12" x14ac:dyDescent="0.3">
      <c r="A1" s="1" t="s">
        <v>25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77</v>
      </c>
      <c r="H1" t="s">
        <v>59</v>
      </c>
      <c r="I1" t="s">
        <v>60</v>
      </c>
      <c r="K1" t="s">
        <v>63</v>
      </c>
    </row>
    <row r="2" spans="1:12" x14ac:dyDescent="0.3">
      <c r="A2" s="7" t="s">
        <v>50</v>
      </c>
      <c r="B2" s="4" t="s">
        <v>28</v>
      </c>
      <c r="C2" t="s">
        <v>57</v>
      </c>
      <c r="D2" t="s">
        <v>58</v>
      </c>
      <c r="E2" s="12">
        <v>177.4</v>
      </c>
      <c r="F2" s="11">
        <v>168.17</v>
      </c>
      <c r="G2" t="s">
        <v>79</v>
      </c>
      <c r="H2" t="s">
        <v>62</v>
      </c>
      <c r="I2" t="s">
        <v>61</v>
      </c>
      <c r="K2" s="11" t="s">
        <v>64</v>
      </c>
      <c r="L2" s="11" t="s">
        <v>65</v>
      </c>
    </row>
    <row r="3" spans="1:12" x14ac:dyDescent="0.3">
      <c r="A3" s="2" t="s">
        <v>34</v>
      </c>
      <c r="B3" s="2" t="s">
        <v>28</v>
      </c>
      <c r="C3" s="21" t="s">
        <v>72</v>
      </c>
      <c r="D3" s="21" t="s">
        <v>72</v>
      </c>
      <c r="E3" s="15">
        <v>217.49</v>
      </c>
      <c r="F3" s="15">
        <v>214.03</v>
      </c>
      <c r="G3" s="16" t="s">
        <v>78</v>
      </c>
      <c r="H3" t="s">
        <v>71</v>
      </c>
      <c r="I3" t="s">
        <v>76</v>
      </c>
      <c r="K3" s="13" t="s">
        <v>67</v>
      </c>
      <c r="L3" s="13" t="s">
        <v>74</v>
      </c>
    </row>
    <row r="4" spans="1:12" x14ac:dyDescent="0.3">
      <c r="A4" s="2" t="s">
        <v>35</v>
      </c>
      <c r="B4" s="2" t="s">
        <v>28</v>
      </c>
      <c r="C4" s="21" t="s">
        <v>81</v>
      </c>
      <c r="D4" s="21" t="s">
        <v>81</v>
      </c>
      <c r="E4" s="14">
        <v>214.03</v>
      </c>
      <c r="F4" s="14">
        <v>209.51</v>
      </c>
      <c r="G4" s="16" t="s">
        <v>78</v>
      </c>
      <c r="H4" t="s">
        <v>80</v>
      </c>
      <c r="I4" t="s">
        <v>90</v>
      </c>
      <c r="K4" s="15" t="s">
        <v>69</v>
      </c>
      <c r="L4" s="15" t="s">
        <v>73</v>
      </c>
    </row>
    <row r="5" spans="1:12" x14ac:dyDescent="0.3">
      <c r="A5" s="7" t="s">
        <v>51</v>
      </c>
      <c r="B5" s="4" t="s">
        <v>28</v>
      </c>
      <c r="C5" t="s">
        <v>84</v>
      </c>
      <c r="D5" t="s">
        <v>88</v>
      </c>
      <c r="E5" s="15">
        <v>159.27000000000001</v>
      </c>
      <c r="F5" s="14">
        <v>154.78</v>
      </c>
      <c r="G5" t="s">
        <v>83</v>
      </c>
      <c r="H5" t="s">
        <v>82</v>
      </c>
      <c r="I5" t="s">
        <v>85</v>
      </c>
      <c r="K5" s="14" t="s">
        <v>68</v>
      </c>
      <c r="L5" s="14" t="s">
        <v>75</v>
      </c>
    </row>
    <row r="6" spans="1:12" x14ac:dyDescent="0.3">
      <c r="A6" s="2" t="s">
        <v>27</v>
      </c>
      <c r="B6" s="2" t="s">
        <v>28</v>
      </c>
      <c r="C6" t="s">
        <v>87</v>
      </c>
      <c r="D6" t="s">
        <v>5</v>
      </c>
      <c r="E6" s="14">
        <v>214.03</v>
      </c>
      <c r="F6" s="17">
        <v>201.36</v>
      </c>
      <c r="G6" t="s">
        <v>95</v>
      </c>
      <c r="H6" t="s">
        <v>93</v>
      </c>
      <c r="I6" t="s">
        <v>93</v>
      </c>
      <c r="K6" s="12" t="s">
        <v>70</v>
      </c>
      <c r="L6" s="12" t="s">
        <v>66</v>
      </c>
    </row>
    <row r="7" spans="1:12" x14ac:dyDescent="0.3">
      <c r="A7" s="2" t="s">
        <v>37</v>
      </c>
      <c r="B7" s="2" t="s">
        <v>28</v>
      </c>
      <c r="C7" t="s">
        <v>72</v>
      </c>
      <c r="D7" t="s">
        <v>87</v>
      </c>
      <c r="E7" s="15">
        <v>217.49</v>
      </c>
      <c r="F7" s="14">
        <v>209.51</v>
      </c>
      <c r="G7" t="s">
        <v>96</v>
      </c>
      <c r="H7" t="s">
        <v>97</v>
      </c>
      <c r="I7" t="s">
        <v>98</v>
      </c>
      <c r="K7" s="17" t="s">
        <v>91</v>
      </c>
      <c r="L7" s="17" t="s">
        <v>92</v>
      </c>
    </row>
    <row r="8" spans="1:12" x14ac:dyDescent="0.3">
      <c r="A8" s="7" t="s">
        <v>49</v>
      </c>
      <c r="B8" s="4" t="s">
        <v>28</v>
      </c>
      <c r="C8" s="23" t="s">
        <v>6</v>
      </c>
      <c r="D8" s="23" t="s">
        <v>8</v>
      </c>
      <c r="E8" s="17">
        <v>201.36</v>
      </c>
      <c r="F8" s="17">
        <v>192.9</v>
      </c>
      <c r="G8" t="s">
        <v>145</v>
      </c>
      <c r="H8" t="s">
        <v>76</v>
      </c>
      <c r="I8" t="s">
        <v>76</v>
      </c>
      <c r="K8" s="28" t="s">
        <v>174</v>
      </c>
      <c r="L8" s="28" t="s">
        <v>175</v>
      </c>
    </row>
    <row r="9" spans="1:12" x14ac:dyDescent="0.3">
      <c r="A9" s="3" t="s">
        <v>29</v>
      </c>
      <c r="B9" s="3" t="s">
        <v>30</v>
      </c>
      <c r="C9" t="s">
        <v>87</v>
      </c>
      <c r="D9" t="s">
        <v>5</v>
      </c>
      <c r="E9" s="14">
        <v>214.03</v>
      </c>
      <c r="F9" s="17">
        <v>201.36</v>
      </c>
      <c r="G9" t="s">
        <v>100</v>
      </c>
      <c r="H9" t="s">
        <v>99</v>
      </c>
      <c r="I9" t="s">
        <v>101</v>
      </c>
      <c r="K9" s="26"/>
      <c r="L9" s="26"/>
    </row>
    <row r="10" spans="1:12" x14ac:dyDescent="0.3">
      <c r="A10" s="3" t="s">
        <v>41</v>
      </c>
      <c r="B10" s="3" t="s">
        <v>30</v>
      </c>
      <c r="C10" s="21" t="s">
        <v>86</v>
      </c>
      <c r="D10" s="21" t="s">
        <v>72</v>
      </c>
      <c r="E10" s="13">
        <v>227.3</v>
      </c>
      <c r="F10" s="15">
        <v>214.03</v>
      </c>
      <c r="G10" t="s">
        <v>123</v>
      </c>
      <c r="H10" t="s">
        <v>125</v>
      </c>
      <c r="I10" t="s">
        <v>126</v>
      </c>
      <c r="K10" s="26"/>
      <c r="L10" s="26"/>
    </row>
    <row r="11" spans="1:12" x14ac:dyDescent="0.3">
      <c r="A11" s="5" t="s">
        <v>43</v>
      </c>
      <c r="B11" s="5" t="s">
        <v>30</v>
      </c>
      <c r="C11" s="21" t="s">
        <v>4</v>
      </c>
      <c r="D11" s="21" t="s">
        <v>4</v>
      </c>
      <c r="E11" s="20">
        <v>227.3</v>
      </c>
      <c r="F11" s="20">
        <v>209.51</v>
      </c>
      <c r="G11" t="s">
        <v>123</v>
      </c>
      <c r="H11" t="s">
        <v>124</v>
      </c>
      <c r="I11" t="s">
        <v>124</v>
      </c>
      <c r="K11" s="27"/>
      <c r="L11" s="26"/>
    </row>
    <row r="12" spans="1:12" x14ac:dyDescent="0.3">
      <c r="A12" s="2" t="s">
        <v>38</v>
      </c>
      <c r="B12" s="2" t="s">
        <v>28</v>
      </c>
      <c r="C12" t="s">
        <v>72</v>
      </c>
      <c r="D12" t="s">
        <v>87</v>
      </c>
      <c r="E12" s="15">
        <v>217.49</v>
      </c>
      <c r="F12" s="14">
        <v>209.51</v>
      </c>
      <c r="G12" t="s">
        <v>96</v>
      </c>
      <c r="H12" t="s">
        <v>107</v>
      </c>
      <c r="I12" t="s">
        <v>98</v>
      </c>
      <c r="K12" s="26"/>
      <c r="L12" s="26"/>
    </row>
    <row r="13" spans="1:12" x14ac:dyDescent="0.3">
      <c r="A13" s="5" t="s">
        <v>42</v>
      </c>
      <c r="B13" s="5" t="s">
        <v>30</v>
      </c>
      <c r="C13" t="s">
        <v>86</v>
      </c>
      <c r="D13" t="s">
        <v>86</v>
      </c>
      <c r="E13" s="12">
        <v>225.42</v>
      </c>
      <c r="F13" s="13">
        <v>217.49</v>
      </c>
      <c r="G13" t="s">
        <v>128</v>
      </c>
      <c r="H13" t="s">
        <v>106</v>
      </c>
      <c r="I13" t="s">
        <v>105</v>
      </c>
      <c r="K13" s="26"/>
      <c r="L13" s="26"/>
    </row>
    <row r="14" spans="1:12" x14ac:dyDescent="0.3">
      <c r="A14" s="5" t="s">
        <v>46</v>
      </c>
      <c r="B14" s="5" t="s">
        <v>30</v>
      </c>
      <c r="C14" s="21" t="s">
        <v>103</v>
      </c>
      <c r="D14" s="21" t="s">
        <v>102</v>
      </c>
      <c r="E14" s="12">
        <v>233.2</v>
      </c>
      <c r="F14" s="14">
        <v>227.3</v>
      </c>
      <c r="G14" t="s">
        <v>109</v>
      </c>
      <c r="H14" t="s">
        <v>108</v>
      </c>
      <c r="I14" t="s">
        <v>105</v>
      </c>
      <c r="K14" s="26"/>
      <c r="L14" s="26"/>
    </row>
    <row r="15" spans="1:12" x14ac:dyDescent="0.3">
      <c r="A15" s="3" t="s">
        <v>48</v>
      </c>
      <c r="B15" s="3" t="s">
        <v>30</v>
      </c>
      <c r="C15" t="s">
        <v>115</v>
      </c>
      <c r="D15" t="s">
        <v>104</v>
      </c>
      <c r="E15" s="14">
        <v>239.48</v>
      </c>
      <c r="F15" s="13">
        <v>233.6</v>
      </c>
      <c r="G15" t="s">
        <v>113</v>
      </c>
      <c r="H15" t="s">
        <v>112</v>
      </c>
      <c r="I15" t="s">
        <v>114</v>
      </c>
      <c r="K15" s="26"/>
      <c r="L15" s="26"/>
    </row>
    <row r="16" spans="1:12" x14ac:dyDescent="0.3">
      <c r="A16" s="5" t="s">
        <v>47</v>
      </c>
      <c r="B16" s="5" t="s">
        <v>30</v>
      </c>
      <c r="C16" t="s">
        <v>104</v>
      </c>
      <c r="D16" t="s">
        <v>104</v>
      </c>
      <c r="E16" s="19">
        <v>236</v>
      </c>
      <c r="F16" s="19">
        <v>234</v>
      </c>
      <c r="G16" t="s">
        <v>120</v>
      </c>
      <c r="H16" t="s">
        <v>121</v>
      </c>
      <c r="I16" t="s">
        <v>119</v>
      </c>
      <c r="K16" s="27"/>
      <c r="L16" s="27"/>
    </row>
    <row r="17" spans="1:12" x14ac:dyDescent="0.3">
      <c r="A17" s="4" t="s">
        <v>31</v>
      </c>
      <c r="B17" s="4" t="s">
        <v>28</v>
      </c>
      <c r="C17" t="s">
        <v>87</v>
      </c>
      <c r="D17" t="s">
        <v>5</v>
      </c>
      <c r="E17" s="14">
        <v>214.03</v>
      </c>
      <c r="F17" s="17">
        <v>201.36</v>
      </c>
      <c r="G17" t="s">
        <v>100</v>
      </c>
      <c r="H17" t="s">
        <v>129</v>
      </c>
      <c r="I17" t="s">
        <v>101</v>
      </c>
      <c r="K17" s="27"/>
      <c r="L17" s="27"/>
    </row>
    <row r="18" spans="1:12" x14ac:dyDescent="0.3">
      <c r="A18" s="2" t="s">
        <v>39</v>
      </c>
      <c r="B18" s="2" t="s">
        <v>28</v>
      </c>
      <c r="C18" s="21" t="s">
        <v>72</v>
      </c>
      <c r="D18" s="21" t="s">
        <v>87</v>
      </c>
      <c r="E18" s="15">
        <v>217.49</v>
      </c>
      <c r="F18" s="14">
        <v>209.51</v>
      </c>
      <c r="G18" s="16" t="s">
        <v>131</v>
      </c>
      <c r="H18" t="s">
        <v>130</v>
      </c>
      <c r="I18" t="s">
        <v>76</v>
      </c>
      <c r="K18" s="27"/>
      <c r="L18" s="27"/>
    </row>
    <row r="19" spans="1:12" x14ac:dyDescent="0.3">
      <c r="A19" s="2" t="s">
        <v>36</v>
      </c>
      <c r="B19" s="2" t="s">
        <v>28</v>
      </c>
      <c r="C19" t="s">
        <v>72</v>
      </c>
      <c r="D19" t="s">
        <v>87</v>
      </c>
      <c r="E19" s="15">
        <v>217.49</v>
      </c>
      <c r="F19" s="14">
        <v>209.51</v>
      </c>
      <c r="G19" t="s">
        <v>96</v>
      </c>
      <c r="H19" t="s">
        <v>130</v>
      </c>
      <c r="I19" t="s">
        <v>98</v>
      </c>
      <c r="K19" s="26"/>
      <c r="L19" s="26"/>
    </row>
    <row r="20" spans="1:12" x14ac:dyDescent="0.3">
      <c r="A20" s="5" t="s">
        <v>44</v>
      </c>
      <c r="B20" s="5" t="s">
        <v>30</v>
      </c>
      <c r="C20" t="s">
        <v>102</v>
      </c>
      <c r="D20" t="s">
        <v>102</v>
      </c>
      <c r="E20" s="19">
        <v>231.4</v>
      </c>
      <c r="F20" s="14">
        <v>227.3</v>
      </c>
      <c r="G20" t="s">
        <v>122</v>
      </c>
      <c r="H20" t="s">
        <v>111</v>
      </c>
      <c r="I20" t="s">
        <v>111</v>
      </c>
      <c r="K20" s="26"/>
      <c r="L20" s="26"/>
    </row>
    <row r="21" spans="1:12" ht="15" thickBot="1" x14ac:dyDescent="0.35">
      <c r="A21" s="2" t="s">
        <v>33</v>
      </c>
      <c r="B21" s="2" t="s">
        <v>28</v>
      </c>
      <c r="C21" t="s">
        <v>87</v>
      </c>
      <c r="D21" t="s">
        <v>134</v>
      </c>
      <c r="E21" s="14">
        <v>214.03</v>
      </c>
      <c r="F21" s="13">
        <v>205.44</v>
      </c>
      <c r="G21" t="s">
        <v>133</v>
      </c>
      <c r="H21" t="s">
        <v>132</v>
      </c>
      <c r="I21" t="s">
        <v>135</v>
      </c>
      <c r="K21" s="26"/>
      <c r="L21" s="26"/>
    </row>
    <row r="22" spans="1:12" ht="27.6" thickBot="1" x14ac:dyDescent="0.35">
      <c r="A22" s="6" t="s">
        <v>52</v>
      </c>
      <c r="B22" s="4" t="s">
        <v>28</v>
      </c>
      <c r="C22" t="s">
        <v>144</v>
      </c>
      <c r="D22" t="s">
        <v>144</v>
      </c>
      <c r="E22" s="22">
        <v>149.24</v>
      </c>
      <c r="F22" s="22">
        <v>143.1</v>
      </c>
      <c r="G22" s="16" t="s">
        <v>143</v>
      </c>
      <c r="H22" t="s">
        <v>142</v>
      </c>
      <c r="I22" t="s">
        <v>76</v>
      </c>
      <c r="K22" s="26"/>
      <c r="L22" s="26"/>
    </row>
    <row r="23" spans="1:12" ht="15" thickBot="1" x14ac:dyDescent="0.35">
      <c r="A23" s="8" t="s">
        <v>45</v>
      </c>
      <c r="B23" s="5" t="s">
        <v>30</v>
      </c>
      <c r="C23" t="s">
        <v>102</v>
      </c>
      <c r="D23" t="s">
        <v>86</v>
      </c>
      <c r="E23" s="14">
        <v>233.6</v>
      </c>
      <c r="F23" s="13">
        <v>217.49</v>
      </c>
      <c r="G23" t="s">
        <v>136</v>
      </c>
      <c r="H23" t="s">
        <v>137</v>
      </c>
      <c r="I23" t="s">
        <v>138</v>
      </c>
      <c r="K23" s="26"/>
      <c r="L23" s="26"/>
    </row>
    <row r="24" spans="1:12" ht="15" thickBot="1" x14ac:dyDescent="0.35">
      <c r="A24" s="10" t="s">
        <v>40</v>
      </c>
      <c r="B24" s="2" t="s">
        <v>28</v>
      </c>
      <c r="C24" t="s">
        <v>72</v>
      </c>
      <c r="D24" t="s">
        <v>87</v>
      </c>
      <c r="E24" s="15">
        <v>217.49</v>
      </c>
      <c r="F24" s="14">
        <v>209.51</v>
      </c>
      <c r="G24" t="s">
        <v>96</v>
      </c>
      <c r="H24" t="s">
        <v>141</v>
      </c>
      <c r="I24" t="s">
        <v>98</v>
      </c>
      <c r="K24" s="26"/>
      <c r="L24" s="26"/>
    </row>
    <row r="25" spans="1:12" ht="15" thickBot="1" x14ac:dyDescent="0.35">
      <c r="A25" s="18" t="s">
        <v>94</v>
      </c>
      <c r="B25" s="5" t="s">
        <v>30</v>
      </c>
      <c r="C25" s="21" t="s">
        <v>103</v>
      </c>
      <c r="D25" s="21" t="s">
        <v>102</v>
      </c>
      <c r="E25" s="14">
        <v>233.6</v>
      </c>
      <c r="F25" s="14">
        <v>227.3</v>
      </c>
      <c r="G25" t="s">
        <v>109</v>
      </c>
      <c r="H25" t="s">
        <v>127</v>
      </c>
      <c r="I25" t="s">
        <v>105</v>
      </c>
      <c r="K25" s="26"/>
      <c r="L25" s="26"/>
    </row>
    <row r="26" spans="1:12" ht="15" thickBot="1" x14ac:dyDescent="0.35">
      <c r="A26" s="9" t="s">
        <v>32</v>
      </c>
      <c r="B26" s="4" t="s">
        <v>28</v>
      </c>
      <c r="C26" t="s">
        <v>87</v>
      </c>
      <c r="D26" t="s">
        <v>5</v>
      </c>
      <c r="E26" s="14">
        <v>214.03</v>
      </c>
      <c r="F26" s="17">
        <v>201.36</v>
      </c>
      <c r="G26" t="s">
        <v>100</v>
      </c>
      <c r="H26" t="s">
        <v>129</v>
      </c>
      <c r="I26" t="s">
        <v>101</v>
      </c>
      <c r="K26" s="26"/>
      <c r="L26" s="26"/>
    </row>
    <row r="27" spans="1:12" x14ac:dyDescent="0.3">
      <c r="K27" s="27"/>
      <c r="L27" s="27"/>
    </row>
    <row r="28" spans="1:12" x14ac:dyDescent="0.3">
      <c r="K28" s="27"/>
      <c r="L28" s="27"/>
    </row>
  </sheetData>
  <sortState xmlns:xlrd2="http://schemas.microsoft.com/office/spreadsheetml/2017/richdata2" ref="A2:F26"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159-7792-4C0F-A309-DBF9C169F6C8}">
  <dimension ref="A1:H26"/>
  <sheetViews>
    <sheetView tabSelected="1" topLeftCell="A7" workbookViewId="0">
      <selection activeCell="A26" sqref="A26"/>
    </sheetView>
  </sheetViews>
  <sheetFormatPr defaultRowHeight="14.4" x14ac:dyDescent="0.3"/>
  <cols>
    <col min="1" max="1" width="25.77734375" customWidth="1"/>
    <col min="2" max="2" width="11.88671875" customWidth="1"/>
  </cols>
  <sheetData>
    <row r="1" spans="1:8" x14ac:dyDescent="0.3">
      <c r="A1" s="1" t="s">
        <v>25</v>
      </c>
      <c r="B1" s="1" t="s">
        <v>26</v>
      </c>
      <c r="C1" t="s">
        <v>55</v>
      </c>
      <c r="D1" t="s">
        <v>56</v>
      </c>
      <c r="E1" t="s">
        <v>146</v>
      </c>
      <c r="F1" t="s">
        <v>147</v>
      </c>
      <c r="G1" t="s">
        <v>170</v>
      </c>
      <c r="H1" t="s">
        <v>171</v>
      </c>
    </row>
    <row r="2" spans="1:8" x14ac:dyDescent="0.3">
      <c r="A2" s="7" t="s">
        <v>50</v>
      </c>
      <c r="B2" s="4" t="s">
        <v>28</v>
      </c>
      <c r="C2" s="12">
        <v>177.4</v>
      </c>
      <c r="D2" s="11">
        <v>168.17</v>
      </c>
      <c r="E2">
        <f t="shared" ref="E2:E26" si="0">(C2+D2)/2</f>
        <v>172.785</v>
      </c>
      <c r="F2">
        <f t="shared" ref="F2:F21" si="1">E2-143.1</f>
        <v>29.685000000000002</v>
      </c>
      <c r="G2">
        <f>D2-143.1</f>
        <v>25.069999999999993</v>
      </c>
      <c r="H2">
        <f t="shared" ref="H2:H21" si="2">C2-143.1</f>
        <v>34.300000000000011</v>
      </c>
    </row>
    <row r="3" spans="1:8" x14ac:dyDescent="0.3">
      <c r="A3" s="2" t="s">
        <v>34</v>
      </c>
      <c r="B3" s="2" t="s">
        <v>28</v>
      </c>
      <c r="C3" s="15">
        <v>217.49</v>
      </c>
      <c r="D3" s="15">
        <v>214.03</v>
      </c>
      <c r="E3">
        <f t="shared" si="0"/>
        <v>215.76</v>
      </c>
      <c r="F3">
        <f t="shared" si="1"/>
        <v>72.66</v>
      </c>
      <c r="G3">
        <f t="shared" ref="G2:G21" si="3">D3-143.1</f>
        <v>70.930000000000007</v>
      </c>
      <c r="H3">
        <f t="shared" si="2"/>
        <v>74.390000000000015</v>
      </c>
    </row>
    <row r="4" spans="1:8" x14ac:dyDescent="0.3">
      <c r="A4" s="2" t="s">
        <v>35</v>
      </c>
      <c r="B4" s="2" t="s">
        <v>28</v>
      </c>
      <c r="C4" s="14">
        <v>214.03</v>
      </c>
      <c r="D4" s="14">
        <v>209.51</v>
      </c>
      <c r="E4">
        <f t="shared" si="0"/>
        <v>211.76999999999998</v>
      </c>
      <c r="F4">
        <f t="shared" si="1"/>
        <v>68.669999999999987</v>
      </c>
      <c r="G4">
        <f t="shared" si="3"/>
        <v>66.41</v>
      </c>
      <c r="H4">
        <f t="shared" si="2"/>
        <v>70.930000000000007</v>
      </c>
    </row>
    <row r="5" spans="1:8" x14ac:dyDescent="0.3">
      <c r="A5" s="7" t="s">
        <v>51</v>
      </c>
      <c r="B5" s="4" t="s">
        <v>28</v>
      </c>
      <c r="C5" s="15">
        <v>159.27000000000001</v>
      </c>
      <c r="D5" s="14">
        <v>154.78</v>
      </c>
      <c r="E5">
        <f t="shared" si="0"/>
        <v>157.02500000000001</v>
      </c>
      <c r="F5">
        <f t="shared" si="1"/>
        <v>13.925000000000011</v>
      </c>
      <c r="G5">
        <f t="shared" si="3"/>
        <v>11.680000000000007</v>
      </c>
      <c r="H5">
        <f t="shared" si="2"/>
        <v>16.170000000000016</v>
      </c>
    </row>
    <row r="6" spans="1:8" x14ac:dyDescent="0.3">
      <c r="A6" s="2" t="s">
        <v>27</v>
      </c>
      <c r="B6" s="2" t="s">
        <v>28</v>
      </c>
      <c r="C6" s="14">
        <v>214.03</v>
      </c>
      <c r="D6" s="17">
        <v>201.36</v>
      </c>
      <c r="E6">
        <f t="shared" si="0"/>
        <v>207.69499999999999</v>
      </c>
      <c r="F6">
        <f t="shared" si="1"/>
        <v>64.594999999999999</v>
      </c>
      <c r="G6">
        <f t="shared" si="3"/>
        <v>58.260000000000019</v>
      </c>
      <c r="H6">
        <f t="shared" si="2"/>
        <v>70.930000000000007</v>
      </c>
    </row>
    <row r="7" spans="1:8" x14ac:dyDescent="0.3">
      <c r="A7" s="2" t="s">
        <v>37</v>
      </c>
      <c r="B7" s="2" t="s">
        <v>28</v>
      </c>
      <c r="C7" s="15">
        <v>217.49</v>
      </c>
      <c r="D7" s="14">
        <v>209.51</v>
      </c>
      <c r="E7">
        <f t="shared" si="0"/>
        <v>213.5</v>
      </c>
      <c r="F7">
        <f t="shared" si="1"/>
        <v>70.400000000000006</v>
      </c>
      <c r="G7">
        <f t="shared" si="3"/>
        <v>66.41</v>
      </c>
      <c r="H7">
        <f t="shared" si="2"/>
        <v>74.390000000000015</v>
      </c>
    </row>
    <row r="8" spans="1:8" x14ac:dyDescent="0.3">
      <c r="A8" s="7" t="s">
        <v>49</v>
      </c>
      <c r="B8" s="4" t="s">
        <v>28</v>
      </c>
      <c r="C8" s="17">
        <v>201.36</v>
      </c>
      <c r="D8" s="17">
        <v>192.9</v>
      </c>
      <c r="E8">
        <f t="shared" si="0"/>
        <v>197.13</v>
      </c>
      <c r="F8">
        <f t="shared" si="1"/>
        <v>54.03</v>
      </c>
      <c r="G8">
        <f t="shared" si="3"/>
        <v>49.800000000000011</v>
      </c>
      <c r="H8">
        <f t="shared" si="2"/>
        <v>58.260000000000019</v>
      </c>
    </row>
    <row r="9" spans="1:8" x14ac:dyDescent="0.3">
      <c r="A9" s="3" t="s">
        <v>29</v>
      </c>
      <c r="B9" s="3" t="s">
        <v>30</v>
      </c>
      <c r="C9" s="14">
        <v>214.03</v>
      </c>
      <c r="D9" s="17">
        <v>201.36</v>
      </c>
      <c r="E9">
        <f t="shared" si="0"/>
        <v>207.69499999999999</v>
      </c>
      <c r="F9">
        <f t="shared" si="1"/>
        <v>64.594999999999999</v>
      </c>
      <c r="G9">
        <f t="shared" si="3"/>
        <v>58.260000000000019</v>
      </c>
      <c r="H9">
        <f t="shared" si="2"/>
        <v>70.930000000000007</v>
      </c>
    </row>
    <row r="10" spans="1:8" x14ac:dyDescent="0.3">
      <c r="A10" s="3" t="s">
        <v>41</v>
      </c>
      <c r="B10" s="3" t="s">
        <v>30</v>
      </c>
      <c r="C10" s="13">
        <v>227.3</v>
      </c>
      <c r="D10" s="15">
        <v>214.03</v>
      </c>
      <c r="E10">
        <f t="shared" si="0"/>
        <v>220.66500000000002</v>
      </c>
      <c r="F10">
        <f t="shared" si="1"/>
        <v>77.565000000000026</v>
      </c>
      <c r="G10">
        <f t="shared" si="3"/>
        <v>70.930000000000007</v>
      </c>
      <c r="H10">
        <f t="shared" si="2"/>
        <v>84.200000000000017</v>
      </c>
    </row>
    <row r="11" spans="1:8" x14ac:dyDescent="0.3">
      <c r="A11" s="5" t="s">
        <v>43</v>
      </c>
      <c r="B11" s="5" t="s">
        <v>30</v>
      </c>
      <c r="C11" s="20">
        <v>227.3</v>
      </c>
      <c r="D11" s="20">
        <v>209.51</v>
      </c>
      <c r="E11">
        <f t="shared" si="0"/>
        <v>218.405</v>
      </c>
      <c r="F11">
        <f t="shared" si="1"/>
        <v>75.305000000000007</v>
      </c>
      <c r="G11">
        <f t="shared" si="3"/>
        <v>66.41</v>
      </c>
      <c r="H11">
        <f t="shared" si="2"/>
        <v>84.200000000000017</v>
      </c>
    </row>
    <row r="12" spans="1:8" x14ac:dyDescent="0.3">
      <c r="A12" s="2" t="s">
        <v>38</v>
      </c>
      <c r="B12" s="2" t="s">
        <v>28</v>
      </c>
      <c r="C12" s="15">
        <v>217.49</v>
      </c>
      <c r="D12" s="14">
        <v>209.51</v>
      </c>
      <c r="E12">
        <f t="shared" si="0"/>
        <v>213.5</v>
      </c>
      <c r="F12">
        <f t="shared" si="1"/>
        <v>70.400000000000006</v>
      </c>
      <c r="G12">
        <f t="shared" si="3"/>
        <v>66.41</v>
      </c>
      <c r="H12">
        <f t="shared" si="2"/>
        <v>74.390000000000015</v>
      </c>
    </row>
    <row r="13" spans="1:8" x14ac:dyDescent="0.3">
      <c r="A13" s="5" t="s">
        <v>42</v>
      </c>
      <c r="B13" s="5" t="s">
        <v>30</v>
      </c>
      <c r="C13" s="12">
        <v>225.42</v>
      </c>
      <c r="D13" s="13">
        <v>217.49</v>
      </c>
      <c r="E13">
        <f t="shared" si="0"/>
        <v>221.45499999999998</v>
      </c>
      <c r="F13">
        <f t="shared" si="1"/>
        <v>78.35499999999999</v>
      </c>
      <c r="G13">
        <f t="shared" si="3"/>
        <v>74.390000000000015</v>
      </c>
      <c r="H13">
        <f t="shared" si="2"/>
        <v>82.32</v>
      </c>
    </row>
    <row r="14" spans="1:8" x14ac:dyDescent="0.3">
      <c r="A14" s="5" t="s">
        <v>46</v>
      </c>
      <c r="B14" s="5" t="s">
        <v>30</v>
      </c>
      <c r="C14" s="12">
        <v>233.2</v>
      </c>
      <c r="D14" s="14">
        <v>227.3</v>
      </c>
      <c r="E14">
        <f t="shared" si="0"/>
        <v>230.25</v>
      </c>
      <c r="F14">
        <f t="shared" si="1"/>
        <v>87.15</v>
      </c>
      <c r="G14">
        <f t="shared" si="3"/>
        <v>84.200000000000017</v>
      </c>
      <c r="H14">
        <f t="shared" si="2"/>
        <v>90.1</v>
      </c>
    </row>
    <row r="15" spans="1:8" x14ac:dyDescent="0.3">
      <c r="A15" s="3" t="s">
        <v>48</v>
      </c>
      <c r="B15" s="3" t="s">
        <v>30</v>
      </c>
      <c r="C15" s="14">
        <v>239.48</v>
      </c>
      <c r="D15" s="13">
        <v>233.6</v>
      </c>
      <c r="E15">
        <f t="shared" si="0"/>
        <v>236.54</v>
      </c>
      <c r="F15">
        <f t="shared" si="1"/>
        <v>93.44</v>
      </c>
      <c r="G15">
        <f t="shared" si="3"/>
        <v>90.5</v>
      </c>
      <c r="H15">
        <f t="shared" si="2"/>
        <v>96.38</v>
      </c>
    </row>
    <row r="16" spans="1:8" x14ac:dyDescent="0.3">
      <c r="A16" s="5" t="s">
        <v>47</v>
      </c>
      <c r="B16" s="5" t="s">
        <v>30</v>
      </c>
      <c r="C16" s="19">
        <v>236</v>
      </c>
      <c r="D16" s="19">
        <v>234</v>
      </c>
      <c r="E16">
        <f t="shared" si="0"/>
        <v>235</v>
      </c>
      <c r="F16">
        <f t="shared" si="1"/>
        <v>91.9</v>
      </c>
      <c r="G16">
        <f t="shared" si="3"/>
        <v>90.9</v>
      </c>
      <c r="H16">
        <f t="shared" si="2"/>
        <v>92.9</v>
      </c>
    </row>
    <row r="17" spans="1:8" x14ac:dyDescent="0.3">
      <c r="A17" s="4" t="s">
        <v>31</v>
      </c>
      <c r="B17" s="4" t="s">
        <v>28</v>
      </c>
      <c r="C17" s="14">
        <v>214.03</v>
      </c>
      <c r="D17" s="17">
        <v>201.36</v>
      </c>
      <c r="E17">
        <f t="shared" si="0"/>
        <v>207.69499999999999</v>
      </c>
      <c r="F17">
        <f t="shared" si="1"/>
        <v>64.594999999999999</v>
      </c>
      <c r="G17">
        <f t="shared" si="3"/>
        <v>58.260000000000019</v>
      </c>
      <c r="H17">
        <f t="shared" si="2"/>
        <v>70.930000000000007</v>
      </c>
    </row>
    <row r="18" spans="1:8" x14ac:dyDescent="0.3">
      <c r="A18" s="2" t="s">
        <v>39</v>
      </c>
      <c r="B18" s="2" t="s">
        <v>28</v>
      </c>
      <c r="C18" s="15">
        <v>217.49</v>
      </c>
      <c r="D18" s="14">
        <v>209.51</v>
      </c>
      <c r="E18">
        <f t="shared" si="0"/>
        <v>213.5</v>
      </c>
      <c r="F18">
        <f t="shared" si="1"/>
        <v>70.400000000000006</v>
      </c>
      <c r="G18">
        <f t="shared" si="3"/>
        <v>66.41</v>
      </c>
      <c r="H18">
        <f t="shared" si="2"/>
        <v>74.390000000000015</v>
      </c>
    </row>
    <row r="19" spans="1:8" x14ac:dyDescent="0.3">
      <c r="A19" s="2" t="s">
        <v>36</v>
      </c>
      <c r="B19" s="2" t="s">
        <v>28</v>
      </c>
      <c r="C19" s="15">
        <v>217.49</v>
      </c>
      <c r="D19" s="14">
        <v>209.51</v>
      </c>
      <c r="E19">
        <f t="shared" si="0"/>
        <v>213.5</v>
      </c>
      <c r="F19">
        <f t="shared" si="1"/>
        <v>70.400000000000006</v>
      </c>
      <c r="G19">
        <f t="shared" si="3"/>
        <v>66.41</v>
      </c>
      <c r="H19">
        <f t="shared" si="2"/>
        <v>74.390000000000015</v>
      </c>
    </row>
    <row r="20" spans="1:8" ht="15" thickBot="1" x14ac:dyDescent="0.35">
      <c r="A20" s="5" t="s">
        <v>44</v>
      </c>
      <c r="B20" s="5" t="s">
        <v>30</v>
      </c>
      <c r="C20" s="19">
        <v>231.4</v>
      </c>
      <c r="D20" s="14">
        <v>227.3</v>
      </c>
      <c r="E20">
        <f t="shared" si="0"/>
        <v>229.35000000000002</v>
      </c>
      <c r="F20">
        <f t="shared" si="1"/>
        <v>86.250000000000028</v>
      </c>
      <c r="G20">
        <f t="shared" si="3"/>
        <v>84.200000000000017</v>
      </c>
      <c r="H20">
        <f t="shared" si="2"/>
        <v>88.300000000000011</v>
      </c>
    </row>
    <row r="21" spans="1:8" ht="15" thickBot="1" x14ac:dyDescent="0.35">
      <c r="A21" s="10" t="s">
        <v>33</v>
      </c>
      <c r="B21" s="2" t="s">
        <v>28</v>
      </c>
      <c r="C21" s="14">
        <v>214.03</v>
      </c>
      <c r="D21" s="13">
        <v>205.44</v>
      </c>
      <c r="E21">
        <f t="shared" si="0"/>
        <v>209.73500000000001</v>
      </c>
      <c r="F21">
        <f t="shared" si="1"/>
        <v>66.635000000000019</v>
      </c>
      <c r="G21">
        <f t="shared" si="3"/>
        <v>62.34</v>
      </c>
      <c r="H21">
        <f t="shared" si="2"/>
        <v>70.930000000000007</v>
      </c>
    </row>
    <row r="22" spans="1:8" ht="15" thickBot="1" x14ac:dyDescent="0.35">
      <c r="A22" s="7" t="s">
        <v>52</v>
      </c>
      <c r="B22" s="4" t="s">
        <v>28</v>
      </c>
      <c r="C22" s="22">
        <v>149.24</v>
      </c>
      <c r="D22" s="22">
        <v>143.1</v>
      </c>
      <c r="E22">
        <f t="shared" si="0"/>
        <v>146.17000000000002</v>
      </c>
      <c r="F22">
        <f>E22-143.1</f>
        <v>3.0700000000000216</v>
      </c>
      <c r="G22">
        <f>D22-143.1</f>
        <v>0</v>
      </c>
      <c r="H22">
        <f>C22-143.1</f>
        <v>6.1400000000000148</v>
      </c>
    </row>
    <row r="23" spans="1:8" ht="15" thickBot="1" x14ac:dyDescent="0.35">
      <c r="A23" s="8" t="s">
        <v>45</v>
      </c>
      <c r="B23" s="5" t="s">
        <v>30</v>
      </c>
      <c r="C23" s="14">
        <v>233.6</v>
      </c>
      <c r="D23" s="13">
        <v>217.49</v>
      </c>
      <c r="E23">
        <f t="shared" si="0"/>
        <v>225.54500000000002</v>
      </c>
      <c r="F23">
        <f t="shared" ref="F23:F26" si="4">E23-143.1</f>
        <v>82.445000000000022</v>
      </c>
      <c r="G23">
        <f t="shared" ref="G23:G26" si="5">D23-143.1</f>
        <v>74.390000000000015</v>
      </c>
      <c r="H23">
        <f t="shared" ref="H23:H26" si="6">C23-143.1</f>
        <v>90.5</v>
      </c>
    </row>
    <row r="24" spans="1:8" ht="15" thickBot="1" x14ac:dyDescent="0.35">
      <c r="A24" s="10" t="s">
        <v>40</v>
      </c>
      <c r="B24" s="2" t="s">
        <v>28</v>
      </c>
      <c r="C24" s="15">
        <v>217.49</v>
      </c>
      <c r="D24" s="14">
        <v>209.51</v>
      </c>
      <c r="E24">
        <f t="shared" si="0"/>
        <v>213.5</v>
      </c>
      <c r="F24">
        <f t="shared" si="4"/>
        <v>70.400000000000006</v>
      </c>
      <c r="G24">
        <f t="shared" si="5"/>
        <v>66.41</v>
      </c>
      <c r="H24">
        <f t="shared" si="6"/>
        <v>74.390000000000015</v>
      </c>
    </row>
    <row r="25" spans="1:8" ht="15" thickBot="1" x14ac:dyDescent="0.35">
      <c r="A25" s="18" t="s">
        <v>94</v>
      </c>
      <c r="B25" s="5" t="s">
        <v>30</v>
      </c>
      <c r="C25" s="14">
        <v>233.6</v>
      </c>
      <c r="D25" s="14">
        <v>227.3</v>
      </c>
      <c r="E25">
        <f t="shared" si="0"/>
        <v>230.45</v>
      </c>
      <c r="F25">
        <f t="shared" si="4"/>
        <v>87.35</v>
      </c>
      <c r="G25">
        <f t="shared" si="5"/>
        <v>84.200000000000017</v>
      </c>
      <c r="H25">
        <f t="shared" si="6"/>
        <v>90.5</v>
      </c>
    </row>
    <row r="26" spans="1:8" ht="15" thickBot="1" x14ac:dyDescent="0.35">
      <c r="A26" s="9" t="s">
        <v>32</v>
      </c>
      <c r="B26" s="4" t="s">
        <v>28</v>
      </c>
      <c r="C26" s="14">
        <v>214.03</v>
      </c>
      <c r="D26" s="17">
        <v>201.36</v>
      </c>
      <c r="E26">
        <f t="shared" si="0"/>
        <v>207.69499999999999</v>
      </c>
      <c r="F26">
        <f t="shared" si="4"/>
        <v>64.594999999999999</v>
      </c>
      <c r="G26">
        <f t="shared" si="5"/>
        <v>58.260000000000019</v>
      </c>
      <c r="H26">
        <f t="shared" si="6"/>
        <v>70.930000000000007</v>
      </c>
    </row>
  </sheetData>
  <sortState xmlns:xlrd2="http://schemas.microsoft.com/office/spreadsheetml/2017/richdata2" ref="A3:H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Defined ages</vt:lpstr>
      <vt:lpstr>Age bins &amp; Origin age</vt:lpstr>
      <vt:lpstr>Pterosaurs with ages</vt:lpstr>
      <vt:lpstr>Median ages &amp; Calibrated 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Koelewijn, J.R. (Joël)</cp:lastModifiedBy>
  <dcterms:created xsi:type="dcterms:W3CDTF">2015-06-05T18:17:20Z</dcterms:created>
  <dcterms:modified xsi:type="dcterms:W3CDTF">2023-11-09T14:37:28Z</dcterms:modified>
</cp:coreProperties>
</file>