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Data\"/>
    </mc:Choice>
  </mc:AlternateContent>
  <xr:revisionPtr revIDLastSave="0" documentId="13_ncr:1_{BE34A85F-8763-4D42-A467-DB777DA8514B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fined ages" sheetId="1" r:id="rId1"/>
    <sheet name="Pterosaurs with ages" sheetId="2" r:id="rId2"/>
    <sheet name="Multiple occurences" sheetId="5" r:id="rId3"/>
    <sheet name="Age bins &amp; Origin age" sheetId="4" r:id="rId4"/>
    <sheet name="Median ages &amp; Calibrated ages" sheetId="3" r:id="rId5"/>
    <sheet name="Multiple median" sheetId="7" r:id="rId6"/>
    <sheet name="Inpu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E9" i="4"/>
  <c r="G5" i="7"/>
  <c r="E3" i="7"/>
  <c r="F3" i="7" s="1"/>
  <c r="G3" i="7"/>
  <c r="H3" i="7"/>
  <c r="E4" i="7"/>
  <c r="F4" i="7" s="1"/>
  <c r="G4" i="7"/>
  <c r="H4" i="7"/>
  <c r="E5" i="7"/>
  <c r="F5" i="7" s="1"/>
  <c r="H5" i="7"/>
  <c r="E6" i="7"/>
  <c r="F6" i="7" s="1"/>
  <c r="G6" i="7"/>
  <c r="H6" i="7"/>
  <c r="E7" i="7"/>
  <c r="F7" i="7" s="1"/>
  <c r="G7" i="7"/>
  <c r="H7" i="7"/>
  <c r="E8" i="7"/>
  <c r="F8" i="7" s="1"/>
  <c r="G8" i="7"/>
  <c r="H8" i="7"/>
  <c r="H2" i="7"/>
  <c r="G2" i="7"/>
  <c r="E2" i="7"/>
  <c r="F2" i="7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3" i="3"/>
  <c r="F4" i="3"/>
  <c r="F5" i="3"/>
  <c r="F6" i="3"/>
  <c r="F7" i="3"/>
  <c r="F8" i="3"/>
  <c r="F9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C22" i="3"/>
  <c r="E5" i="5"/>
  <c r="E10" i="2"/>
  <c r="E22" i="2"/>
  <c r="F4" i="4"/>
  <c r="F5" i="4"/>
  <c r="F6" i="4"/>
  <c r="F7" i="4"/>
  <c r="F3" i="4"/>
  <c r="E4" i="4"/>
  <c r="E5" i="4"/>
  <c r="E6" i="4"/>
  <c r="E7" i="4"/>
  <c r="E3" i="4"/>
  <c r="E3" i="3"/>
  <c r="E4" i="3"/>
  <c r="E5" i="3"/>
  <c r="E6" i="3"/>
  <c r="E7" i="3"/>
  <c r="E8" i="3"/>
  <c r="E9" i="3"/>
  <c r="E11" i="3"/>
  <c r="F11" i="3" s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F2" i="3" s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16" i="1"/>
  <c r="E10" i="3" l="1"/>
  <c r="F10" i="3" s="1"/>
  <c r="G10" i="3"/>
</calcChain>
</file>

<file path=xl/sharedStrings.xml><?xml version="1.0" encoding="utf-8"?>
<sst xmlns="http://schemas.openxmlformats.org/spreadsheetml/2006/main" count="462" uniqueCount="254">
  <si>
    <t>Age</t>
  </si>
  <si>
    <t>Start</t>
  </si>
  <si>
    <t>End</t>
  </si>
  <si>
    <t>Carnian</t>
  </si>
  <si>
    <t>Norian</t>
  </si>
  <si>
    <t>Rhaetian</t>
  </si>
  <si>
    <t>Hettangian</t>
  </si>
  <si>
    <t>Jurassic</t>
  </si>
  <si>
    <t>Sinemurian</t>
  </si>
  <si>
    <t>Pliensbachian</t>
  </si>
  <si>
    <t>Toarcian</t>
  </si>
  <si>
    <t>Aalenian</t>
  </si>
  <si>
    <t>Bajocien</t>
  </si>
  <si>
    <t>Bathonian</t>
  </si>
  <si>
    <t>Callovian</t>
  </si>
  <si>
    <t>Oxfordian</t>
  </si>
  <si>
    <t>Kimmeridgian</t>
  </si>
  <si>
    <t>Tithonian</t>
  </si>
  <si>
    <t>Ladinian</t>
  </si>
  <si>
    <t>Anisian</t>
  </si>
  <si>
    <t>Induan</t>
  </si>
  <si>
    <t>Olenekian</t>
  </si>
  <si>
    <t>Middle Triassic w/o species</t>
  </si>
  <si>
    <t>Early Triassic w/o species</t>
  </si>
  <si>
    <t>Late Triassic w species</t>
  </si>
  <si>
    <t>accepted_name</t>
  </si>
  <si>
    <t>group</t>
  </si>
  <si>
    <t>Caelestiventus hanseni</t>
  </si>
  <si>
    <t>Pterosauria</t>
  </si>
  <si>
    <t>Dromomeron gigas</t>
  </si>
  <si>
    <t>Lagerpetidae</t>
  </si>
  <si>
    <t>Pachagnathus benitoi</t>
  </si>
  <si>
    <t>Yelaphomte praderioi</t>
  </si>
  <si>
    <t>Raeticodactylus filisurensis</t>
  </si>
  <si>
    <t>Austriadactylus cristatus</t>
  </si>
  <si>
    <t>Austriadraco dallavecchiai</t>
  </si>
  <si>
    <t>Preondactylus buffarinii</t>
  </si>
  <si>
    <t>Carniadactylus rosenfeldi</t>
  </si>
  <si>
    <t>Eudimorphodon ranzii</t>
  </si>
  <si>
    <t>Peteinosaurus zambellii</t>
  </si>
  <si>
    <t>Seazzadactylus venieri</t>
  </si>
  <si>
    <t>Dromomeron gregorii</t>
  </si>
  <si>
    <t>Faxinalipterus minimus</t>
  </si>
  <si>
    <t>Dromomeron romeri</t>
  </si>
  <si>
    <t>PVSJ 883</t>
  </si>
  <si>
    <t>Scleromochlus taylori</t>
  </si>
  <si>
    <t>Ixalerpeton polesinensis</t>
  </si>
  <si>
    <t>Lagerpeton chanarensis</t>
  </si>
  <si>
    <t>Kongonaphon kely</t>
  </si>
  <si>
    <t>Dimorphodon macronyx</t>
  </si>
  <si>
    <t>Allkaruen koi</t>
  </si>
  <si>
    <t>Cacibupteryx caribensis</t>
  </si>
  <si>
    <t>Rhamphorhynchus muensteri</t>
  </si>
  <si>
    <t>Max Interval</t>
  </si>
  <si>
    <t>Min Interval</t>
  </si>
  <si>
    <t>Max Ma</t>
  </si>
  <si>
    <t>Min Ma</t>
  </si>
  <si>
    <t>Torcian</t>
  </si>
  <si>
    <t>Earliest Bathonian</t>
  </si>
  <si>
    <t>Source Pterosaur</t>
  </si>
  <si>
    <t>Source locality</t>
  </si>
  <si>
    <t>(Cúneo et al. 2013)</t>
  </si>
  <si>
    <t>(Codorniú et al. 2016)</t>
  </si>
  <si>
    <t>Index:</t>
  </si>
  <si>
    <t>Earliest:</t>
  </si>
  <si>
    <t>Min age of Interval</t>
  </si>
  <si>
    <t>Found age from literature</t>
  </si>
  <si>
    <t>Early:</t>
  </si>
  <si>
    <t>Late:</t>
  </si>
  <si>
    <t>Middle:</t>
  </si>
  <si>
    <t>Dated boundary age:</t>
  </si>
  <si>
    <t>(Dalla Vecchia et al. 2002)</t>
  </si>
  <si>
    <t>Middle Norian</t>
  </si>
  <si>
    <t>Middle third of interval</t>
  </si>
  <si>
    <t>First third of interval</t>
  </si>
  <si>
    <t>Last third of interval</t>
  </si>
  <si>
    <t>Seefelder Schichten</t>
  </si>
  <si>
    <t>Cañadón Asfalto Formation</t>
  </si>
  <si>
    <t>(Kellner 2015)</t>
  </si>
  <si>
    <t>(Gasparini, Fernandez, and de la Fuente 2004)</t>
  </si>
  <si>
    <t>Jagua Formation</t>
  </si>
  <si>
    <t>Middle Oxfordian</t>
  </si>
  <si>
    <t>(Iturralde-Vinent and Norell 1996)</t>
  </si>
  <si>
    <t>Early Norian</t>
  </si>
  <si>
    <t>Late Norian</t>
  </si>
  <si>
    <t>Late Oxfordian</t>
  </si>
  <si>
    <t>Early Oxfordian</t>
  </si>
  <si>
    <t>Full interval age:</t>
  </si>
  <si>
    <t>Boundaries of interval</t>
  </si>
  <si>
    <t>(Britt et al. 2018)</t>
  </si>
  <si>
    <t>Venetoraptor gassenae</t>
  </si>
  <si>
    <t>Nugget Sandstone</t>
  </si>
  <si>
    <t>Dolomia di Forni</t>
  </si>
  <si>
    <t>(Dalla Vecchia 2009)</t>
  </si>
  <si>
    <t>(Vecchia 2019)</t>
  </si>
  <si>
    <t>(Martinez et al. 2015)</t>
  </si>
  <si>
    <t>Quebrada del Barro Formation</t>
  </si>
  <si>
    <t>(Martinez et al. 2014)</t>
  </si>
  <si>
    <t>Late Carnian</t>
  </si>
  <si>
    <t>Middle Carnian</t>
  </si>
  <si>
    <t>Early Carnian</t>
  </si>
  <si>
    <t>(Langer, Ramezani, and Da Rosa 2018)</t>
  </si>
  <si>
    <t>(Bonaparte, Schultz, and Soares 2010), (Kellner et al. 2022)</t>
  </si>
  <si>
    <t>(Zambelli 1973)</t>
  </si>
  <si>
    <t>(Cabreira et al. 2016)</t>
  </si>
  <si>
    <t>Santa Maria Formation</t>
  </si>
  <si>
    <t>233.6-237</t>
  </si>
  <si>
    <t>(Martínez et al. 2012)</t>
  </si>
  <si>
    <t>(Kammerer et al. 2020)</t>
  </si>
  <si>
    <t>Morondava Basin</t>
  </si>
  <si>
    <t>(Flynn et al. 2000)</t>
  </si>
  <si>
    <t xml:space="preserve">Late Ladinian </t>
  </si>
  <si>
    <t>Late Ladinian</t>
  </si>
  <si>
    <t>Early ladinian</t>
  </si>
  <si>
    <t>Middle Triassic w species</t>
  </si>
  <si>
    <t>(Marsicano et al. 2016)</t>
  </si>
  <si>
    <t>Chañares Formation</t>
  </si>
  <si>
    <t>(Romer 1971)</t>
  </si>
  <si>
    <t>Ischigualasto Formation</t>
  </si>
  <si>
    <t>(Irmis et al. 2007)</t>
  </si>
  <si>
    <t>(Nesbitt et al. 2009)</t>
  </si>
  <si>
    <t>(Müller et al. 2023)</t>
  </si>
  <si>
    <t>Caturrita formation</t>
  </si>
  <si>
    <t>(Martínez et al. 2022)</t>
  </si>
  <si>
    <t>(Wild 1984)</t>
  </si>
  <si>
    <t>(Stecher 2008)</t>
  </si>
  <si>
    <t>Kössen beds</t>
  </si>
  <si>
    <t>Early Rhaetian</t>
  </si>
  <si>
    <t>(Scheyer et al. 2022)</t>
  </si>
  <si>
    <t>Lossiemouth Sandstone</t>
  </si>
  <si>
    <t>(Woodward 1907)</t>
  </si>
  <si>
    <t>(Foffa et al. 2022)</t>
  </si>
  <si>
    <t>Late Rheatian</t>
  </si>
  <si>
    <t>Early Rheatian</t>
  </si>
  <si>
    <t>(Dalla Vecchia 2019)</t>
  </si>
  <si>
    <t>Solnhofen formation</t>
  </si>
  <si>
    <t>Med Ma</t>
  </si>
  <si>
    <t>Med-calc</t>
  </si>
  <si>
    <t>(Gradstein et al. 2020)</t>
  </si>
  <si>
    <t>214.03-217.49</t>
  </si>
  <si>
    <t>217.49-227.3</t>
  </si>
  <si>
    <t>227.3-233.6</t>
  </si>
  <si>
    <t>209.51-214.03</t>
  </si>
  <si>
    <t>205.44-209.51</t>
  </si>
  <si>
    <t>201.36-205.44</t>
  </si>
  <si>
    <t>239.48-241.46</t>
  </si>
  <si>
    <t>Late Permian:</t>
  </si>
  <si>
    <t>Equal Partitions:</t>
  </si>
  <si>
    <t>Found partitions:</t>
  </si>
  <si>
    <t>161.53-159.27</t>
  </si>
  <si>
    <t>159.27-157.01</t>
  </si>
  <si>
    <t>157.01-154.78</t>
  </si>
  <si>
    <t>237-239.48</t>
  </si>
  <si>
    <t>Bin:</t>
  </si>
  <si>
    <t>Jurrassic</t>
  </si>
  <si>
    <t>Origin time:</t>
  </si>
  <si>
    <t>Cal. Start</t>
  </si>
  <si>
    <t>Cal. End</t>
  </si>
  <si>
    <t>Min-calb</t>
  </si>
  <si>
    <t>Max-Calb</t>
  </si>
  <si>
    <t>Ages Source:</t>
  </si>
  <si>
    <t>Further subdivisons:</t>
  </si>
  <si>
    <t>Unsure age:</t>
  </si>
  <si>
    <t>Age seems dodgy</t>
  </si>
  <si>
    <t>accepted_name + number</t>
  </si>
  <si>
    <t>Austriadactylus cristatus - 2</t>
  </si>
  <si>
    <t>Layer/formation name</t>
  </si>
  <si>
    <t>Dromomeron gregorii -2</t>
  </si>
  <si>
    <t>Dromomeron romeri -2</t>
  </si>
  <si>
    <t>Dromomeron romeri -3</t>
  </si>
  <si>
    <t>Austriadactylus cristatus -1</t>
  </si>
  <si>
    <t>Dromomeron gregorii -1</t>
  </si>
  <si>
    <t>Dromomeron romeri -1</t>
  </si>
  <si>
    <t>Dimorphodon macronyx -2</t>
  </si>
  <si>
    <t>Dimorphodon macronyx -1</t>
  </si>
  <si>
    <t>Eudimorphodon ranzii - 1</t>
  </si>
  <si>
    <t>Eudimorphodon ranzii -2</t>
  </si>
  <si>
    <t>Preondactylus buffarinii -1</t>
  </si>
  <si>
    <t>Rhamphorhynchus muensteri - 1</t>
  </si>
  <si>
    <t>Rhamphorhynchus muensteri - 2</t>
  </si>
  <si>
    <t>Zorzino Limestones</t>
  </si>
  <si>
    <t>Zorzino limestones</t>
  </si>
  <si>
    <t>(Wild 1994)</t>
  </si>
  <si>
    <t>(Rigo, TERESA, and Jadoul 2009)</t>
  </si>
  <si>
    <t>(Dalla Vecchia 1995), (Rigo, TERESA, and Jadoul 2009)</t>
  </si>
  <si>
    <t xml:space="preserve">(Wild 1994), (Rigo, TERESA, and Jadoul 2009) </t>
  </si>
  <si>
    <t>(Vecchia 2019), (Rigo, TERESA, and Jadoul 2009)</t>
  </si>
  <si>
    <t>(Padian 1983)</t>
  </si>
  <si>
    <t>(Cross et al. 2018)</t>
  </si>
  <si>
    <t>Aust Cliff  - Blue lias</t>
  </si>
  <si>
    <t>Questionable source:</t>
  </si>
  <si>
    <t>Unsure of how well the sources fit the formation</t>
  </si>
  <si>
    <t>Unsure formation:</t>
  </si>
  <si>
    <t>Unsure how likely the locality is to be true (Old specimens)</t>
  </si>
  <si>
    <t>(BUCKLAND 1829)</t>
  </si>
  <si>
    <t>(Weedon, Page, and Jenkyns 2019)</t>
  </si>
  <si>
    <t>Early Sinemurian</t>
  </si>
  <si>
    <t>Late Sinemurian</t>
  </si>
  <si>
    <t>199.46-196.18</t>
  </si>
  <si>
    <t>196.18-192.9</t>
  </si>
  <si>
    <t>Lyme Regis - Blue Lias</t>
  </si>
  <si>
    <t>(Schweigert 2000)</t>
  </si>
  <si>
    <t>(Meyer 1839)</t>
  </si>
  <si>
    <t>Early Titonian</t>
  </si>
  <si>
    <t>Sölnhofen formation</t>
  </si>
  <si>
    <t>(Ősi and Prondvai 2009)</t>
  </si>
  <si>
    <t>Late Titonian</t>
  </si>
  <si>
    <t>149.24-146.17</t>
  </si>
  <si>
    <t>146.17-143.1</t>
  </si>
  <si>
    <t>(Schweigert 2007)</t>
  </si>
  <si>
    <t>Dockum Group</t>
  </si>
  <si>
    <t>(Martz and Parker 2017)</t>
  </si>
  <si>
    <t>Chinle Formation</t>
  </si>
  <si>
    <t>(Sarıgül 2016)</t>
  </si>
  <si>
    <t>Dokum Group</t>
  </si>
  <si>
    <t>(Martz and Small 2019)</t>
  </si>
  <si>
    <t>Petrified forest member</t>
  </si>
  <si>
    <t>(Marsh 2018)</t>
  </si>
  <si>
    <t>Rheatian</t>
  </si>
  <si>
    <t>Owl Rock Member</t>
  </si>
  <si>
    <t>Allkaruen_koi</t>
  </si>
  <si>
    <t>Austriadactylus_cristatus</t>
  </si>
  <si>
    <t>Austriadraco_dallavecchiai</t>
  </si>
  <si>
    <t>Cacibupteryx_caribensis</t>
  </si>
  <si>
    <t>Caelestiventus_hanseni</t>
  </si>
  <si>
    <t>Carniadactylus_rosenfeldi</t>
  </si>
  <si>
    <t>Dimorphodon_macronyx</t>
  </si>
  <si>
    <t>Dromomeron_gigas</t>
  </si>
  <si>
    <t>Dromomeron_gregorii</t>
  </si>
  <si>
    <t>Dromomeron_romeri</t>
  </si>
  <si>
    <t>Eudimorphodon_ranzii</t>
  </si>
  <si>
    <t>Faxinalipterus_minimus</t>
  </si>
  <si>
    <t>Ixalerpeton_polesinensis</t>
  </si>
  <si>
    <t>Kongonaphon_kely</t>
  </si>
  <si>
    <t>Lagerpeton_chanarensis</t>
  </si>
  <si>
    <t>Pachagnathus_benitoi</t>
  </si>
  <si>
    <t>Peteinosaurus_zambellii</t>
  </si>
  <si>
    <t>Preondactylus_buffarinii</t>
  </si>
  <si>
    <t>PVSJ_883</t>
  </si>
  <si>
    <t>Raeticodactylus_filisurensis</t>
  </si>
  <si>
    <t>Rhamphorhynchus_muensteri</t>
  </si>
  <si>
    <t>Scleromochlus_taylori_new</t>
  </si>
  <si>
    <t>Seazzadactylus_venieri</t>
  </si>
  <si>
    <t>Venetoraptor_gassenae</t>
  </si>
  <si>
    <t>Yelaphomte_praderioi</t>
  </si>
  <si>
    <t>Austriadactylus_cristatus-2</t>
  </si>
  <si>
    <t>Dromomeron_gregorii-2</t>
  </si>
  <si>
    <t>Dromomeron_romeri-2</t>
  </si>
  <si>
    <t>Dromomeron_romeri-3</t>
  </si>
  <si>
    <t>Dimorphodon_macronyx-2</t>
  </si>
  <si>
    <t>Eudimorphodon_ranzii-2</t>
  </si>
  <si>
    <t>Rhamphorhynchus_muensteri-2</t>
  </si>
  <si>
    <t>Late Permian - Ladinian</t>
  </si>
  <si>
    <t>Late Permian- Young Kongonaphon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</si>
</sst>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F05E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7" borderId="1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3" fillId="5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8" borderId="0" xfId="0" applyFont="1" applyFill="1"/>
    <xf numFmtId="0" fontId="0" fillId="19" borderId="0" xfId="0" applyFill="1"/>
    <xf numFmtId="0" fontId="1" fillId="19" borderId="0" xfId="0" applyFont="1" applyFill="1"/>
    <xf numFmtId="0" fontId="0" fillId="20" borderId="0" xfId="0" applyFill="1"/>
    <xf numFmtId="0" fontId="4" fillId="19" borderId="0" xfId="0" applyFont="1" applyFill="1"/>
    <xf numFmtId="0" fontId="0" fillId="21" borderId="0" xfId="0" applyFill="1"/>
    <xf numFmtId="0" fontId="3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F0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opLeftCell="A13" workbookViewId="0">
      <selection activeCell="D6" sqref="D6"/>
    </sheetView>
  </sheetViews>
  <sheetFormatPr defaultRowHeight="14.4" x14ac:dyDescent="0.3"/>
  <cols>
    <col min="1" max="1" width="20.77734375" customWidth="1"/>
    <col min="2" max="2" width="13.33203125" customWidth="1"/>
    <col min="4" max="4" width="23.5546875" customWidth="1"/>
  </cols>
  <sheetData>
    <row r="1" spans="1:4" x14ac:dyDescent="0.3">
      <c r="A1" t="s">
        <v>160</v>
      </c>
      <c r="B1" t="s">
        <v>138</v>
      </c>
    </row>
    <row r="2" spans="1:4" x14ac:dyDescent="0.3">
      <c r="A2" t="s">
        <v>0</v>
      </c>
      <c r="B2" t="s">
        <v>1</v>
      </c>
      <c r="C2" t="s">
        <v>2</v>
      </c>
    </row>
    <row r="3" spans="1:4" x14ac:dyDescent="0.3">
      <c r="A3" t="s">
        <v>20</v>
      </c>
      <c r="B3">
        <v>251.9</v>
      </c>
      <c r="C3">
        <v>249.88</v>
      </c>
      <c r="D3" t="s">
        <v>23</v>
      </c>
    </row>
    <row r="4" spans="1:4" x14ac:dyDescent="0.3">
      <c r="A4" t="s">
        <v>21</v>
      </c>
      <c r="B4">
        <f t="shared" ref="B4:B15" si="0">C3</f>
        <v>249.88</v>
      </c>
      <c r="C4">
        <v>246.7</v>
      </c>
      <c r="D4" t="s">
        <v>23</v>
      </c>
    </row>
    <row r="5" spans="1:4" x14ac:dyDescent="0.3">
      <c r="A5" t="s">
        <v>19</v>
      </c>
      <c r="B5">
        <f t="shared" si="0"/>
        <v>246.7</v>
      </c>
      <c r="C5">
        <v>241.46</v>
      </c>
      <c r="D5" t="s">
        <v>22</v>
      </c>
    </row>
    <row r="6" spans="1:4" x14ac:dyDescent="0.3">
      <c r="A6" t="s">
        <v>18</v>
      </c>
      <c r="B6">
        <f t="shared" si="0"/>
        <v>241.46</v>
      </c>
      <c r="C6">
        <v>237</v>
      </c>
      <c r="D6" t="s">
        <v>114</v>
      </c>
    </row>
    <row r="7" spans="1:4" x14ac:dyDescent="0.3">
      <c r="A7" t="s">
        <v>3</v>
      </c>
      <c r="B7">
        <f t="shared" si="0"/>
        <v>237</v>
      </c>
      <c r="C7">
        <v>227.3</v>
      </c>
      <c r="D7" t="s">
        <v>24</v>
      </c>
    </row>
    <row r="8" spans="1:4" x14ac:dyDescent="0.3">
      <c r="A8" t="s">
        <v>4</v>
      </c>
      <c r="B8">
        <f t="shared" si="0"/>
        <v>227.3</v>
      </c>
      <c r="C8">
        <v>209.51</v>
      </c>
      <c r="D8" t="s">
        <v>24</v>
      </c>
    </row>
    <row r="9" spans="1:4" x14ac:dyDescent="0.3">
      <c r="A9" t="s">
        <v>5</v>
      </c>
      <c r="B9">
        <f t="shared" si="0"/>
        <v>209.51</v>
      </c>
      <c r="C9">
        <v>201.36</v>
      </c>
      <c r="D9" t="s">
        <v>24</v>
      </c>
    </row>
    <row r="10" spans="1:4" x14ac:dyDescent="0.3">
      <c r="A10" t="s">
        <v>6</v>
      </c>
      <c r="B10">
        <f t="shared" si="0"/>
        <v>201.36</v>
      </c>
      <c r="C10">
        <v>199.46</v>
      </c>
      <c r="D10" t="s">
        <v>7</v>
      </c>
    </row>
    <row r="11" spans="1:4" x14ac:dyDescent="0.3">
      <c r="A11" t="s">
        <v>8</v>
      </c>
      <c r="B11">
        <f t="shared" si="0"/>
        <v>199.46</v>
      </c>
      <c r="C11">
        <v>192.9</v>
      </c>
      <c r="D11" t="s">
        <v>7</v>
      </c>
    </row>
    <row r="12" spans="1:4" x14ac:dyDescent="0.3">
      <c r="A12" t="s">
        <v>9</v>
      </c>
      <c r="B12">
        <f t="shared" si="0"/>
        <v>192.9</v>
      </c>
      <c r="C12">
        <v>184.2</v>
      </c>
      <c r="D12" t="s">
        <v>7</v>
      </c>
    </row>
    <row r="13" spans="1:4" x14ac:dyDescent="0.3">
      <c r="A13" t="s">
        <v>10</v>
      </c>
      <c r="B13">
        <f t="shared" si="0"/>
        <v>184.2</v>
      </c>
      <c r="C13">
        <v>174.7</v>
      </c>
      <c r="D13" t="s">
        <v>7</v>
      </c>
    </row>
    <row r="14" spans="1:4" x14ac:dyDescent="0.3">
      <c r="A14" t="s">
        <v>11</v>
      </c>
      <c r="B14">
        <f t="shared" si="0"/>
        <v>174.7</v>
      </c>
      <c r="C14">
        <v>170.9</v>
      </c>
      <c r="D14" t="s">
        <v>7</v>
      </c>
    </row>
    <row r="15" spans="1:4" x14ac:dyDescent="0.3">
      <c r="A15" t="s">
        <v>12</v>
      </c>
      <c r="B15">
        <f t="shared" si="0"/>
        <v>170.9</v>
      </c>
      <c r="C15">
        <v>168.17</v>
      </c>
      <c r="D15" t="s">
        <v>7</v>
      </c>
    </row>
    <row r="16" spans="1:4" x14ac:dyDescent="0.3">
      <c r="A16" t="s">
        <v>13</v>
      </c>
      <c r="B16">
        <f>C15</f>
        <v>168.17</v>
      </c>
      <c r="C16">
        <v>165.29</v>
      </c>
      <c r="D16" t="s">
        <v>7</v>
      </c>
    </row>
    <row r="17" spans="1:4" x14ac:dyDescent="0.3">
      <c r="A17" t="s">
        <v>14</v>
      </c>
      <c r="B17">
        <f>C16</f>
        <v>165.29</v>
      </c>
      <c r="C17">
        <v>161.53</v>
      </c>
      <c r="D17" t="s">
        <v>7</v>
      </c>
    </row>
    <row r="18" spans="1:4" x14ac:dyDescent="0.3">
      <c r="A18" t="s">
        <v>15</v>
      </c>
      <c r="B18">
        <f>C17</f>
        <v>161.53</v>
      </c>
      <c r="C18">
        <v>154.78</v>
      </c>
      <c r="D18" t="s">
        <v>7</v>
      </c>
    </row>
    <row r="19" spans="1:4" x14ac:dyDescent="0.3">
      <c r="A19" t="s">
        <v>16</v>
      </c>
      <c r="B19">
        <f>C18</f>
        <v>154.78</v>
      </c>
      <c r="C19">
        <v>149.24</v>
      </c>
      <c r="D19" t="s">
        <v>7</v>
      </c>
    </row>
    <row r="20" spans="1:4" x14ac:dyDescent="0.3">
      <c r="A20" t="s">
        <v>17</v>
      </c>
      <c r="B20">
        <f>C19</f>
        <v>149.24</v>
      </c>
      <c r="C20">
        <v>143.1</v>
      </c>
      <c r="D20" t="s">
        <v>7</v>
      </c>
    </row>
    <row r="22" spans="1:4" x14ac:dyDescent="0.3">
      <c r="A22" t="s">
        <v>146</v>
      </c>
      <c r="B22">
        <v>259.55</v>
      </c>
      <c r="C22">
        <v>251.9</v>
      </c>
    </row>
    <row r="24" spans="1:4" x14ac:dyDescent="0.3">
      <c r="A24" t="s">
        <v>161</v>
      </c>
    </row>
    <row r="25" spans="1:4" x14ac:dyDescent="0.3">
      <c r="A25" s="23" t="s">
        <v>148</v>
      </c>
    </row>
    <row r="27" spans="1:4" x14ac:dyDescent="0.3">
      <c r="A27" s="23" t="s">
        <v>84</v>
      </c>
      <c r="B27" s="23" t="s">
        <v>142</v>
      </c>
    </row>
    <row r="28" spans="1:4" x14ac:dyDescent="0.3">
      <c r="A28" s="23" t="s">
        <v>72</v>
      </c>
      <c r="B28" s="23" t="s">
        <v>139</v>
      </c>
    </row>
    <row r="29" spans="1:4" x14ac:dyDescent="0.3">
      <c r="A29" s="23" t="s">
        <v>83</v>
      </c>
      <c r="B29" s="23" t="s">
        <v>140</v>
      </c>
    </row>
    <row r="31" spans="1:4" x14ac:dyDescent="0.3">
      <c r="A31" s="23" t="s">
        <v>98</v>
      </c>
      <c r="B31" s="23" t="s">
        <v>141</v>
      </c>
    </row>
    <row r="32" spans="1:4" x14ac:dyDescent="0.3">
      <c r="A32" s="23" t="s">
        <v>100</v>
      </c>
      <c r="B32" s="23" t="s">
        <v>106</v>
      </c>
    </row>
    <row r="34" spans="1:2" x14ac:dyDescent="0.3">
      <c r="A34" s="23" t="s">
        <v>112</v>
      </c>
      <c r="B34" s="23" t="s">
        <v>152</v>
      </c>
    </row>
    <row r="35" spans="1:2" x14ac:dyDescent="0.3">
      <c r="A35" s="23" t="s">
        <v>113</v>
      </c>
      <c r="B35" s="23" t="s">
        <v>145</v>
      </c>
    </row>
    <row r="37" spans="1:2" x14ac:dyDescent="0.3">
      <c r="A37" s="24" t="s">
        <v>147</v>
      </c>
    </row>
    <row r="39" spans="1:2" x14ac:dyDescent="0.3">
      <c r="A39" s="24" t="s">
        <v>85</v>
      </c>
      <c r="B39" s="24" t="s">
        <v>151</v>
      </c>
    </row>
    <row r="40" spans="1:2" x14ac:dyDescent="0.3">
      <c r="A40" s="24" t="s">
        <v>81</v>
      </c>
      <c r="B40" s="24" t="s">
        <v>150</v>
      </c>
    </row>
    <row r="41" spans="1:2" x14ac:dyDescent="0.3">
      <c r="A41" s="24" t="s">
        <v>86</v>
      </c>
      <c r="B41" s="24" t="s">
        <v>149</v>
      </c>
    </row>
    <row r="43" spans="1:2" x14ac:dyDescent="0.3">
      <c r="A43" s="24" t="s">
        <v>132</v>
      </c>
      <c r="B43" s="24" t="s">
        <v>144</v>
      </c>
    </row>
    <row r="44" spans="1:2" x14ac:dyDescent="0.3">
      <c r="A44" s="24" t="s">
        <v>133</v>
      </c>
      <c r="B44" s="24" t="s">
        <v>143</v>
      </c>
    </row>
    <row r="46" spans="1:2" x14ac:dyDescent="0.3">
      <c r="A46" s="24" t="s">
        <v>196</v>
      </c>
      <c r="B46" s="24" t="s">
        <v>198</v>
      </c>
    </row>
    <row r="47" spans="1:2" x14ac:dyDescent="0.3">
      <c r="A47" s="24" t="s">
        <v>197</v>
      </c>
      <c r="B47" s="24" t="s">
        <v>199</v>
      </c>
    </row>
    <row r="49" spans="1:2" x14ac:dyDescent="0.3">
      <c r="A49" s="24" t="s">
        <v>203</v>
      </c>
      <c r="B49" s="24" t="s">
        <v>207</v>
      </c>
    </row>
    <row r="50" spans="1:2" x14ac:dyDescent="0.3">
      <c r="A50" s="24" t="s">
        <v>206</v>
      </c>
      <c r="B50" s="24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8F51-8982-4167-BE7A-7475AE363CAF}">
  <dimension ref="A1:L28"/>
  <sheetViews>
    <sheetView workbookViewId="0">
      <selection activeCell="E2" sqref="E2"/>
    </sheetView>
  </sheetViews>
  <sheetFormatPr defaultRowHeight="14.4" x14ac:dyDescent="0.3"/>
  <cols>
    <col min="1" max="1" width="24.109375" customWidth="1"/>
    <col min="2" max="2" width="12.21875" customWidth="1"/>
    <col min="3" max="3" width="15" customWidth="1"/>
    <col min="4" max="4" width="16.109375" customWidth="1"/>
    <col min="7" max="7" width="25.77734375" customWidth="1"/>
    <col min="8" max="8" width="37.88671875" customWidth="1"/>
    <col min="9" max="9" width="31.44140625" customWidth="1"/>
    <col min="10" max="10" width="4.6640625" customWidth="1"/>
    <col min="11" max="11" width="17.88671875" customWidth="1"/>
    <col min="12" max="12" width="49.44140625" customWidth="1"/>
  </cols>
  <sheetData>
    <row r="1" spans="1:12" x14ac:dyDescent="0.3">
      <c r="A1" s="1" t="s">
        <v>25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166</v>
      </c>
      <c r="H1" t="s">
        <v>59</v>
      </c>
      <c r="I1" t="s">
        <v>60</v>
      </c>
      <c r="K1" t="s">
        <v>63</v>
      </c>
    </row>
    <row r="2" spans="1:12" x14ac:dyDescent="0.3">
      <c r="A2" s="7" t="s">
        <v>50</v>
      </c>
      <c r="B2" s="4" t="s">
        <v>28</v>
      </c>
      <c r="C2" t="s">
        <v>57</v>
      </c>
      <c r="D2" t="s">
        <v>58</v>
      </c>
      <c r="E2" s="12">
        <v>178.76</v>
      </c>
      <c r="F2" s="11">
        <v>168.17</v>
      </c>
      <c r="G2" t="s">
        <v>77</v>
      </c>
      <c r="H2" t="s">
        <v>62</v>
      </c>
      <c r="I2" t="s">
        <v>61</v>
      </c>
      <c r="K2" s="11" t="s">
        <v>64</v>
      </c>
      <c r="L2" s="11" t="s">
        <v>65</v>
      </c>
    </row>
    <row r="3" spans="1:12" x14ac:dyDescent="0.3">
      <c r="A3" s="2" t="s">
        <v>170</v>
      </c>
      <c r="B3" s="2" t="s">
        <v>28</v>
      </c>
      <c r="C3" s="21" t="s">
        <v>72</v>
      </c>
      <c r="D3" s="21" t="s">
        <v>84</v>
      </c>
      <c r="E3" s="15">
        <v>217.49</v>
      </c>
      <c r="F3" s="14">
        <v>209.51</v>
      </c>
      <c r="G3" s="16" t="s">
        <v>76</v>
      </c>
      <c r="H3" t="s">
        <v>71</v>
      </c>
      <c r="I3" s="16" t="s">
        <v>183</v>
      </c>
      <c r="K3" s="13" t="s">
        <v>67</v>
      </c>
      <c r="L3" s="13" t="s">
        <v>74</v>
      </c>
    </row>
    <row r="4" spans="1:12" x14ac:dyDescent="0.3">
      <c r="A4" s="2" t="s">
        <v>35</v>
      </c>
      <c r="B4" s="2" t="s">
        <v>28</v>
      </c>
      <c r="C4" s="21" t="s">
        <v>84</v>
      </c>
      <c r="D4" s="21" t="s">
        <v>84</v>
      </c>
      <c r="E4" s="14">
        <v>214.03</v>
      </c>
      <c r="F4" s="14">
        <v>209.51</v>
      </c>
      <c r="G4" s="16" t="s">
        <v>76</v>
      </c>
      <c r="H4" t="s">
        <v>78</v>
      </c>
      <c r="I4" s="16" t="s">
        <v>183</v>
      </c>
      <c r="K4" s="15" t="s">
        <v>69</v>
      </c>
      <c r="L4" s="15" t="s">
        <v>73</v>
      </c>
    </row>
    <row r="5" spans="1:12" x14ac:dyDescent="0.3">
      <c r="A5" s="7" t="s">
        <v>51</v>
      </c>
      <c r="B5" s="4" t="s">
        <v>28</v>
      </c>
      <c r="C5" t="s">
        <v>81</v>
      </c>
      <c r="D5" t="s">
        <v>85</v>
      </c>
      <c r="E5" s="15">
        <v>159.27000000000001</v>
      </c>
      <c r="F5" s="14">
        <v>154.78</v>
      </c>
      <c r="G5" t="s">
        <v>80</v>
      </c>
      <c r="H5" t="s">
        <v>79</v>
      </c>
      <c r="I5" t="s">
        <v>82</v>
      </c>
      <c r="K5" s="14" t="s">
        <v>68</v>
      </c>
      <c r="L5" s="14" t="s">
        <v>75</v>
      </c>
    </row>
    <row r="6" spans="1:12" x14ac:dyDescent="0.3">
      <c r="A6" s="2" t="s">
        <v>27</v>
      </c>
      <c r="B6" s="2" t="s">
        <v>28</v>
      </c>
      <c r="C6" t="s">
        <v>84</v>
      </c>
      <c r="D6" t="s">
        <v>5</v>
      </c>
      <c r="E6" s="14">
        <v>214.03</v>
      </c>
      <c r="F6" s="17">
        <v>201.36</v>
      </c>
      <c r="G6" t="s">
        <v>91</v>
      </c>
      <c r="H6" t="s">
        <v>89</v>
      </c>
      <c r="I6" t="s">
        <v>89</v>
      </c>
      <c r="K6" s="12" t="s">
        <v>70</v>
      </c>
      <c r="L6" s="12" t="s">
        <v>66</v>
      </c>
    </row>
    <row r="7" spans="1:12" x14ac:dyDescent="0.3">
      <c r="A7" s="2" t="s">
        <v>37</v>
      </c>
      <c r="B7" s="2" t="s">
        <v>28</v>
      </c>
      <c r="C7" t="s">
        <v>72</v>
      </c>
      <c r="D7" t="s">
        <v>84</v>
      </c>
      <c r="E7" s="15">
        <v>217.49</v>
      </c>
      <c r="F7" s="14">
        <v>209.51</v>
      </c>
      <c r="G7" t="s">
        <v>92</v>
      </c>
      <c r="H7" t="s">
        <v>93</v>
      </c>
      <c r="I7" t="s">
        <v>94</v>
      </c>
      <c r="K7" s="17" t="s">
        <v>87</v>
      </c>
      <c r="L7" s="17" t="s">
        <v>88</v>
      </c>
    </row>
    <row r="8" spans="1:12" x14ac:dyDescent="0.3">
      <c r="A8" s="7" t="s">
        <v>174</v>
      </c>
      <c r="B8" s="4" t="s">
        <v>28</v>
      </c>
      <c r="C8" s="25" t="s">
        <v>6</v>
      </c>
      <c r="D8" s="25" t="s">
        <v>6</v>
      </c>
      <c r="E8" s="17">
        <v>201.36</v>
      </c>
      <c r="F8" s="17">
        <v>199.46</v>
      </c>
      <c r="G8" s="29" t="s">
        <v>189</v>
      </c>
      <c r="H8" t="s">
        <v>187</v>
      </c>
      <c r="I8" t="s">
        <v>188</v>
      </c>
      <c r="K8" s="27" t="s">
        <v>162</v>
      </c>
      <c r="L8" s="27" t="s">
        <v>163</v>
      </c>
    </row>
    <row r="9" spans="1:12" x14ac:dyDescent="0.3">
      <c r="A9" s="3" t="s">
        <v>29</v>
      </c>
      <c r="B9" s="3" t="s">
        <v>30</v>
      </c>
      <c r="C9" t="s">
        <v>84</v>
      </c>
      <c r="D9" t="s">
        <v>5</v>
      </c>
      <c r="E9" s="14">
        <v>214.03</v>
      </c>
      <c r="F9" s="17">
        <v>201.36</v>
      </c>
      <c r="G9" t="s">
        <v>96</v>
      </c>
      <c r="H9" t="s">
        <v>95</v>
      </c>
      <c r="I9" t="s">
        <v>97</v>
      </c>
      <c r="K9" s="16" t="s">
        <v>190</v>
      </c>
      <c r="L9" s="16" t="s">
        <v>191</v>
      </c>
    </row>
    <row r="10" spans="1:12" x14ac:dyDescent="0.3">
      <c r="A10" s="3" t="s">
        <v>171</v>
      </c>
      <c r="B10" s="3" t="s">
        <v>30</v>
      </c>
      <c r="C10" s="21" t="s">
        <v>3</v>
      </c>
      <c r="D10" s="21" t="s">
        <v>3</v>
      </c>
      <c r="E10" s="20">
        <f>F9</f>
        <v>201.36</v>
      </c>
      <c r="F10" s="20">
        <v>227.3</v>
      </c>
      <c r="G10" t="s">
        <v>210</v>
      </c>
      <c r="H10" t="s">
        <v>120</v>
      </c>
      <c r="I10" t="s">
        <v>211</v>
      </c>
      <c r="K10" s="29" t="s">
        <v>192</v>
      </c>
      <c r="L10" s="29" t="s">
        <v>193</v>
      </c>
    </row>
    <row r="11" spans="1:12" x14ac:dyDescent="0.3">
      <c r="A11" s="5" t="s">
        <v>172</v>
      </c>
      <c r="B11" s="5" t="s">
        <v>30</v>
      </c>
      <c r="C11" s="21" t="s">
        <v>4</v>
      </c>
      <c r="D11" s="21" t="s">
        <v>4</v>
      </c>
      <c r="E11" s="20">
        <v>227.3</v>
      </c>
      <c r="F11" s="20">
        <v>209.51</v>
      </c>
      <c r="G11" t="s">
        <v>216</v>
      </c>
      <c r="H11" t="s">
        <v>119</v>
      </c>
      <c r="I11" t="s">
        <v>119</v>
      </c>
      <c r="K11" s="26"/>
      <c r="L11" s="25"/>
    </row>
    <row r="12" spans="1:12" x14ac:dyDescent="0.3">
      <c r="A12" s="2" t="s">
        <v>175</v>
      </c>
      <c r="B12" s="2" t="s">
        <v>28</v>
      </c>
      <c r="C12" t="s">
        <v>72</v>
      </c>
      <c r="D12" t="s">
        <v>72</v>
      </c>
      <c r="E12" s="15">
        <v>217.49</v>
      </c>
      <c r="F12" s="15">
        <v>214.03</v>
      </c>
      <c r="G12" s="16" t="s">
        <v>181</v>
      </c>
      <c r="H12" t="s">
        <v>103</v>
      </c>
      <c r="I12" s="16" t="s">
        <v>184</v>
      </c>
      <c r="K12" s="25"/>
      <c r="L12" s="25"/>
    </row>
    <row r="13" spans="1:12" x14ac:dyDescent="0.3">
      <c r="A13" s="5" t="s">
        <v>42</v>
      </c>
      <c r="B13" s="5" t="s">
        <v>30</v>
      </c>
      <c r="C13" t="s">
        <v>83</v>
      </c>
      <c r="D13" t="s">
        <v>83</v>
      </c>
      <c r="E13" s="12">
        <v>225.42</v>
      </c>
      <c r="F13" s="13">
        <v>217.49</v>
      </c>
      <c r="G13" t="s">
        <v>122</v>
      </c>
      <c r="H13" t="s">
        <v>102</v>
      </c>
      <c r="I13" t="s">
        <v>101</v>
      </c>
      <c r="K13" s="25"/>
      <c r="L13" s="25"/>
    </row>
    <row r="14" spans="1:12" x14ac:dyDescent="0.3">
      <c r="A14" s="5" t="s">
        <v>46</v>
      </c>
      <c r="B14" s="5" t="s">
        <v>30</v>
      </c>
      <c r="C14" s="28" t="s">
        <v>99</v>
      </c>
      <c r="D14" s="28" t="s">
        <v>98</v>
      </c>
      <c r="E14" s="14">
        <v>233.6</v>
      </c>
      <c r="F14" s="14">
        <v>227.3</v>
      </c>
      <c r="G14" t="s">
        <v>105</v>
      </c>
      <c r="H14" t="s">
        <v>104</v>
      </c>
      <c r="I14" t="s">
        <v>101</v>
      </c>
      <c r="K14" s="25"/>
      <c r="L14" s="25"/>
    </row>
    <row r="15" spans="1:12" x14ac:dyDescent="0.3">
      <c r="A15" s="3" t="s">
        <v>48</v>
      </c>
      <c r="B15" s="3" t="s">
        <v>30</v>
      </c>
      <c r="C15" t="s">
        <v>111</v>
      </c>
      <c r="D15" t="s">
        <v>100</v>
      </c>
      <c r="E15" s="14">
        <v>239.48</v>
      </c>
      <c r="F15" s="13">
        <v>233.6</v>
      </c>
      <c r="G15" t="s">
        <v>109</v>
      </c>
      <c r="H15" t="s">
        <v>108</v>
      </c>
      <c r="I15" t="s">
        <v>110</v>
      </c>
      <c r="K15" s="25"/>
      <c r="L15" s="25"/>
    </row>
    <row r="16" spans="1:12" x14ac:dyDescent="0.3">
      <c r="A16" s="5" t="s">
        <v>47</v>
      </c>
      <c r="B16" s="5" t="s">
        <v>30</v>
      </c>
      <c r="C16" t="s">
        <v>100</v>
      </c>
      <c r="D16" t="s">
        <v>100</v>
      </c>
      <c r="E16" s="19">
        <v>236</v>
      </c>
      <c r="F16" s="19">
        <v>234</v>
      </c>
      <c r="G16" t="s">
        <v>116</v>
      </c>
      <c r="H16" t="s">
        <v>117</v>
      </c>
      <c r="I16" t="s">
        <v>115</v>
      </c>
      <c r="K16" s="26"/>
      <c r="L16" s="26"/>
    </row>
    <row r="17" spans="1:12" x14ac:dyDescent="0.3">
      <c r="A17" s="4" t="s">
        <v>31</v>
      </c>
      <c r="B17" s="4" t="s">
        <v>28</v>
      </c>
      <c r="C17" t="s">
        <v>84</v>
      </c>
      <c r="D17" t="s">
        <v>5</v>
      </c>
      <c r="E17" s="14">
        <v>214.03</v>
      </c>
      <c r="F17" s="20">
        <v>201.36</v>
      </c>
      <c r="G17" t="s">
        <v>96</v>
      </c>
      <c r="H17" t="s">
        <v>123</v>
      </c>
      <c r="I17" t="s">
        <v>97</v>
      </c>
      <c r="K17" s="26"/>
      <c r="L17" s="26"/>
    </row>
    <row r="18" spans="1:12" x14ac:dyDescent="0.3">
      <c r="A18" s="2" t="s">
        <v>39</v>
      </c>
      <c r="B18" s="2" t="s">
        <v>28</v>
      </c>
      <c r="C18" s="21" t="s">
        <v>72</v>
      </c>
      <c r="D18" s="21" t="s">
        <v>84</v>
      </c>
      <c r="E18" s="15">
        <v>217.49</v>
      </c>
      <c r="F18" s="14">
        <v>209.51</v>
      </c>
      <c r="G18" s="16" t="s">
        <v>180</v>
      </c>
      <c r="H18" t="s">
        <v>124</v>
      </c>
      <c r="I18" s="16" t="s">
        <v>183</v>
      </c>
      <c r="K18" s="26"/>
      <c r="L18" s="26"/>
    </row>
    <row r="19" spans="1:12" x14ac:dyDescent="0.3">
      <c r="A19" s="30" t="s">
        <v>177</v>
      </c>
      <c r="B19" s="2" t="s">
        <v>28</v>
      </c>
      <c r="C19" s="22" t="s">
        <v>72</v>
      </c>
      <c r="D19" s="22" t="s">
        <v>72</v>
      </c>
      <c r="E19" s="15">
        <v>217.49</v>
      </c>
      <c r="F19" s="15">
        <v>214.03</v>
      </c>
      <c r="G19" s="16" t="s">
        <v>180</v>
      </c>
      <c r="H19" t="s">
        <v>124</v>
      </c>
      <c r="I19" s="16" t="s">
        <v>186</v>
      </c>
      <c r="K19" s="25"/>
      <c r="L19" s="25"/>
    </row>
    <row r="20" spans="1:12" x14ac:dyDescent="0.3">
      <c r="A20" s="5" t="s">
        <v>44</v>
      </c>
      <c r="B20" s="5" t="s">
        <v>30</v>
      </c>
      <c r="C20" t="s">
        <v>98</v>
      </c>
      <c r="D20" t="s">
        <v>98</v>
      </c>
      <c r="E20" s="19">
        <v>231.4</v>
      </c>
      <c r="F20" s="14">
        <v>227.3</v>
      </c>
      <c r="G20" t="s">
        <v>118</v>
      </c>
      <c r="H20" t="s">
        <v>107</v>
      </c>
      <c r="I20" t="s">
        <v>107</v>
      </c>
      <c r="K20" s="25"/>
      <c r="L20" s="25"/>
    </row>
    <row r="21" spans="1:12" ht="15" thickBot="1" x14ac:dyDescent="0.35">
      <c r="A21" s="2" t="s">
        <v>33</v>
      </c>
      <c r="B21" s="2" t="s">
        <v>28</v>
      </c>
      <c r="C21" t="s">
        <v>84</v>
      </c>
      <c r="D21" t="s">
        <v>127</v>
      </c>
      <c r="E21" s="14">
        <v>214.03</v>
      </c>
      <c r="F21" s="13">
        <v>205.44</v>
      </c>
      <c r="G21" t="s">
        <v>126</v>
      </c>
      <c r="H21" t="s">
        <v>125</v>
      </c>
      <c r="I21" t="s">
        <v>128</v>
      </c>
      <c r="K21" s="25"/>
      <c r="L21" s="25"/>
    </row>
    <row r="22" spans="1:12" ht="27.6" thickBot="1" x14ac:dyDescent="0.35">
      <c r="A22" s="6" t="s">
        <v>178</v>
      </c>
      <c r="B22" s="4" t="s">
        <v>28</v>
      </c>
      <c r="C22" t="s">
        <v>16</v>
      </c>
      <c r="D22" t="s">
        <v>16</v>
      </c>
      <c r="E22" s="20">
        <f>F21</f>
        <v>205.44</v>
      </c>
      <c r="F22" s="20">
        <v>149.24</v>
      </c>
      <c r="G22" s="28" t="s">
        <v>135</v>
      </c>
      <c r="H22" t="s">
        <v>202</v>
      </c>
      <c r="I22" t="s">
        <v>201</v>
      </c>
      <c r="K22" s="25"/>
      <c r="L22" s="25"/>
    </row>
    <row r="23" spans="1:12" ht="15" thickBot="1" x14ac:dyDescent="0.35">
      <c r="A23" s="8" t="s">
        <v>45</v>
      </c>
      <c r="B23" s="5" t="s">
        <v>30</v>
      </c>
      <c r="C23" t="s">
        <v>98</v>
      </c>
      <c r="D23" t="s">
        <v>83</v>
      </c>
      <c r="E23" s="14">
        <v>233.6</v>
      </c>
      <c r="F23" s="13">
        <v>217.49</v>
      </c>
      <c r="G23" t="s">
        <v>129</v>
      </c>
      <c r="H23" t="s">
        <v>130</v>
      </c>
      <c r="I23" t="s">
        <v>131</v>
      </c>
      <c r="K23" s="25"/>
      <c r="L23" s="25"/>
    </row>
    <row r="24" spans="1:12" ht="15" thickBot="1" x14ac:dyDescent="0.35">
      <c r="A24" s="10" t="s">
        <v>40</v>
      </c>
      <c r="B24" s="2" t="s">
        <v>28</v>
      </c>
      <c r="C24" t="s">
        <v>72</v>
      </c>
      <c r="D24" t="s">
        <v>84</v>
      </c>
      <c r="E24" s="15">
        <v>217.49</v>
      </c>
      <c r="F24" s="14">
        <v>209.51</v>
      </c>
      <c r="G24" t="s">
        <v>92</v>
      </c>
      <c r="H24" t="s">
        <v>134</v>
      </c>
      <c r="I24" t="s">
        <v>94</v>
      </c>
      <c r="K24" s="25"/>
      <c r="L24" s="25"/>
    </row>
    <row r="25" spans="1:12" ht="15" thickBot="1" x14ac:dyDescent="0.35">
      <c r="A25" s="18" t="s">
        <v>90</v>
      </c>
      <c r="B25" s="5" t="s">
        <v>30</v>
      </c>
      <c r="C25" s="28" t="s">
        <v>99</v>
      </c>
      <c r="D25" s="28" t="s">
        <v>98</v>
      </c>
      <c r="E25" s="14">
        <v>233.6</v>
      </c>
      <c r="F25" s="14">
        <v>227.3</v>
      </c>
      <c r="G25" t="s">
        <v>105</v>
      </c>
      <c r="H25" t="s">
        <v>121</v>
      </c>
      <c r="I25" t="s">
        <v>101</v>
      </c>
      <c r="K25" s="25"/>
      <c r="L25" s="25"/>
    </row>
    <row r="26" spans="1:12" ht="15" thickBot="1" x14ac:dyDescent="0.35">
      <c r="A26" s="9" t="s">
        <v>32</v>
      </c>
      <c r="B26" s="4" t="s">
        <v>28</v>
      </c>
      <c r="C26" t="s">
        <v>84</v>
      </c>
      <c r="D26" t="s">
        <v>5</v>
      </c>
      <c r="E26" s="14">
        <v>214.03</v>
      </c>
      <c r="F26" s="17">
        <v>201.36</v>
      </c>
      <c r="G26" t="s">
        <v>96</v>
      </c>
      <c r="H26" t="s">
        <v>123</v>
      </c>
      <c r="I26" t="s">
        <v>97</v>
      </c>
      <c r="K26" s="25"/>
      <c r="L26" s="25"/>
    </row>
    <row r="27" spans="1:12" x14ac:dyDescent="0.3">
      <c r="K27" s="26"/>
      <c r="L27" s="26"/>
    </row>
    <row r="28" spans="1:12" x14ac:dyDescent="0.3">
      <c r="K28" s="26"/>
      <c r="L28" s="26"/>
    </row>
  </sheetData>
  <sortState xmlns:xlrd2="http://schemas.microsoft.com/office/spreadsheetml/2017/richdata2" ref="A2:F26">
    <sortCondition ref="A2: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1638-D451-49C3-A187-7D7621821287}">
  <dimension ref="A1:I8"/>
  <sheetViews>
    <sheetView tabSelected="1" workbookViewId="0">
      <selection activeCell="G14" sqref="G14"/>
    </sheetView>
  </sheetViews>
  <sheetFormatPr defaultRowHeight="14.4" x14ac:dyDescent="0.3"/>
  <cols>
    <col min="1" max="1" width="24.109375" customWidth="1"/>
    <col min="2" max="2" width="11.5546875" customWidth="1"/>
    <col min="3" max="3" width="13" customWidth="1"/>
    <col min="4" max="4" width="14.5546875" customWidth="1"/>
    <col min="7" max="7" width="20.33203125" customWidth="1"/>
    <col min="8" max="8" width="20.21875" customWidth="1"/>
    <col min="9" max="9" width="36.5546875" customWidth="1"/>
  </cols>
  <sheetData>
    <row r="1" spans="1:9" x14ac:dyDescent="0.3">
      <c r="A1" s="1" t="s">
        <v>164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166</v>
      </c>
      <c r="H1" t="s">
        <v>59</v>
      </c>
      <c r="I1" t="s">
        <v>60</v>
      </c>
    </row>
    <row r="2" spans="1:9" x14ac:dyDescent="0.3">
      <c r="A2" s="2" t="s">
        <v>165</v>
      </c>
      <c r="B2" s="2" t="s">
        <v>28</v>
      </c>
      <c r="C2" t="s">
        <v>84</v>
      </c>
      <c r="D2" t="s">
        <v>84</v>
      </c>
      <c r="E2" s="14">
        <v>214.03</v>
      </c>
      <c r="F2" s="14">
        <v>209.51</v>
      </c>
      <c r="G2" t="s">
        <v>92</v>
      </c>
      <c r="H2" t="s">
        <v>93</v>
      </c>
      <c r="I2" s="16" t="s">
        <v>183</v>
      </c>
    </row>
    <row r="3" spans="1:9" x14ac:dyDescent="0.3">
      <c r="A3" s="3" t="s">
        <v>167</v>
      </c>
      <c r="B3" s="3" t="s">
        <v>30</v>
      </c>
      <c r="C3" t="s">
        <v>4</v>
      </c>
      <c r="D3" t="s">
        <v>4</v>
      </c>
      <c r="E3" s="20">
        <v>227.3</v>
      </c>
      <c r="F3" s="20">
        <v>209.51</v>
      </c>
      <c r="G3" t="s">
        <v>214</v>
      </c>
      <c r="H3" t="s">
        <v>213</v>
      </c>
      <c r="I3" t="s">
        <v>211</v>
      </c>
    </row>
    <row r="4" spans="1:9" x14ac:dyDescent="0.3">
      <c r="A4" s="5" t="s">
        <v>168</v>
      </c>
      <c r="B4" s="5" t="s">
        <v>30</v>
      </c>
      <c r="C4" t="s">
        <v>72</v>
      </c>
      <c r="D4" t="s">
        <v>84</v>
      </c>
      <c r="E4" s="15">
        <v>217.49</v>
      </c>
      <c r="F4" s="14">
        <v>209.51</v>
      </c>
      <c r="G4" t="s">
        <v>212</v>
      </c>
      <c r="H4" t="s">
        <v>215</v>
      </c>
      <c r="I4" t="s">
        <v>215</v>
      </c>
    </row>
    <row r="5" spans="1:9" x14ac:dyDescent="0.3">
      <c r="A5" s="5" t="s">
        <v>169</v>
      </c>
      <c r="B5" s="5" t="s">
        <v>30</v>
      </c>
      <c r="C5" t="s">
        <v>218</v>
      </c>
      <c r="D5" t="s">
        <v>218</v>
      </c>
      <c r="E5" s="20">
        <f>F4</f>
        <v>209.51</v>
      </c>
      <c r="F5" s="20">
        <v>201.36</v>
      </c>
      <c r="G5" t="s">
        <v>219</v>
      </c>
      <c r="H5" t="s">
        <v>217</v>
      </c>
      <c r="I5" t="s">
        <v>211</v>
      </c>
    </row>
    <row r="6" spans="1:9" x14ac:dyDescent="0.3">
      <c r="A6" s="7" t="s">
        <v>173</v>
      </c>
      <c r="B6" s="4" t="s">
        <v>28</v>
      </c>
      <c r="C6" s="25" t="s">
        <v>6</v>
      </c>
      <c r="D6" t="s">
        <v>196</v>
      </c>
      <c r="E6" s="17">
        <v>201.36</v>
      </c>
      <c r="F6" s="13">
        <v>196.18</v>
      </c>
      <c r="G6" s="28" t="s">
        <v>200</v>
      </c>
      <c r="H6" t="s">
        <v>194</v>
      </c>
      <c r="I6" t="s">
        <v>195</v>
      </c>
    </row>
    <row r="7" spans="1:9" ht="15" thickBot="1" x14ac:dyDescent="0.35">
      <c r="A7" s="2" t="s">
        <v>176</v>
      </c>
      <c r="B7" s="2" t="s">
        <v>28</v>
      </c>
      <c r="C7" t="s">
        <v>84</v>
      </c>
      <c r="D7" t="s">
        <v>84</v>
      </c>
      <c r="E7" s="14">
        <v>214.03</v>
      </c>
      <c r="F7" s="14">
        <v>209.51</v>
      </c>
      <c r="G7" t="s">
        <v>180</v>
      </c>
      <c r="H7" s="16" t="s">
        <v>182</v>
      </c>
      <c r="I7" s="16" t="s">
        <v>185</v>
      </c>
    </row>
    <row r="8" spans="1:9" ht="27.6" thickBot="1" x14ac:dyDescent="0.35">
      <c r="A8" s="6" t="s">
        <v>179</v>
      </c>
      <c r="B8" s="2" t="s">
        <v>28</v>
      </c>
      <c r="C8" t="s">
        <v>203</v>
      </c>
      <c r="D8" t="s">
        <v>203</v>
      </c>
      <c r="E8" s="13">
        <v>149.24</v>
      </c>
      <c r="F8" s="13">
        <v>146.16999999999999</v>
      </c>
      <c r="G8" t="s">
        <v>204</v>
      </c>
      <c r="H8" t="s">
        <v>205</v>
      </c>
      <c r="I8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BF7-10C4-4F06-A6FA-A8E8E73C1B53}">
  <dimension ref="A2:F9"/>
  <sheetViews>
    <sheetView workbookViewId="0">
      <selection activeCell="G11" sqref="G11"/>
    </sheetView>
  </sheetViews>
  <sheetFormatPr defaultRowHeight="14.4" x14ac:dyDescent="0.3"/>
  <cols>
    <col min="1" max="1" width="10.88671875" customWidth="1"/>
    <col min="4" max="4" width="25" customWidth="1"/>
    <col min="5" max="5" width="10.5546875" customWidth="1"/>
  </cols>
  <sheetData>
    <row r="2" spans="1:6" x14ac:dyDescent="0.3">
      <c r="A2" t="s">
        <v>153</v>
      </c>
      <c r="B2" t="s">
        <v>1</v>
      </c>
      <c r="C2" t="s">
        <v>2</v>
      </c>
      <c r="E2" t="s">
        <v>156</v>
      </c>
      <c r="F2" t="s">
        <v>157</v>
      </c>
    </row>
    <row r="3" spans="1:6" x14ac:dyDescent="0.3">
      <c r="A3">
        <v>1</v>
      </c>
      <c r="B3">
        <v>259.55</v>
      </c>
      <c r="C3">
        <v>237</v>
      </c>
      <c r="D3" t="s">
        <v>252</v>
      </c>
      <c r="E3">
        <f t="shared" ref="E3:F7" si="0">B3-143.1</f>
        <v>116.45000000000002</v>
      </c>
      <c r="F3">
        <f t="shared" si="0"/>
        <v>93.9</v>
      </c>
    </row>
    <row r="4" spans="1:6" x14ac:dyDescent="0.3">
      <c r="A4">
        <v>2</v>
      </c>
      <c r="B4">
        <v>237</v>
      </c>
      <c r="C4">
        <v>227.3</v>
      </c>
      <c r="D4" t="s">
        <v>3</v>
      </c>
      <c r="E4">
        <f t="shared" si="0"/>
        <v>93.9</v>
      </c>
      <c r="F4">
        <f t="shared" si="0"/>
        <v>84.200000000000017</v>
      </c>
    </row>
    <row r="5" spans="1:6" x14ac:dyDescent="0.3">
      <c r="A5">
        <v>3</v>
      </c>
      <c r="B5">
        <v>227.3</v>
      </c>
      <c r="C5">
        <v>209.51</v>
      </c>
      <c r="D5" t="s">
        <v>4</v>
      </c>
      <c r="E5">
        <f t="shared" si="0"/>
        <v>84.200000000000017</v>
      </c>
      <c r="F5">
        <f t="shared" si="0"/>
        <v>66.41</v>
      </c>
    </row>
    <row r="6" spans="1:6" x14ac:dyDescent="0.3">
      <c r="A6">
        <v>4</v>
      </c>
      <c r="B6">
        <v>209.51</v>
      </c>
      <c r="C6">
        <v>201.36</v>
      </c>
      <c r="D6" t="s">
        <v>5</v>
      </c>
      <c r="E6">
        <f t="shared" si="0"/>
        <v>66.41</v>
      </c>
      <c r="F6">
        <f t="shared" si="0"/>
        <v>58.260000000000019</v>
      </c>
    </row>
    <row r="7" spans="1:6" x14ac:dyDescent="0.3">
      <c r="A7">
        <v>5</v>
      </c>
      <c r="B7">
        <v>201.36</v>
      </c>
      <c r="C7">
        <v>143.1</v>
      </c>
      <c r="D7" t="s">
        <v>154</v>
      </c>
      <c r="E7">
        <f t="shared" si="0"/>
        <v>58.260000000000019</v>
      </c>
      <c r="F7">
        <f t="shared" si="0"/>
        <v>0</v>
      </c>
    </row>
    <row r="9" spans="1:6" x14ac:dyDescent="0.3">
      <c r="A9" t="s">
        <v>155</v>
      </c>
      <c r="B9">
        <v>259.55</v>
      </c>
      <c r="C9">
        <v>233.67</v>
      </c>
      <c r="D9" t="s">
        <v>253</v>
      </c>
      <c r="E9">
        <f>B9-146.17</f>
        <v>113.38000000000002</v>
      </c>
      <c r="F9">
        <f>C9-146.17</f>
        <v>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D159-7792-4C0F-A309-DBF9C169F6C8}">
  <dimension ref="A1:H26"/>
  <sheetViews>
    <sheetView workbookViewId="0">
      <selection activeCell="K8" sqref="K8"/>
    </sheetView>
  </sheetViews>
  <sheetFormatPr defaultRowHeight="14.4" x14ac:dyDescent="0.3"/>
  <cols>
    <col min="1" max="1" width="25.77734375" customWidth="1"/>
    <col min="2" max="2" width="11.88671875" customWidth="1"/>
  </cols>
  <sheetData>
    <row r="1" spans="1:8" x14ac:dyDescent="0.3">
      <c r="A1" s="1" t="s">
        <v>25</v>
      </c>
      <c r="B1" s="1" t="s">
        <v>26</v>
      </c>
      <c r="C1" t="s">
        <v>55</v>
      </c>
      <c r="D1" t="s">
        <v>56</v>
      </c>
      <c r="E1" t="s">
        <v>136</v>
      </c>
      <c r="F1" t="s">
        <v>137</v>
      </c>
      <c r="G1" t="s">
        <v>158</v>
      </c>
      <c r="H1" t="s">
        <v>159</v>
      </c>
    </row>
    <row r="2" spans="1:8" x14ac:dyDescent="0.3">
      <c r="A2" s="7" t="s">
        <v>50</v>
      </c>
      <c r="B2" s="4" t="s">
        <v>28</v>
      </c>
      <c r="C2" s="12">
        <v>178.76</v>
      </c>
      <c r="D2" s="11">
        <v>168.17</v>
      </c>
      <c r="E2">
        <f t="shared" ref="E2:E26" si="0">(C2+D2)/2</f>
        <v>173.46499999999997</v>
      </c>
      <c r="F2">
        <f>E2-146.17</f>
        <v>27.294999999999987</v>
      </c>
      <c r="G2">
        <f>D2-146.17</f>
        <v>22</v>
      </c>
      <c r="H2">
        <f>C2-146.17</f>
        <v>32.590000000000003</v>
      </c>
    </row>
    <row r="3" spans="1:8" x14ac:dyDescent="0.3">
      <c r="A3" s="2" t="s">
        <v>34</v>
      </c>
      <c r="B3" s="2" t="s">
        <v>28</v>
      </c>
      <c r="C3" s="15">
        <v>217.49</v>
      </c>
      <c r="D3" s="14">
        <v>209.51</v>
      </c>
      <c r="E3">
        <f t="shared" si="0"/>
        <v>213.5</v>
      </c>
      <c r="F3">
        <f t="shared" ref="F3:F26" si="1">E3-146.17</f>
        <v>67.330000000000013</v>
      </c>
      <c r="G3">
        <f t="shared" ref="G3:G26" si="2">D3-146.17</f>
        <v>63.34</v>
      </c>
      <c r="H3">
        <f t="shared" ref="H3:H26" si="3">C3-146.17</f>
        <v>71.320000000000022</v>
      </c>
    </row>
    <row r="4" spans="1:8" x14ac:dyDescent="0.3">
      <c r="A4" s="2" t="s">
        <v>35</v>
      </c>
      <c r="B4" s="2" t="s">
        <v>28</v>
      </c>
      <c r="C4" s="14">
        <v>214.03</v>
      </c>
      <c r="D4" s="14">
        <v>209.51</v>
      </c>
      <c r="E4">
        <f t="shared" si="0"/>
        <v>211.76999999999998</v>
      </c>
      <c r="F4">
        <f t="shared" si="1"/>
        <v>65.599999999999994</v>
      </c>
      <c r="G4">
        <f t="shared" si="2"/>
        <v>63.34</v>
      </c>
      <c r="H4">
        <f t="shared" si="3"/>
        <v>67.860000000000014</v>
      </c>
    </row>
    <row r="5" spans="1:8" x14ac:dyDescent="0.3">
      <c r="A5" s="7" t="s">
        <v>51</v>
      </c>
      <c r="B5" s="4" t="s">
        <v>28</v>
      </c>
      <c r="C5" s="15">
        <v>159.27000000000001</v>
      </c>
      <c r="D5" s="14">
        <v>154.78</v>
      </c>
      <c r="E5">
        <f t="shared" si="0"/>
        <v>157.02500000000001</v>
      </c>
      <c r="F5">
        <f t="shared" si="1"/>
        <v>10.855000000000018</v>
      </c>
      <c r="G5">
        <f t="shared" si="2"/>
        <v>8.6100000000000136</v>
      </c>
      <c r="H5">
        <f t="shared" si="3"/>
        <v>13.100000000000023</v>
      </c>
    </row>
    <row r="6" spans="1:8" x14ac:dyDescent="0.3">
      <c r="A6" s="2" t="s">
        <v>27</v>
      </c>
      <c r="B6" s="2" t="s">
        <v>28</v>
      </c>
      <c r="C6" s="14">
        <v>214.03</v>
      </c>
      <c r="D6" s="17">
        <v>201.36</v>
      </c>
      <c r="E6">
        <f t="shared" si="0"/>
        <v>207.69499999999999</v>
      </c>
      <c r="F6">
        <f t="shared" si="1"/>
        <v>61.525000000000006</v>
      </c>
      <c r="G6">
        <f t="shared" si="2"/>
        <v>55.190000000000026</v>
      </c>
      <c r="H6">
        <f t="shared" si="3"/>
        <v>67.860000000000014</v>
      </c>
    </row>
    <row r="7" spans="1:8" x14ac:dyDescent="0.3">
      <c r="A7" s="2" t="s">
        <v>37</v>
      </c>
      <c r="B7" s="2" t="s">
        <v>28</v>
      </c>
      <c r="C7" s="15">
        <v>217.49</v>
      </c>
      <c r="D7" s="14">
        <v>209.51</v>
      </c>
      <c r="E7">
        <f t="shared" si="0"/>
        <v>213.5</v>
      </c>
      <c r="F7">
        <f t="shared" si="1"/>
        <v>67.330000000000013</v>
      </c>
      <c r="G7">
        <f t="shared" si="2"/>
        <v>63.34</v>
      </c>
      <c r="H7">
        <f t="shared" si="3"/>
        <v>71.320000000000022</v>
      </c>
    </row>
    <row r="8" spans="1:8" x14ac:dyDescent="0.3">
      <c r="A8" s="7" t="s">
        <v>49</v>
      </c>
      <c r="B8" s="4" t="s">
        <v>28</v>
      </c>
      <c r="C8" s="17">
        <v>201.36</v>
      </c>
      <c r="D8" s="17">
        <v>199.46</v>
      </c>
      <c r="E8">
        <f t="shared" si="0"/>
        <v>200.41000000000003</v>
      </c>
      <c r="F8">
        <f t="shared" si="1"/>
        <v>54.240000000000038</v>
      </c>
      <c r="G8">
        <f t="shared" si="2"/>
        <v>53.29000000000002</v>
      </c>
      <c r="H8">
        <f t="shared" si="3"/>
        <v>55.190000000000026</v>
      </c>
    </row>
    <row r="9" spans="1:8" x14ac:dyDescent="0.3">
      <c r="A9" s="3" t="s">
        <v>29</v>
      </c>
      <c r="B9" s="3" t="s">
        <v>30</v>
      </c>
      <c r="C9" s="14">
        <v>214.03</v>
      </c>
      <c r="D9" s="17">
        <v>201.36</v>
      </c>
      <c r="E9">
        <f t="shared" si="0"/>
        <v>207.69499999999999</v>
      </c>
      <c r="F9">
        <f t="shared" si="1"/>
        <v>61.525000000000006</v>
      </c>
      <c r="G9">
        <f t="shared" si="2"/>
        <v>55.190000000000026</v>
      </c>
      <c r="H9">
        <f t="shared" si="3"/>
        <v>67.860000000000014</v>
      </c>
    </row>
    <row r="10" spans="1:8" x14ac:dyDescent="0.3">
      <c r="A10" s="3" t="s">
        <v>41</v>
      </c>
      <c r="B10" s="3" t="s">
        <v>30</v>
      </c>
      <c r="C10" s="20">
        <v>227.3</v>
      </c>
      <c r="D10" s="17">
        <v>201.36</v>
      </c>
      <c r="E10">
        <f t="shared" si="0"/>
        <v>214.33</v>
      </c>
      <c r="F10">
        <f t="shared" si="1"/>
        <v>68.160000000000025</v>
      </c>
      <c r="G10">
        <f t="shared" si="2"/>
        <v>55.190000000000026</v>
      </c>
      <c r="H10">
        <f t="shared" si="3"/>
        <v>81.130000000000024</v>
      </c>
    </row>
    <row r="11" spans="1:8" x14ac:dyDescent="0.3">
      <c r="A11" s="5" t="s">
        <v>43</v>
      </c>
      <c r="B11" s="5" t="s">
        <v>30</v>
      </c>
      <c r="C11" s="20">
        <v>227.3</v>
      </c>
      <c r="D11" s="20">
        <v>209.51</v>
      </c>
      <c r="E11">
        <f t="shared" si="0"/>
        <v>218.405</v>
      </c>
      <c r="F11">
        <f t="shared" si="1"/>
        <v>72.235000000000014</v>
      </c>
      <c r="G11">
        <f t="shared" si="2"/>
        <v>63.34</v>
      </c>
      <c r="H11">
        <f t="shared" si="3"/>
        <v>81.130000000000024</v>
      </c>
    </row>
    <row r="12" spans="1:8" x14ac:dyDescent="0.3">
      <c r="A12" s="2" t="s">
        <v>38</v>
      </c>
      <c r="B12" s="2" t="s">
        <v>28</v>
      </c>
      <c r="C12" s="15">
        <v>217.49</v>
      </c>
      <c r="D12" s="15">
        <v>214.03</v>
      </c>
      <c r="E12">
        <f t="shared" si="0"/>
        <v>215.76</v>
      </c>
      <c r="F12">
        <f t="shared" si="1"/>
        <v>69.59</v>
      </c>
      <c r="G12">
        <f t="shared" si="2"/>
        <v>67.860000000000014</v>
      </c>
      <c r="H12">
        <f t="shared" si="3"/>
        <v>71.320000000000022</v>
      </c>
    </row>
    <row r="13" spans="1:8" x14ac:dyDescent="0.3">
      <c r="A13" s="5" t="s">
        <v>42</v>
      </c>
      <c r="B13" s="5" t="s">
        <v>30</v>
      </c>
      <c r="C13" s="12">
        <v>225.42</v>
      </c>
      <c r="D13" s="13">
        <v>217.49</v>
      </c>
      <c r="E13">
        <f t="shared" si="0"/>
        <v>221.45499999999998</v>
      </c>
      <c r="F13">
        <f t="shared" si="1"/>
        <v>75.284999999999997</v>
      </c>
      <c r="G13">
        <f t="shared" si="2"/>
        <v>71.320000000000022</v>
      </c>
      <c r="H13">
        <f t="shared" si="3"/>
        <v>79.25</v>
      </c>
    </row>
    <row r="14" spans="1:8" x14ac:dyDescent="0.3">
      <c r="A14" s="5" t="s">
        <v>46</v>
      </c>
      <c r="B14" s="5" t="s">
        <v>30</v>
      </c>
      <c r="C14" s="14">
        <v>233.6</v>
      </c>
      <c r="D14" s="14">
        <v>227.3</v>
      </c>
      <c r="E14">
        <f t="shared" si="0"/>
        <v>230.45</v>
      </c>
      <c r="F14">
        <f t="shared" si="1"/>
        <v>84.28</v>
      </c>
      <c r="G14">
        <f t="shared" si="2"/>
        <v>81.130000000000024</v>
      </c>
      <c r="H14">
        <f t="shared" si="3"/>
        <v>87.43</v>
      </c>
    </row>
    <row r="15" spans="1:8" x14ac:dyDescent="0.3">
      <c r="A15" s="3" t="s">
        <v>48</v>
      </c>
      <c r="B15" s="3" t="s">
        <v>30</v>
      </c>
      <c r="C15" s="14">
        <v>239.48</v>
      </c>
      <c r="D15" s="13">
        <v>233.6</v>
      </c>
      <c r="E15">
        <f t="shared" si="0"/>
        <v>236.54</v>
      </c>
      <c r="F15">
        <f t="shared" si="1"/>
        <v>90.37</v>
      </c>
      <c r="G15">
        <f t="shared" si="2"/>
        <v>87.43</v>
      </c>
      <c r="H15">
        <f t="shared" si="3"/>
        <v>93.31</v>
      </c>
    </row>
    <row r="16" spans="1:8" x14ac:dyDescent="0.3">
      <c r="A16" s="5" t="s">
        <v>47</v>
      </c>
      <c r="B16" s="5" t="s">
        <v>30</v>
      </c>
      <c r="C16" s="19">
        <v>236</v>
      </c>
      <c r="D16" s="19">
        <v>234</v>
      </c>
      <c r="E16">
        <f t="shared" si="0"/>
        <v>235</v>
      </c>
      <c r="F16">
        <f t="shared" si="1"/>
        <v>88.830000000000013</v>
      </c>
      <c r="G16">
        <f t="shared" si="2"/>
        <v>87.830000000000013</v>
      </c>
      <c r="H16">
        <f t="shared" si="3"/>
        <v>89.830000000000013</v>
      </c>
    </row>
    <row r="17" spans="1:8" x14ac:dyDescent="0.3">
      <c r="A17" s="4" t="s">
        <v>31</v>
      </c>
      <c r="B17" s="4" t="s">
        <v>28</v>
      </c>
      <c r="C17" s="14">
        <v>214.03</v>
      </c>
      <c r="D17" s="20">
        <v>201.36</v>
      </c>
      <c r="E17">
        <f t="shared" si="0"/>
        <v>207.69499999999999</v>
      </c>
      <c r="F17">
        <f t="shared" si="1"/>
        <v>61.525000000000006</v>
      </c>
      <c r="G17">
        <f t="shared" si="2"/>
        <v>55.190000000000026</v>
      </c>
      <c r="H17">
        <f t="shared" si="3"/>
        <v>67.860000000000014</v>
      </c>
    </row>
    <row r="18" spans="1:8" x14ac:dyDescent="0.3">
      <c r="A18" s="2" t="s">
        <v>39</v>
      </c>
      <c r="B18" s="2" t="s">
        <v>28</v>
      </c>
      <c r="C18" s="15">
        <v>217.49</v>
      </c>
      <c r="D18" s="14">
        <v>209.51</v>
      </c>
      <c r="E18">
        <f t="shared" si="0"/>
        <v>213.5</v>
      </c>
      <c r="F18">
        <f t="shared" si="1"/>
        <v>67.330000000000013</v>
      </c>
      <c r="G18">
        <f t="shared" si="2"/>
        <v>63.34</v>
      </c>
      <c r="H18">
        <f t="shared" si="3"/>
        <v>71.320000000000022</v>
      </c>
    </row>
    <row r="19" spans="1:8" x14ac:dyDescent="0.3">
      <c r="A19" s="2" t="s">
        <v>36</v>
      </c>
      <c r="B19" s="2" t="s">
        <v>28</v>
      </c>
      <c r="C19" s="15">
        <v>217.49</v>
      </c>
      <c r="D19" s="15">
        <v>214.03</v>
      </c>
      <c r="E19">
        <f t="shared" si="0"/>
        <v>215.76</v>
      </c>
      <c r="F19">
        <f t="shared" si="1"/>
        <v>69.59</v>
      </c>
      <c r="G19">
        <f t="shared" si="2"/>
        <v>67.860000000000014</v>
      </c>
      <c r="H19">
        <f t="shared" si="3"/>
        <v>71.320000000000022</v>
      </c>
    </row>
    <row r="20" spans="1:8" ht="15" thickBot="1" x14ac:dyDescent="0.35">
      <c r="A20" s="5" t="s">
        <v>44</v>
      </c>
      <c r="B20" s="5" t="s">
        <v>30</v>
      </c>
      <c r="C20" s="19">
        <v>231.4</v>
      </c>
      <c r="D20" s="14">
        <v>227.3</v>
      </c>
      <c r="E20">
        <f t="shared" si="0"/>
        <v>229.35000000000002</v>
      </c>
      <c r="F20">
        <f t="shared" si="1"/>
        <v>83.180000000000035</v>
      </c>
      <c r="G20">
        <f t="shared" si="2"/>
        <v>81.130000000000024</v>
      </c>
      <c r="H20">
        <f t="shared" si="3"/>
        <v>85.230000000000018</v>
      </c>
    </row>
    <row r="21" spans="1:8" ht="15" thickBot="1" x14ac:dyDescent="0.35">
      <c r="A21" s="10" t="s">
        <v>33</v>
      </c>
      <c r="B21" s="2" t="s">
        <v>28</v>
      </c>
      <c r="C21" s="14">
        <v>214.03</v>
      </c>
      <c r="D21" s="13">
        <v>205.44</v>
      </c>
      <c r="E21">
        <f t="shared" si="0"/>
        <v>209.73500000000001</v>
      </c>
      <c r="F21">
        <f t="shared" si="1"/>
        <v>63.565000000000026</v>
      </c>
      <c r="G21">
        <f t="shared" si="2"/>
        <v>59.27000000000001</v>
      </c>
      <c r="H21">
        <f t="shared" si="3"/>
        <v>67.860000000000014</v>
      </c>
    </row>
    <row r="22" spans="1:8" ht="15" thickBot="1" x14ac:dyDescent="0.35">
      <c r="A22" s="7" t="s">
        <v>52</v>
      </c>
      <c r="B22" s="4" t="s">
        <v>28</v>
      </c>
      <c r="C22" s="20">
        <f>D21</f>
        <v>205.44</v>
      </c>
      <c r="D22" s="20">
        <v>149.24</v>
      </c>
      <c r="E22">
        <f t="shared" si="0"/>
        <v>177.34</v>
      </c>
      <c r="F22">
        <f t="shared" si="1"/>
        <v>31.170000000000016</v>
      </c>
      <c r="G22">
        <f t="shared" si="2"/>
        <v>3.0700000000000216</v>
      </c>
      <c r="H22">
        <f t="shared" si="3"/>
        <v>59.27000000000001</v>
      </c>
    </row>
    <row r="23" spans="1:8" ht="15" thickBot="1" x14ac:dyDescent="0.35">
      <c r="A23" s="8" t="s">
        <v>45</v>
      </c>
      <c r="B23" s="5" t="s">
        <v>30</v>
      </c>
      <c r="C23" s="14">
        <v>233.6</v>
      </c>
      <c r="D23" s="13">
        <v>217.49</v>
      </c>
      <c r="E23">
        <f t="shared" si="0"/>
        <v>225.54500000000002</v>
      </c>
      <c r="F23">
        <f t="shared" si="1"/>
        <v>79.375000000000028</v>
      </c>
      <c r="G23">
        <f t="shared" si="2"/>
        <v>71.320000000000022</v>
      </c>
      <c r="H23">
        <f t="shared" si="3"/>
        <v>87.43</v>
      </c>
    </row>
    <row r="24" spans="1:8" ht="15" thickBot="1" x14ac:dyDescent="0.35">
      <c r="A24" s="10" t="s">
        <v>40</v>
      </c>
      <c r="B24" s="2" t="s">
        <v>28</v>
      </c>
      <c r="C24" s="15">
        <v>217.49</v>
      </c>
      <c r="D24" s="14">
        <v>209.51</v>
      </c>
      <c r="E24">
        <f t="shared" si="0"/>
        <v>213.5</v>
      </c>
      <c r="F24">
        <f t="shared" si="1"/>
        <v>67.330000000000013</v>
      </c>
      <c r="G24">
        <f t="shared" si="2"/>
        <v>63.34</v>
      </c>
      <c r="H24">
        <f t="shared" si="3"/>
        <v>71.320000000000022</v>
      </c>
    </row>
    <row r="25" spans="1:8" ht="15" thickBot="1" x14ac:dyDescent="0.35">
      <c r="A25" s="18" t="s">
        <v>90</v>
      </c>
      <c r="B25" s="5" t="s">
        <v>30</v>
      </c>
      <c r="C25" s="14">
        <v>233.6</v>
      </c>
      <c r="D25" s="14">
        <v>227.3</v>
      </c>
      <c r="E25">
        <f t="shared" si="0"/>
        <v>230.45</v>
      </c>
      <c r="F25">
        <f t="shared" si="1"/>
        <v>84.28</v>
      </c>
      <c r="G25">
        <f t="shared" si="2"/>
        <v>81.130000000000024</v>
      </c>
      <c r="H25">
        <f t="shared" si="3"/>
        <v>87.43</v>
      </c>
    </row>
    <row r="26" spans="1:8" ht="15" thickBot="1" x14ac:dyDescent="0.35">
      <c r="A26" s="9" t="s">
        <v>32</v>
      </c>
      <c r="B26" s="4" t="s">
        <v>28</v>
      </c>
      <c r="C26" s="14">
        <v>214.03</v>
      </c>
      <c r="D26" s="17">
        <v>201.36</v>
      </c>
      <c r="E26">
        <f t="shared" si="0"/>
        <v>207.69499999999999</v>
      </c>
      <c r="F26">
        <f t="shared" si="1"/>
        <v>61.525000000000006</v>
      </c>
      <c r="G26">
        <f t="shared" si="2"/>
        <v>55.190000000000026</v>
      </c>
      <c r="H26">
        <f t="shared" si="3"/>
        <v>67.860000000000014</v>
      </c>
    </row>
  </sheetData>
  <sortState xmlns:xlrd2="http://schemas.microsoft.com/office/spreadsheetml/2017/richdata2" ref="A3:H26">
    <sortCondition ref="A2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281-9E32-4F6D-A0EF-078B3D4FF18C}">
  <dimension ref="A1:H8"/>
  <sheetViews>
    <sheetView workbookViewId="0">
      <selection activeCell="E29" sqref="E29"/>
    </sheetView>
  </sheetViews>
  <sheetFormatPr defaultRowHeight="14.4" x14ac:dyDescent="0.3"/>
  <cols>
    <col min="1" max="1" width="30.21875" customWidth="1"/>
    <col min="2" max="2" width="12.109375" customWidth="1"/>
  </cols>
  <sheetData>
    <row r="1" spans="1:8" x14ac:dyDescent="0.3">
      <c r="A1" t="s">
        <v>25</v>
      </c>
      <c r="B1" t="s">
        <v>26</v>
      </c>
      <c r="C1" t="s">
        <v>55</v>
      </c>
      <c r="D1" t="s">
        <v>56</v>
      </c>
      <c r="E1" t="s">
        <v>136</v>
      </c>
      <c r="F1" t="s">
        <v>137</v>
      </c>
      <c r="G1" t="s">
        <v>158</v>
      </c>
      <c r="H1" t="s">
        <v>159</v>
      </c>
    </row>
    <row r="2" spans="1:8" x14ac:dyDescent="0.3">
      <c r="A2" s="2" t="s">
        <v>245</v>
      </c>
      <c r="B2" s="2" t="s">
        <v>28</v>
      </c>
      <c r="C2" s="14">
        <v>214.03</v>
      </c>
      <c r="D2" s="14">
        <v>209.51</v>
      </c>
      <c r="E2">
        <f>(C2+D2)/2</f>
        <v>211.76999999999998</v>
      </c>
      <c r="F2">
        <f>E2-146.17</f>
        <v>65.599999999999994</v>
      </c>
      <c r="G2">
        <f>D2-146.17</f>
        <v>63.34</v>
      </c>
      <c r="H2">
        <f>C2-146.17</f>
        <v>67.860000000000014</v>
      </c>
    </row>
    <row r="3" spans="1:8" x14ac:dyDescent="0.3">
      <c r="A3" s="3" t="s">
        <v>246</v>
      </c>
      <c r="B3" s="3" t="s">
        <v>30</v>
      </c>
      <c r="C3" s="20">
        <v>227.3</v>
      </c>
      <c r="D3" s="20">
        <v>209.51</v>
      </c>
      <c r="E3">
        <f t="shared" ref="E3:E8" si="0">(C3+D3)/2</f>
        <v>218.405</v>
      </c>
      <c r="F3">
        <f t="shared" ref="F3:F8" si="1">E3-146.17</f>
        <v>72.235000000000014</v>
      </c>
      <c r="G3">
        <f t="shared" ref="G3:G8" si="2">D3-146.17</f>
        <v>63.34</v>
      </c>
      <c r="H3">
        <f t="shared" ref="H3:H8" si="3">C3-146.17</f>
        <v>81.130000000000024</v>
      </c>
    </row>
    <row r="4" spans="1:8" x14ac:dyDescent="0.3">
      <c r="A4" s="5" t="s">
        <v>247</v>
      </c>
      <c r="B4" s="5" t="s">
        <v>30</v>
      </c>
      <c r="C4" s="15">
        <v>217.49</v>
      </c>
      <c r="D4" s="14">
        <v>209.51</v>
      </c>
      <c r="E4">
        <f t="shared" si="0"/>
        <v>213.5</v>
      </c>
      <c r="F4">
        <f t="shared" si="1"/>
        <v>67.330000000000013</v>
      </c>
      <c r="G4">
        <f t="shared" si="2"/>
        <v>63.34</v>
      </c>
      <c r="H4">
        <f t="shared" si="3"/>
        <v>71.320000000000022</v>
      </c>
    </row>
    <row r="5" spans="1:8" x14ac:dyDescent="0.3">
      <c r="A5" s="5" t="s">
        <v>248</v>
      </c>
      <c r="B5" s="5" t="s">
        <v>30</v>
      </c>
      <c r="C5" s="20">
        <v>209.51</v>
      </c>
      <c r="D5" s="20">
        <v>201.36</v>
      </c>
      <c r="E5">
        <f t="shared" si="0"/>
        <v>205.435</v>
      </c>
      <c r="F5">
        <f t="shared" si="1"/>
        <v>59.265000000000015</v>
      </c>
      <c r="G5">
        <f t="shared" si="2"/>
        <v>55.190000000000026</v>
      </c>
      <c r="H5">
        <f t="shared" si="3"/>
        <v>63.34</v>
      </c>
    </row>
    <row r="6" spans="1:8" x14ac:dyDescent="0.3">
      <c r="A6" s="7" t="s">
        <v>249</v>
      </c>
      <c r="B6" s="4" t="s">
        <v>28</v>
      </c>
      <c r="C6" s="17">
        <v>201.36</v>
      </c>
      <c r="D6" s="13">
        <v>196.18</v>
      </c>
      <c r="E6">
        <f t="shared" si="0"/>
        <v>198.77</v>
      </c>
      <c r="F6">
        <f t="shared" si="1"/>
        <v>52.600000000000023</v>
      </c>
      <c r="G6">
        <f t="shared" si="2"/>
        <v>50.010000000000019</v>
      </c>
      <c r="H6">
        <f t="shared" si="3"/>
        <v>55.190000000000026</v>
      </c>
    </row>
    <row r="7" spans="1:8" ht="15" thickBot="1" x14ac:dyDescent="0.35">
      <c r="A7" s="2" t="s">
        <v>250</v>
      </c>
      <c r="B7" s="2" t="s">
        <v>28</v>
      </c>
      <c r="C7" s="14">
        <v>214.03</v>
      </c>
      <c r="D7" s="14">
        <v>209.51</v>
      </c>
      <c r="E7">
        <f t="shared" si="0"/>
        <v>211.76999999999998</v>
      </c>
      <c r="F7">
        <f t="shared" si="1"/>
        <v>65.599999999999994</v>
      </c>
      <c r="G7">
        <f t="shared" si="2"/>
        <v>63.34</v>
      </c>
      <c r="H7">
        <f t="shared" si="3"/>
        <v>67.860000000000014</v>
      </c>
    </row>
    <row r="8" spans="1:8" ht="15" thickBot="1" x14ac:dyDescent="0.35">
      <c r="A8" s="6" t="s">
        <v>251</v>
      </c>
      <c r="B8" s="2" t="s">
        <v>28</v>
      </c>
      <c r="C8" s="13">
        <v>149.24</v>
      </c>
      <c r="D8" s="13">
        <v>146.16999999999999</v>
      </c>
      <c r="E8">
        <f t="shared" si="0"/>
        <v>147.70499999999998</v>
      </c>
      <c r="F8">
        <f t="shared" si="1"/>
        <v>1.5349999999999966</v>
      </c>
      <c r="G8">
        <f t="shared" si="2"/>
        <v>0</v>
      </c>
      <c r="H8">
        <f t="shared" si="3"/>
        <v>3.0700000000000216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5091-D504-4DDD-8557-0EAD9FA2BD7E}">
  <dimension ref="A1:B32"/>
  <sheetViews>
    <sheetView topLeftCell="A13" workbookViewId="0">
      <selection activeCell="D22" sqref="D22"/>
    </sheetView>
  </sheetViews>
  <sheetFormatPr defaultRowHeight="14.4" x14ac:dyDescent="0.3"/>
  <cols>
    <col min="1" max="1" width="26.44140625" customWidth="1"/>
  </cols>
  <sheetData>
    <row r="1" spans="1:2" x14ac:dyDescent="0.3">
      <c r="A1" t="s">
        <v>220</v>
      </c>
      <c r="B1">
        <v>26.615000000000009</v>
      </c>
    </row>
    <row r="2" spans="1:2" x14ac:dyDescent="0.3">
      <c r="A2" t="s">
        <v>221</v>
      </c>
      <c r="B2">
        <v>67.330000000000013</v>
      </c>
    </row>
    <row r="3" spans="1:2" x14ac:dyDescent="0.3">
      <c r="A3" t="s">
        <v>222</v>
      </c>
      <c r="B3">
        <v>65.599999999999994</v>
      </c>
    </row>
    <row r="4" spans="1:2" x14ac:dyDescent="0.3">
      <c r="A4" t="s">
        <v>223</v>
      </c>
      <c r="B4">
        <v>10.855000000000018</v>
      </c>
    </row>
    <row r="5" spans="1:2" x14ac:dyDescent="0.3">
      <c r="A5" t="s">
        <v>224</v>
      </c>
      <c r="B5">
        <v>61.525000000000006</v>
      </c>
    </row>
    <row r="6" spans="1:2" x14ac:dyDescent="0.3">
      <c r="A6" t="s">
        <v>225</v>
      </c>
      <c r="B6">
        <v>67.330000000000013</v>
      </c>
    </row>
    <row r="7" spans="1:2" x14ac:dyDescent="0.3">
      <c r="A7" t="s">
        <v>226</v>
      </c>
      <c r="B7">
        <v>54.240000000000038</v>
      </c>
    </row>
    <row r="8" spans="1:2" x14ac:dyDescent="0.3">
      <c r="A8" t="s">
        <v>227</v>
      </c>
      <c r="B8">
        <v>61.525000000000006</v>
      </c>
    </row>
    <row r="9" spans="1:2" x14ac:dyDescent="0.3">
      <c r="A9" t="s">
        <v>228</v>
      </c>
      <c r="B9">
        <v>68.160000000000025</v>
      </c>
    </row>
    <row r="10" spans="1:2" x14ac:dyDescent="0.3">
      <c r="A10" t="s">
        <v>229</v>
      </c>
      <c r="B10">
        <v>72.235000000000014</v>
      </c>
    </row>
    <row r="11" spans="1:2" x14ac:dyDescent="0.3">
      <c r="A11" t="s">
        <v>230</v>
      </c>
      <c r="B11">
        <v>69.59</v>
      </c>
    </row>
    <row r="12" spans="1:2" x14ac:dyDescent="0.3">
      <c r="A12" t="s">
        <v>231</v>
      </c>
      <c r="B12">
        <v>75.284999999999997</v>
      </c>
    </row>
    <row r="13" spans="1:2" x14ac:dyDescent="0.3">
      <c r="A13" t="s">
        <v>232</v>
      </c>
      <c r="B13">
        <v>84.28</v>
      </c>
    </row>
    <row r="14" spans="1:2" x14ac:dyDescent="0.3">
      <c r="A14" t="s">
        <v>233</v>
      </c>
      <c r="B14">
        <v>90.37</v>
      </c>
    </row>
    <row r="15" spans="1:2" x14ac:dyDescent="0.3">
      <c r="A15" t="s">
        <v>234</v>
      </c>
      <c r="B15">
        <v>88.830000000000013</v>
      </c>
    </row>
    <row r="16" spans="1:2" x14ac:dyDescent="0.3">
      <c r="A16" t="s">
        <v>235</v>
      </c>
      <c r="B16">
        <v>61.525000000000006</v>
      </c>
    </row>
    <row r="17" spans="1:2" x14ac:dyDescent="0.3">
      <c r="A17" t="s">
        <v>236</v>
      </c>
      <c r="B17">
        <v>67.330000000000013</v>
      </c>
    </row>
    <row r="18" spans="1:2" x14ac:dyDescent="0.3">
      <c r="A18" t="s">
        <v>237</v>
      </c>
      <c r="B18">
        <v>69.59</v>
      </c>
    </row>
    <row r="19" spans="1:2" x14ac:dyDescent="0.3">
      <c r="A19" t="s">
        <v>238</v>
      </c>
      <c r="B19">
        <v>83.180000000000035</v>
      </c>
    </row>
    <row r="20" spans="1:2" x14ac:dyDescent="0.3">
      <c r="A20" t="s">
        <v>239</v>
      </c>
      <c r="B20">
        <v>63.565000000000026</v>
      </c>
    </row>
    <row r="21" spans="1:2" x14ac:dyDescent="0.3">
      <c r="A21" t="s">
        <v>240</v>
      </c>
      <c r="B21">
        <v>31.170000000000016</v>
      </c>
    </row>
    <row r="22" spans="1:2" x14ac:dyDescent="0.3">
      <c r="A22" t="s">
        <v>241</v>
      </c>
      <c r="B22">
        <v>79.375000000000028</v>
      </c>
    </row>
    <row r="23" spans="1:2" x14ac:dyDescent="0.3">
      <c r="A23" t="s">
        <v>242</v>
      </c>
      <c r="B23">
        <v>67.330000000000013</v>
      </c>
    </row>
    <row r="24" spans="1:2" x14ac:dyDescent="0.3">
      <c r="A24" t="s">
        <v>243</v>
      </c>
      <c r="B24">
        <v>84.28</v>
      </c>
    </row>
    <row r="25" spans="1:2" x14ac:dyDescent="0.3">
      <c r="A25" t="s">
        <v>244</v>
      </c>
      <c r="B25">
        <v>61.525000000000006</v>
      </c>
    </row>
    <row r="26" spans="1:2" x14ac:dyDescent="0.3">
      <c r="A26" s="2" t="s">
        <v>245</v>
      </c>
      <c r="B26">
        <v>65.599999999999994</v>
      </c>
    </row>
    <row r="27" spans="1:2" x14ac:dyDescent="0.3">
      <c r="A27" s="3" t="s">
        <v>246</v>
      </c>
      <c r="B27">
        <v>72.235000000000014</v>
      </c>
    </row>
    <row r="28" spans="1:2" x14ac:dyDescent="0.3">
      <c r="A28" s="5" t="s">
        <v>247</v>
      </c>
      <c r="B28">
        <v>67.330000000000013</v>
      </c>
    </row>
    <row r="29" spans="1:2" x14ac:dyDescent="0.3">
      <c r="A29" s="5" t="s">
        <v>248</v>
      </c>
      <c r="B29">
        <v>59.265000000000015</v>
      </c>
    </row>
    <row r="30" spans="1:2" x14ac:dyDescent="0.3">
      <c r="A30" s="7" t="s">
        <v>249</v>
      </c>
      <c r="B30">
        <v>52.600000000000023</v>
      </c>
    </row>
    <row r="31" spans="1:2" ht="15" thickBot="1" x14ac:dyDescent="0.35">
      <c r="A31" s="2" t="s">
        <v>250</v>
      </c>
      <c r="B31">
        <v>65.599999999999994</v>
      </c>
    </row>
    <row r="32" spans="1:2" ht="27.6" thickBot="1" x14ac:dyDescent="0.35">
      <c r="A32" s="6" t="s">
        <v>251</v>
      </c>
      <c r="B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Defined ages</vt:lpstr>
      <vt:lpstr>Pterosaurs with ages</vt:lpstr>
      <vt:lpstr>Multiple occurences</vt:lpstr>
      <vt:lpstr>Age bins &amp; Origin age</vt:lpstr>
      <vt:lpstr>Median ages &amp; Calibrated ages</vt:lpstr>
      <vt:lpstr>Multiple median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Koelewijn, J.R. (Joël)</cp:lastModifiedBy>
  <dcterms:created xsi:type="dcterms:W3CDTF">2015-06-05T18:17:20Z</dcterms:created>
  <dcterms:modified xsi:type="dcterms:W3CDTF">2024-07-07T19:01:33Z</dcterms:modified>
</cp:coreProperties>
</file>