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545" activeTab="3"/>
  </bookViews>
  <sheets>
    <sheet name="Instructions" sheetId="4" r:id="rId1"/>
    <sheet name="Raw" sheetId="1" r:id="rId2"/>
    <sheet name="Organized" sheetId="2" r:id="rId3"/>
    <sheet name="Pivot" sheetId="3" r:id="rId4"/>
  </sheets>
  <calcPr calcId="145621"/>
  <pivotCaches>
    <pivotCache cacheId="141" r:id="rId5"/>
  </pivotCaches>
</workbook>
</file>

<file path=xl/calcChain.xml><?xml version="1.0" encoding="utf-8"?>
<calcChain xmlns="http://schemas.openxmlformats.org/spreadsheetml/2006/main">
  <c r="B81" i="2" l="1"/>
  <c r="C81" i="2" s="1"/>
  <c r="B63" i="2"/>
  <c r="E63" i="2" s="1"/>
  <c r="B64" i="2"/>
  <c r="D64" i="2" s="1"/>
  <c r="B65" i="2"/>
  <c r="E65" i="2" s="1"/>
  <c r="B66" i="2"/>
  <c r="D66" i="2" s="1"/>
  <c r="B67" i="2"/>
  <c r="E67" i="2" s="1"/>
  <c r="B68" i="2"/>
  <c r="D68" i="2" s="1"/>
  <c r="B69" i="2"/>
  <c r="E69" i="2" s="1"/>
  <c r="B70" i="2"/>
  <c r="D70" i="2" s="1"/>
  <c r="B71" i="2"/>
  <c r="E71" i="2" s="1"/>
  <c r="B72" i="2"/>
  <c r="D72" i="2" s="1"/>
  <c r="B73" i="2"/>
  <c r="E73" i="2" s="1"/>
  <c r="B74" i="2"/>
  <c r="D74" i="2" s="1"/>
  <c r="B75" i="2"/>
  <c r="E75" i="2" s="1"/>
  <c r="B76" i="2"/>
  <c r="D76" i="2" s="1"/>
  <c r="B77" i="2"/>
  <c r="E77" i="2" s="1"/>
  <c r="B78" i="2"/>
  <c r="D78" i="2" s="1"/>
  <c r="B79" i="2"/>
  <c r="E79" i="2" s="1"/>
  <c r="B80" i="2"/>
  <c r="D80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E51" i="2" s="1"/>
  <c r="B52" i="2"/>
  <c r="D52" i="2" s="1"/>
  <c r="B53" i="2"/>
  <c r="E53" i="2" s="1"/>
  <c r="B54" i="2"/>
  <c r="D54" i="2" s="1"/>
  <c r="B55" i="2"/>
  <c r="E55" i="2" s="1"/>
  <c r="B56" i="2"/>
  <c r="D56" i="2" s="1"/>
  <c r="B57" i="2"/>
  <c r="E57" i="2" s="1"/>
  <c r="B58" i="2"/>
  <c r="D58" i="2" s="1"/>
  <c r="B59" i="2"/>
  <c r="E59" i="2" s="1"/>
  <c r="B60" i="2"/>
  <c r="D60" i="2" s="1"/>
  <c r="B61" i="2"/>
  <c r="E61" i="2" s="1"/>
  <c r="B62" i="2"/>
  <c r="D62" i="2" s="1"/>
  <c r="B2" i="2"/>
  <c r="C2" i="2" s="1"/>
  <c r="J6" i="3"/>
  <c r="G6" i="3"/>
  <c r="D6" i="3"/>
  <c r="I6" i="3"/>
  <c r="F6" i="3"/>
  <c r="C6" i="3"/>
  <c r="E6" i="3" l="1"/>
  <c r="H6" i="3"/>
  <c r="J81" i="2"/>
  <c r="F81" i="2"/>
  <c r="H81" i="2"/>
  <c r="D81" i="2"/>
  <c r="I81" i="2"/>
  <c r="G81" i="2"/>
  <c r="K81" i="2" s="1"/>
  <c r="E81" i="2"/>
  <c r="D50" i="2"/>
  <c r="F50" i="2"/>
  <c r="E50" i="2"/>
  <c r="D48" i="2"/>
  <c r="F48" i="2"/>
  <c r="E48" i="2"/>
  <c r="D46" i="2"/>
  <c r="F46" i="2"/>
  <c r="E46" i="2"/>
  <c r="D44" i="2"/>
  <c r="F44" i="2"/>
  <c r="E44" i="2"/>
  <c r="D42" i="2"/>
  <c r="F42" i="2"/>
  <c r="E42" i="2"/>
  <c r="D40" i="2"/>
  <c r="F40" i="2"/>
  <c r="E40" i="2"/>
  <c r="D38" i="2"/>
  <c r="F38" i="2"/>
  <c r="E38" i="2"/>
  <c r="D36" i="2"/>
  <c r="F36" i="2"/>
  <c r="E36" i="2"/>
  <c r="D34" i="2"/>
  <c r="F34" i="2"/>
  <c r="E34" i="2"/>
  <c r="D32" i="2"/>
  <c r="F32" i="2"/>
  <c r="E32" i="2"/>
  <c r="D30" i="2"/>
  <c r="F30" i="2"/>
  <c r="E30" i="2"/>
  <c r="D28" i="2"/>
  <c r="F28" i="2"/>
  <c r="E28" i="2"/>
  <c r="D26" i="2"/>
  <c r="E26" i="2"/>
  <c r="F26" i="2"/>
  <c r="D24" i="2"/>
  <c r="F24" i="2"/>
  <c r="E24" i="2"/>
  <c r="D22" i="2"/>
  <c r="F22" i="2"/>
  <c r="E22" i="2"/>
  <c r="D20" i="2"/>
  <c r="F20" i="2"/>
  <c r="E20" i="2"/>
  <c r="D18" i="2"/>
  <c r="F18" i="2"/>
  <c r="E18" i="2"/>
  <c r="D16" i="2"/>
  <c r="F16" i="2"/>
  <c r="E16" i="2"/>
  <c r="D14" i="2"/>
  <c r="F14" i="2"/>
  <c r="E14" i="2"/>
  <c r="D12" i="2"/>
  <c r="F12" i="2"/>
  <c r="E12" i="2"/>
  <c r="D10" i="2"/>
  <c r="F10" i="2"/>
  <c r="E10" i="2"/>
  <c r="D8" i="2"/>
  <c r="F8" i="2"/>
  <c r="E8" i="2"/>
  <c r="D6" i="2"/>
  <c r="F6" i="2"/>
  <c r="E6" i="2"/>
  <c r="D4" i="2"/>
  <c r="F4" i="2"/>
  <c r="E4" i="2"/>
  <c r="C70" i="2"/>
  <c r="C79" i="2"/>
  <c r="C77" i="2"/>
  <c r="C75" i="2"/>
  <c r="C73" i="2"/>
  <c r="C71" i="2"/>
  <c r="I80" i="2"/>
  <c r="G80" i="2"/>
  <c r="K80" i="2" s="1"/>
  <c r="E80" i="2"/>
  <c r="J79" i="2"/>
  <c r="H79" i="2"/>
  <c r="F79" i="2"/>
  <c r="D79" i="2"/>
  <c r="I78" i="2"/>
  <c r="G78" i="2"/>
  <c r="K78" i="2" s="1"/>
  <c r="E78" i="2"/>
  <c r="J77" i="2"/>
  <c r="H77" i="2"/>
  <c r="F77" i="2"/>
  <c r="D77" i="2"/>
  <c r="I76" i="2"/>
  <c r="G76" i="2"/>
  <c r="K76" i="2" s="1"/>
  <c r="E76" i="2"/>
  <c r="J75" i="2"/>
  <c r="H75" i="2"/>
  <c r="F75" i="2"/>
  <c r="D75" i="2"/>
  <c r="I74" i="2"/>
  <c r="G74" i="2"/>
  <c r="K74" i="2" s="1"/>
  <c r="E74" i="2"/>
  <c r="F73" i="2"/>
  <c r="D73" i="2"/>
  <c r="E72" i="2"/>
  <c r="F71" i="2"/>
  <c r="D71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E70" i="2"/>
  <c r="F69" i="2"/>
  <c r="D69" i="2"/>
  <c r="E68" i="2"/>
  <c r="F67" i="2"/>
  <c r="D67" i="2"/>
  <c r="E66" i="2"/>
  <c r="F65" i="2"/>
  <c r="D65" i="2"/>
  <c r="E64" i="2"/>
  <c r="F63" i="2"/>
  <c r="D63" i="2"/>
  <c r="E62" i="2"/>
  <c r="F61" i="2"/>
  <c r="D61" i="2"/>
  <c r="E60" i="2"/>
  <c r="F59" i="2"/>
  <c r="D59" i="2"/>
  <c r="E58" i="2"/>
  <c r="F57" i="2"/>
  <c r="D57" i="2"/>
  <c r="E56" i="2"/>
  <c r="F55" i="2"/>
  <c r="D55" i="2"/>
  <c r="E54" i="2"/>
  <c r="F53" i="2"/>
  <c r="D53" i="2"/>
  <c r="E52" i="2"/>
  <c r="F51" i="2"/>
  <c r="D51" i="2"/>
  <c r="D2" i="2"/>
  <c r="F2" i="2"/>
  <c r="E2" i="2"/>
  <c r="E49" i="2"/>
  <c r="D49" i="2"/>
  <c r="F49" i="2"/>
  <c r="E47" i="2"/>
  <c r="D47" i="2"/>
  <c r="F47" i="2"/>
  <c r="E45" i="2"/>
  <c r="D45" i="2"/>
  <c r="F45" i="2"/>
  <c r="E43" i="2"/>
  <c r="D43" i="2"/>
  <c r="F43" i="2"/>
  <c r="E41" i="2"/>
  <c r="D41" i="2"/>
  <c r="F41" i="2"/>
  <c r="E39" i="2"/>
  <c r="D39" i="2"/>
  <c r="F39" i="2"/>
  <c r="E37" i="2"/>
  <c r="D37" i="2"/>
  <c r="F37" i="2"/>
  <c r="E35" i="2"/>
  <c r="D35" i="2"/>
  <c r="F35" i="2"/>
  <c r="E33" i="2"/>
  <c r="D33" i="2"/>
  <c r="F33" i="2"/>
  <c r="E31" i="2"/>
  <c r="D31" i="2"/>
  <c r="F31" i="2"/>
  <c r="E29" i="2"/>
  <c r="D29" i="2"/>
  <c r="F29" i="2"/>
  <c r="E27" i="2"/>
  <c r="D27" i="2"/>
  <c r="F27" i="2"/>
  <c r="E25" i="2"/>
  <c r="D25" i="2"/>
  <c r="F25" i="2"/>
  <c r="E23" i="2"/>
  <c r="D23" i="2"/>
  <c r="F23" i="2"/>
  <c r="E21" i="2"/>
  <c r="D21" i="2"/>
  <c r="F21" i="2"/>
  <c r="E19" i="2"/>
  <c r="D19" i="2"/>
  <c r="F19" i="2"/>
  <c r="E17" i="2"/>
  <c r="D17" i="2"/>
  <c r="F17" i="2"/>
  <c r="E15" i="2"/>
  <c r="D15" i="2"/>
  <c r="F15" i="2"/>
  <c r="E13" i="2"/>
  <c r="D13" i="2"/>
  <c r="F13" i="2"/>
  <c r="E11" i="2"/>
  <c r="D11" i="2"/>
  <c r="F11" i="2"/>
  <c r="E9" i="2"/>
  <c r="D9" i="2"/>
  <c r="F9" i="2"/>
  <c r="E7" i="2"/>
  <c r="D7" i="2"/>
  <c r="F7" i="2"/>
  <c r="E5" i="2"/>
  <c r="D5" i="2"/>
  <c r="F5" i="2"/>
  <c r="E3" i="2"/>
  <c r="D3" i="2"/>
  <c r="F3" i="2"/>
  <c r="C80" i="2"/>
  <c r="C78" i="2"/>
  <c r="C76" i="2"/>
  <c r="C74" i="2"/>
  <c r="C72" i="2"/>
  <c r="J80" i="2"/>
  <c r="H80" i="2"/>
  <c r="F80" i="2"/>
  <c r="I79" i="2"/>
  <c r="G79" i="2"/>
  <c r="K79" i="2" s="1"/>
  <c r="J78" i="2"/>
  <c r="H78" i="2"/>
  <c r="F78" i="2"/>
  <c r="I77" i="2"/>
  <c r="G77" i="2"/>
  <c r="K77" i="2" s="1"/>
  <c r="J76" i="2"/>
  <c r="H76" i="2"/>
  <c r="F76" i="2"/>
  <c r="I75" i="2"/>
  <c r="G75" i="2"/>
  <c r="K75" i="2" s="1"/>
  <c r="J74" i="2"/>
  <c r="H74" i="2"/>
  <c r="F74" i="2"/>
  <c r="F72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C3" i="2"/>
  <c r="F70" i="2"/>
  <c r="F68" i="2"/>
  <c r="F66" i="2"/>
  <c r="F64" i="2"/>
  <c r="F62" i="2"/>
  <c r="F60" i="2"/>
  <c r="F58" i="2"/>
  <c r="F56" i="2"/>
  <c r="F54" i="2"/>
  <c r="F52" i="2"/>
  <c r="I48" i="2" l="1"/>
  <c r="I44" i="2"/>
  <c r="I40" i="2"/>
  <c r="I36" i="2"/>
  <c r="I32" i="2"/>
  <c r="I28" i="2"/>
  <c r="I24" i="2"/>
  <c r="I20" i="2"/>
  <c r="I16" i="2"/>
  <c r="I12" i="2"/>
  <c r="I8" i="2"/>
  <c r="I4" i="2"/>
  <c r="I68" i="2"/>
  <c r="I64" i="2"/>
  <c r="I60" i="2"/>
  <c r="I56" i="2"/>
  <c r="I52" i="2"/>
  <c r="I2" i="2"/>
  <c r="I47" i="2"/>
  <c r="I43" i="2"/>
  <c r="I39" i="2"/>
  <c r="I46" i="2"/>
  <c r="I42" i="2"/>
  <c r="I38" i="2"/>
  <c r="I34" i="2"/>
  <c r="I30" i="2"/>
  <c r="I26" i="2"/>
  <c r="I22" i="2"/>
  <c r="I18" i="2"/>
  <c r="I14" i="2"/>
  <c r="I10" i="2"/>
  <c r="I6" i="2"/>
  <c r="I72" i="2"/>
  <c r="I70" i="2"/>
  <c r="I66" i="2"/>
  <c r="I62" i="2"/>
  <c r="I58" i="2"/>
  <c r="I54" i="2"/>
  <c r="I50" i="2"/>
  <c r="I49" i="2"/>
  <c r="I45" i="2"/>
  <c r="I33" i="2"/>
  <c r="I29" i="2"/>
  <c r="I25" i="2"/>
  <c r="I21" i="2"/>
  <c r="I17" i="2"/>
  <c r="I13" i="2"/>
  <c r="I9" i="2"/>
  <c r="I5" i="2"/>
  <c r="I71" i="2"/>
  <c r="I67" i="2"/>
  <c r="I63" i="2"/>
  <c r="I59" i="2"/>
  <c r="I55" i="2"/>
  <c r="I51" i="2"/>
  <c r="I41" i="2"/>
  <c r="I37" i="2"/>
  <c r="I35" i="2"/>
  <c r="I31" i="2"/>
  <c r="I27" i="2"/>
  <c r="I23" i="2"/>
  <c r="I19" i="2"/>
  <c r="I15" i="2"/>
  <c r="I11" i="2"/>
  <c r="I7" i="2"/>
  <c r="I3" i="2"/>
  <c r="I73" i="2"/>
  <c r="I69" i="2"/>
  <c r="I65" i="2"/>
  <c r="I61" i="2"/>
  <c r="I57" i="2"/>
  <c r="I53" i="2"/>
  <c r="H48" i="2"/>
  <c r="H44" i="2"/>
  <c r="H40" i="2"/>
  <c r="H36" i="2"/>
  <c r="H32" i="2"/>
  <c r="H28" i="2"/>
  <c r="H26" i="2"/>
  <c r="H24" i="2"/>
  <c r="H20" i="2"/>
  <c r="H16" i="2"/>
  <c r="H12" i="2"/>
  <c r="H8" i="2"/>
  <c r="H4" i="2"/>
  <c r="H73" i="2"/>
  <c r="H67" i="2"/>
  <c r="H63" i="2"/>
  <c r="H59" i="2"/>
  <c r="H55" i="2"/>
  <c r="H51" i="2"/>
  <c r="H2" i="2"/>
  <c r="H49" i="2"/>
  <c r="H45" i="2"/>
  <c r="H41" i="2"/>
  <c r="H37" i="2"/>
  <c r="H46" i="2"/>
  <c r="H42" i="2"/>
  <c r="H38" i="2"/>
  <c r="H34" i="2"/>
  <c r="H30" i="2"/>
  <c r="H22" i="2"/>
  <c r="H18" i="2"/>
  <c r="H14" i="2"/>
  <c r="H10" i="2"/>
  <c r="H6" i="2"/>
  <c r="H71" i="2"/>
  <c r="H69" i="2"/>
  <c r="H65" i="2"/>
  <c r="H61" i="2"/>
  <c r="H57" i="2"/>
  <c r="H53" i="2"/>
  <c r="H47" i="2"/>
  <c r="H35" i="2"/>
  <c r="H31" i="2"/>
  <c r="H27" i="2"/>
  <c r="H23" i="2"/>
  <c r="H19" i="2"/>
  <c r="H15" i="2"/>
  <c r="H11" i="2"/>
  <c r="H7" i="2"/>
  <c r="H3" i="2"/>
  <c r="H72" i="2"/>
  <c r="H68" i="2"/>
  <c r="H64" i="2"/>
  <c r="H60" i="2"/>
  <c r="H56" i="2"/>
  <c r="H52" i="2"/>
  <c r="H50" i="2"/>
  <c r="H43" i="2"/>
  <c r="H39" i="2"/>
  <c r="H33" i="2"/>
  <c r="H29" i="2"/>
  <c r="H25" i="2"/>
  <c r="H21" i="2"/>
  <c r="H17" i="2"/>
  <c r="H13" i="2"/>
  <c r="H9" i="2"/>
  <c r="H5" i="2"/>
  <c r="H70" i="2"/>
  <c r="H66" i="2"/>
  <c r="H62" i="2"/>
  <c r="H58" i="2"/>
  <c r="H54" i="2"/>
  <c r="G46" i="2"/>
  <c r="K46" i="2" s="1"/>
  <c r="G42" i="2"/>
  <c r="K42" i="2" s="1"/>
  <c r="G38" i="2"/>
  <c r="K38" i="2" s="1"/>
  <c r="G34" i="2"/>
  <c r="K34" i="2" s="1"/>
  <c r="G30" i="2"/>
  <c r="K30" i="2" s="1"/>
  <c r="G26" i="2"/>
  <c r="K26" i="2" s="1"/>
  <c r="G22" i="2"/>
  <c r="K22" i="2" s="1"/>
  <c r="G18" i="2"/>
  <c r="K18" i="2" s="1"/>
  <c r="G14" i="2"/>
  <c r="K14" i="2" s="1"/>
  <c r="G10" i="2"/>
  <c r="K10" i="2" s="1"/>
  <c r="G6" i="2"/>
  <c r="K6" i="2" s="1"/>
  <c r="G72" i="2"/>
  <c r="K72" i="2" s="1"/>
  <c r="G70" i="2"/>
  <c r="K70" i="2" s="1"/>
  <c r="G66" i="2"/>
  <c r="K66" i="2" s="1"/>
  <c r="G62" i="2"/>
  <c r="K62" i="2" s="1"/>
  <c r="G58" i="2"/>
  <c r="K58" i="2" s="1"/>
  <c r="G54" i="2"/>
  <c r="K54" i="2" s="1"/>
  <c r="G49" i="2"/>
  <c r="K49" i="2" s="1"/>
  <c r="G45" i="2"/>
  <c r="K45" i="2" s="1"/>
  <c r="G41" i="2"/>
  <c r="K41" i="2" s="1"/>
  <c r="G37" i="2"/>
  <c r="K37" i="2" s="1"/>
  <c r="G50" i="2"/>
  <c r="K50" i="2" s="1"/>
  <c r="G48" i="2"/>
  <c r="K48" i="2" s="1"/>
  <c r="G44" i="2"/>
  <c r="K44" i="2" s="1"/>
  <c r="G40" i="2"/>
  <c r="K40" i="2" s="1"/>
  <c r="G36" i="2"/>
  <c r="K36" i="2" s="1"/>
  <c r="G32" i="2"/>
  <c r="K32" i="2" s="1"/>
  <c r="G28" i="2"/>
  <c r="K28" i="2" s="1"/>
  <c r="G24" i="2"/>
  <c r="K24" i="2" s="1"/>
  <c r="G20" i="2"/>
  <c r="K20" i="2" s="1"/>
  <c r="G16" i="2"/>
  <c r="K16" i="2" s="1"/>
  <c r="G12" i="2"/>
  <c r="K12" i="2" s="1"/>
  <c r="G8" i="2"/>
  <c r="K8" i="2" s="1"/>
  <c r="G4" i="2"/>
  <c r="K4" i="2" s="1"/>
  <c r="G68" i="2"/>
  <c r="K68" i="2" s="1"/>
  <c r="G64" i="2"/>
  <c r="K64" i="2" s="1"/>
  <c r="G60" i="2"/>
  <c r="K60" i="2" s="1"/>
  <c r="G56" i="2"/>
  <c r="K56" i="2" s="1"/>
  <c r="G52" i="2"/>
  <c r="K52" i="2" s="1"/>
  <c r="G2" i="2"/>
  <c r="K2" i="2" s="1"/>
  <c r="G47" i="2"/>
  <c r="K47" i="2" s="1"/>
  <c r="G43" i="2"/>
  <c r="K43" i="2" s="1"/>
  <c r="G39" i="2"/>
  <c r="K39" i="2" s="1"/>
  <c r="G35" i="2"/>
  <c r="K35" i="2" s="1"/>
  <c r="G31" i="2"/>
  <c r="K31" i="2" s="1"/>
  <c r="G27" i="2"/>
  <c r="K27" i="2" s="1"/>
  <c r="G23" i="2"/>
  <c r="K23" i="2" s="1"/>
  <c r="G19" i="2"/>
  <c r="K19" i="2" s="1"/>
  <c r="G15" i="2"/>
  <c r="K15" i="2" s="1"/>
  <c r="G11" i="2"/>
  <c r="K11" i="2" s="1"/>
  <c r="G7" i="2"/>
  <c r="K7" i="2" s="1"/>
  <c r="G3" i="2"/>
  <c r="K3" i="2" s="1"/>
  <c r="G73" i="2"/>
  <c r="K73" i="2" s="1"/>
  <c r="G69" i="2"/>
  <c r="K69" i="2" s="1"/>
  <c r="G65" i="2"/>
  <c r="K65" i="2" s="1"/>
  <c r="G61" i="2"/>
  <c r="K61" i="2" s="1"/>
  <c r="G57" i="2"/>
  <c r="K57" i="2" s="1"/>
  <c r="G53" i="2"/>
  <c r="K53" i="2" s="1"/>
  <c r="G51" i="2"/>
  <c r="K51" i="2" s="1"/>
  <c r="G33" i="2"/>
  <c r="K33" i="2" s="1"/>
  <c r="G29" i="2"/>
  <c r="K29" i="2" s="1"/>
  <c r="G25" i="2"/>
  <c r="K25" i="2" s="1"/>
  <c r="G21" i="2"/>
  <c r="K21" i="2" s="1"/>
  <c r="G17" i="2"/>
  <c r="K17" i="2" s="1"/>
  <c r="G13" i="2"/>
  <c r="K13" i="2" s="1"/>
  <c r="G9" i="2"/>
  <c r="K9" i="2" s="1"/>
  <c r="G5" i="2"/>
  <c r="K5" i="2" s="1"/>
  <c r="G71" i="2"/>
  <c r="K71" i="2" s="1"/>
  <c r="G67" i="2"/>
  <c r="K67" i="2" s="1"/>
  <c r="G63" i="2"/>
  <c r="K63" i="2" s="1"/>
  <c r="G59" i="2"/>
  <c r="K59" i="2" s="1"/>
  <c r="G55" i="2"/>
  <c r="K55" i="2" s="1"/>
  <c r="J46" i="2"/>
  <c r="J42" i="2"/>
  <c r="J38" i="2"/>
  <c r="J34" i="2"/>
  <c r="J30" i="2"/>
  <c r="J22" i="2"/>
  <c r="J18" i="2"/>
  <c r="J14" i="2"/>
  <c r="J10" i="2"/>
  <c r="J6" i="2"/>
  <c r="J71" i="2"/>
  <c r="J69" i="2"/>
  <c r="J65" i="2"/>
  <c r="J61" i="2"/>
  <c r="J57" i="2"/>
  <c r="J53" i="2"/>
  <c r="J47" i="2"/>
  <c r="J43" i="2"/>
  <c r="J39" i="2"/>
  <c r="J48" i="2"/>
  <c r="J44" i="2"/>
  <c r="J40" i="2"/>
  <c r="J36" i="2"/>
  <c r="J32" i="2"/>
  <c r="J28" i="2"/>
  <c r="J26" i="2"/>
  <c r="J24" i="2"/>
  <c r="J20" i="2"/>
  <c r="J16" i="2"/>
  <c r="J12" i="2"/>
  <c r="J8" i="2"/>
  <c r="J4" i="2"/>
  <c r="J73" i="2"/>
  <c r="J67" i="2"/>
  <c r="J63" i="2"/>
  <c r="J59" i="2"/>
  <c r="J55" i="2"/>
  <c r="J51" i="2"/>
  <c r="J2" i="2"/>
  <c r="J49" i="2"/>
  <c r="J45" i="2"/>
  <c r="J41" i="2"/>
  <c r="J37" i="2"/>
  <c r="J33" i="2"/>
  <c r="J29" i="2"/>
  <c r="J25" i="2"/>
  <c r="J21" i="2"/>
  <c r="J17" i="2"/>
  <c r="J13" i="2"/>
  <c r="J9" i="2"/>
  <c r="J5" i="2"/>
  <c r="J70" i="2"/>
  <c r="J66" i="2"/>
  <c r="J62" i="2"/>
  <c r="J58" i="2"/>
  <c r="J54" i="2"/>
  <c r="J50" i="2"/>
  <c r="J35" i="2"/>
  <c r="J31" i="2"/>
  <c r="J27" i="2"/>
  <c r="J23" i="2"/>
  <c r="J19" i="2"/>
  <c r="J15" i="2"/>
  <c r="J11" i="2"/>
  <c r="J7" i="2"/>
  <c r="J3" i="2"/>
  <c r="J72" i="2"/>
  <c r="J68" i="2"/>
  <c r="J64" i="2"/>
  <c r="J60" i="2"/>
  <c r="J56" i="2"/>
  <c r="J52" i="2"/>
  <c r="B2" i="3"/>
  <c r="P3" i="2" l="1"/>
  <c r="P2" i="2"/>
  <c r="B6" i="3"/>
  <c r="A6" i="3"/>
  <c r="P5" i="2" l="1"/>
  <c r="P4" i="2"/>
  <c r="L77" i="2" l="1"/>
  <c r="M77" i="2" s="1"/>
  <c r="L81" i="2"/>
  <c r="M81" i="2" s="1"/>
  <c r="L74" i="2"/>
  <c r="M74" i="2" s="1"/>
  <c r="L76" i="2"/>
  <c r="M76" i="2" s="1"/>
  <c r="L78" i="2"/>
  <c r="M78" i="2" s="1"/>
  <c r="L75" i="2"/>
  <c r="M75" i="2" s="1"/>
  <c r="L79" i="2"/>
  <c r="M79" i="2" s="1"/>
  <c r="L80" i="2"/>
  <c r="M80" i="2" s="1"/>
  <c r="L55" i="2"/>
  <c r="M55" i="2" s="1"/>
  <c r="L71" i="2"/>
  <c r="M71" i="2" s="1"/>
  <c r="L17" i="2"/>
  <c r="M17" i="2" s="1"/>
  <c r="L33" i="2"/>
  <c r="M33" i="2" s="1"/>
  <c r="L61" i="2"/>
  <c r="M61" i="2" s="1"/>
  <c r="L3" i="2"/>
  <c r="M3" i="2" s="1"/>
  <c r="L19" i="2"/>
  <c r="M19" i="2" s="1"/>
  <c r="L35" i="2"/>
  <c r="M35" i="2" s="1"/>
  <c r="L2" i="2"/>
  <c r="M2" i="2" s="1"/>
  <c r="L64" i="2"/>
  <c r="M64" i="2" s="1"/>
  <c r="L12" i="2"/>
  <c r="M12" i="2" s="1"/>
  <c r="L28" i="2"/>
  <c r="M28" i="2" s="1"/>
  <c r="L36" i="2"/>
  <c r="M36" i="2" s="1"/>
  <c r="L50" i="2"/>
  <c r="M50" i="2" s="1"/>
  <c r="L49" i="2"/>
  <c r="M49" i="2" s="1"/>
  <c r="L66" i="2"/>
  <c r="M66" i="2" s="1"/>
  <c r="L10" i="2"/>
  <c r="M10" i="2" s="1"/>
  <c r="L26" i="2"/>
  <c r="M26" i="2" s="1"/>
  <c r="L42" i="2"/>
  <c r="M42" i="2" s="1"/>
  <c r="L67" i="2"/>
  <c r="M67" i="2" s="1"/>
  <c r="L13" i="2"/>
  <c r="M13" i="2" s="1"/>
  <c r="L29" i="2"/>
  <c r="M29" i="2" s="1"/>
  <c r="L57" i="2"/>
  <c r="M57" i="2" s="1"/>
  <c r="L73" i="2"/>
  <c r="M73" i="2" s="1"/>
  <c r="L15" i="2"/>
  <c r="M15" i="2" s="1"/>
  <c r="L31" i="2"/>
  <c r="M31" i="2" s="1"/>
  <c r="L47" i="2"/>
  <c r="M47" i="2" s="1"/>
  <c r="L60" i="2"/>
  <c r="M60" i="2" s="1"/>
  <c r="L8" i="2"/>
  <c r="M8" i="2" s="1"/>
  <c r="L24" i="2"/>
  <c r="M24" i="2" s="1"/>
  <c r="L40" i="2"/>
  <c r="M40" i="2" s="1"/>
  <c r="L37" i="2"/>
  <c r="M37" i="2" s="1"/>
  <c r="L54" i="2"/>
  <c r="M54" i="2" s="1"/>
  <c r="L70" i="2"/>
  <c r="M70" i="2" s="1"/>
  <c r="L14" i="2"/>
  <c r="M14" i="2" s="1"/>
  <c r="L30" i="2"/>
  <c r="M30" i="2" s="1"/>
  <c r="L46" i="2"/>
  <c r="M46" i="2" s="1"/>
  <c r="L48" i="2"/>
  <c r="M48" i="2" s="1"/>
  <c r="L62" i="2"/>
  <c r="M62" i="2" s="1"/>
  <c r="L22" i="2"/>
  <c r="M22" i="2" s="1"/>
  <c r="L63" i="2"/>
  <c r="M63" i="2" s="1"/>
  <c r="L9" i="2"/>
  <c r="M9" i="2" s="1"/>
  <c r="L25" i="2"/>
  <c r="M25" i="2" s="1"/>
  <c r="L53" i="2"/>
  <c r="M53" i="2" s="1"/>
  <c r="L69" i="2"/>
  <c r="M69" i="2" s="1"/>
  <c r="L11" i="2"/>
  <c r="M11" i="2" s="1"/>
  <c r="L27" i="2"/>
  <c r="M27" i="2" s="1"/>
  <c r="L43" i="2"/>
  <c r="M43" i="2" s="1"/>
  <c r="L56" i="2"/>
  <c r="M56" i="2" s="1"/>
  <c r="L4" i="2"/>
  <c r="M4" i="2" s="1"/>
  <c r="L20" i="2"/>
  <c r="M20" i="2" s="1"/>
  <c r="L44" i="2"/>
  <c r="M44" i="2" s="1"/>
  <c r="L41" i="2"/>
  <c r="M41" i="2" s="1"/>
  <c r="L58" i="2"/>
  <c r="M58" i="2" s="1"/>
  <c r="L72" i="2"/>
  <c r="M72" i="2" s="1"/>
  <c r="L18" i="2"/>
  <c r="M18" i="2" s="1"/>
  <c r="L34" i="2"/>
  <c r="M34" i="2" s="1"/>
  <c r="L59" i="2"/>
  <c r="M59" i="2" s="1"/>
  <c r="L5" i="2"/>
  <c r="M5" i="2" s="1"/>
  <c r="L21" i="2"/>
  <c r="M21" i="2" s="1"/>
  <c r="L51" i="2"/>
  <c r="M51" i="2" s="1"/>
  <c r="L65" i="2"/>
  <c r="M65" i="2" s="1"/>
  <c r="L7" i="2"/>
  <c r="M7" i="2" s="1"/>
  <c r="L23" i="2"/>
  <c r="M23" i="2" s="1"/>
  <c r="L39" i="2"/>
  <c r="M39" i="2" s="1"/>
  <c r="L52" i="2"/>
  <c r="M52" i="2" s="1"/>
  <c r="L68" i="2"/>
  <c r="M68" i="2" s="1"/>
  <c r="L16" i="2"/>
  <c r="M16" i="2" s="1"/>
  <c r="L32" i="2"/>
  <c r="M32" i="2" s="1"/>
  <c r="L45" i="2"/>
  <c r="M45" i="2" s="1"/>
  <c r="L6" i="2"/>
  <c r="M6" i="2" s="1"/>
  <c r="L38" i="2"/>
  <c r="M38" i="2" s="1"/>
</calcChain>
</file>

<file path=xl/sharedStrings.xml><?xml version="1.0" encoding="utf-8"?>
<sst xmlns="http://schemas.openxmlformats.org/spreadsheetml/2006/main" count="2179" uniqueCount="103">
  <si>
    <t>Subject</t>
  </si>
  <si>
    <t>SessionDate</t>
  </si>
  <si>
    <t>Block</t>
  </si>
  <si>
    <t>Consistency</t>
  </si>
  <si>
    <t>Side</t>
  </si>
  <si>
    <t>SimonExpt.ACC</t>
  </si>
  <si>
    <t>SimonExpt.CRESP</t>
  </si>
  <si>
    <t>SimonExpt.RESP</t>
  </si>
  <si>
    <t>SimonExpt.RT</t>
  </si>
  <si>
    <t>C</t>
  </si>
  <si>
    <t>I</t>
  </si>
  <si>
    <t>Date</t>
  </si>
  <si>
    <t>Grand Total</t>
  </si>
  <si>
    <t>Row Labels</t>
  </si>
  <si>
    <t>Expt #</t>
  </si>
  <si>
    <t>Con RT</t>
  </si>
  <si>
    <t>Incon RT</t>
  </si>
  <si>
    <t>Con ACC</t>
  </si>
  <si>
    <t>Incon ACC</t>
  </si>
  <si>
    <t>Simon Analysis Template</t>
  </si>
  <si>
    <t>Entered by:</t>
  </si>
  <si>
    <t>Date:</t>
  </si>
  <si>
    <t>Copy data from subjects .edat file</t>
  </si>
  <si>
    <t>Refresh' both pivot tables</t>
  </si>
  <si>
    <t>copy results to summary document.</t>
  </si>
  <si>
    <t>BY</t>
  </si>
  <si>
    <t>Column Labels</t>
  </si>
  <si>
    <t>Correct</t>
  </si>
  <si>
    <t>Incorrect</t>
  </si>
  <si>
    <t>Con TO</t>
  </si>
  <si>
    <t>Incon TO</t>
  </si>
  <si>
    <t>Delete data in 'Raw' tab</t>
  </si>
  <si>
    <t>Paste data into 'Raw' tab</t>
  </si>
  <si>
    <t>CorrectRT</t>
  </si>
  <si>
    <t>FinalRT</t>
  </si>
  <si>
    <t>FinalACC</t>
  </si>
  <si>
    <t>Avg</t>
  </si>
  <si>
    <t>StDev</t>
  </si>
  <si>
    <t>Avg+3StDev</t>
  </si>
  <si>
    <t>EXTRA</t>
  </si>
  <si>
    <t>Outlier</t>
  </si>
  <si>
    <t>Timeout</t>
  </si>
  <si>
    <t>Average of FinalRT</t>
  </si>
  <si>
    <t>Count of FinalACC</t>
  </si>
  <si>
    <t>Incon-Con RT</t>
  </si>
  <si>
    <t>Incon-Con ACC</t>
  </si>
  <si>
    <t>ExperimentName</t>
  </si>
  <si>
    <t>Session</t>
  </si>
  <si>
    <t>Clock.Information</t>
  </si>
  <si>
    <t>DataFile.Basename</t>
  </si>
  <si>
    <t>Display.RefreshRate</t>
  </si>
  <si>
    <t>ExperimentVersion</t>
  </si>
  <si>
    <t>Group</t>
  </si>
  <si>
    <t>PracACC</t>
  </si>
  <si>
    <t>RandomSeed</t>
  </si>
  <si>
    <t>RuntimeCapabilities</t>
  </si>
  <si>
    <t>RuntimeVersion</t>
  </si>
  <si>
    <t>RuntimeVersionExpected</t>
  </si>
  <si>
    <t>SessionStartDateTimeUtc</t>
  </si>
  <si>
    <t>SessionTime</t>
  </si>
  <si>
    <t>StudioVersion</t>
  </si>
  <si>
    <t>CorrectResponse</t>
  </si>
  <si>
    <t>Left</t>
  </si>
  <si>
    <t>Practice1</t>
  </si>
  <si>
    <t>Practice1.Cycle</t>
  </si>
  <si>
    <t>Practice1.Sample</t>
  </si>
  <si>
    <t>Procedure</t>
  </si>
  <si>
    <t>Right</t>
  </si>
  <si>
    <t>Running</t>
  </si>
  <si>
    <t>Simon</t>
  </si>
  <si>
    <t>Simon.Cycle</t>
  </si>
  <si>
    <t>Simon.Sample</t>
  </si>
  <si>
    <t>SimonExpt.DurationError</t>
  </si>
  <si>
    <t>SimonExpt.OnsetDelay</t>
  </si>
  <si>
    <t>SimonExpt.OnsetTime</t>
  </si>
  <si>
    <t>SimonExpt.OnsetToOnsetTime</t>
  </si>
  <si>
    <t>SimonExpt.RTTime</t>
  </si>
  <si>
    <t>SimonPrac.ACC</t>
  </si>
  <si>
    <t>SimonPrac.CRESP</t>
  </si>
  <si>
    <t>SimonPrac.DurationError</t>
  </si>
  <si>
    <t>SimonPrac.OnsetDelay</t>
  </si>
  <si>
    <t>SimonPrac.OnsetTime</t>
  </si>
  <si>
    <t>SimonPrac.OnsetToOnsetTime</t>
  </si>
  <si>
    <t>SimonPrac.RESP</t>
  </si>
  <si>
    <t>SimonPrac.RT</t>
  </si>
  <si>
    <t>SimonPrac.RTTime</t>
  </si>
  <si>
    <t>Stimuli</t>
  </si>
  <si>
    <t>Simon_B_01.02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</si>
  <si>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dt:dt="string"&gt;2015-01-09T02:25:31Z&lt;/DateUtc&gt;&lt;/StartTime&gt;&lt;FrequencyChanges&gt;&lt;FrequencyChange&gt;&lt;Frequency dt:dt="r8"&gt;2857451&lt;/Frequency&gt;&lt;Timestamp dt:dt="r8"&gt;1517890236657&lt;/Timestamp&gt;&lt;Current dt:dt="r8"&gt;0&lt;/Current&gt;&lt;DateUtc dt:dt="string"&gt;2015-01-09T02:25:31Z&lt;/DateUtc&gt;&lt;/FrequencyChange&gt;&lt;/FrequencyChanges&gt;&lt;/Clock&gt;\n</t>
  </si>
  <si>
    <t>Simon_B_01.02-28020-1</t>
  </si>
  <si>
    <t>1.0.0.27</t>
  </si>
  <si>
    <t>Standard</t>
  </si>
  <si>
    <t>2.0.10.353</t>
  </si>
  <si>
    <t>2.0.10.248</t>
  </si>
  <si>
    <t>Images\blank.gif</t>
  </si>
  <si>
    <t>PracticeProc1</t>
  </si>
  <si>
    <t>Images\circle.gif</t>
  </si>
  <si>
    <t>NULL</t>
  </si>
  <si>
    <t>Circle</t>
  </si>
  <si>
    <t>q</t>
  </si>
  <si>
    <t>Images\square.gif</t>
  </si>
  <si>
    <t>Square</t>
  </si>
  <si>
    <t>SimonProc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</si>
</sst>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0" xfId="0" applyFill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22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perimenter" refreshedDate="42053.649454513892" createdVersion="4" refreshedVersion="4" minRefreshableVersion="3" recordCount="83">
  <cacheSource type="worksheet">
    <worksheetSource ref="B1:M1048576" sheet="Organized"/>
  </cacheSource>
  <cacheFields count="12">
    <cacheField name="Subject" numFmtId="0">
      <sharedItems containsBlank="1" containsMixedTypes="1" containsNumber="1" containsInteger="1" minValue="0" maxValue="28020"/>
    </cacheField>
    <cacheField name="SessionDate" numFmtId="0">
      <sharedItems containsBlank="1" containsMixedTypes="1" containsNumber="1" containsInteger="1" minValue="42012" maxValue="42012"/>
    </cacheField>
    <cacheField name="Block" numFmtId="0">
      <sharedItems containsBlank="1" containsMixedTypes="1" containsNumber="1" containsInteger="1" minValue="1" maxValue="72"/>
    </cacheField>
    <cacheField name="Side" numFmtId="0">
      <sharedItems containsBlank="1"/>
    </cacheField>
    <cacheField name="Consistency" numFmtId="0">
      <sharedItems containsBlank="1" count="5">
        <s v="C"/>
        <s v="I"/>
        <s v=""/>
        <s v="EXTRA"/>
        <m/>
      </sharedItems>
    </cacheField>
    <cacheField name="SimonExpt.ACC" numFmtId="0">
      <sharedItems containsBlank="1" containsMixedTypes="1" containsNumber="1" containsInteger="1" minValue="0" maxValue="1"/>
    </cacheField>
    <cacheField name="SimonExpt.RT" numFmtId="0">
      <sharedItems containsBlank="1" containsMixedTypes="1" containsNumber="1" containsInteger="1" minValue="296" maxValue="1271"/>
    </cacheField>
    <cacheField name="SimonExpt.RESP" numFmtId="0">
      <sharedItems containsBlank="1" containsMixedTypes="1" containsNumber="1" containsInteger="1" minValue="7" maxValue="7"/>
    </cacheField>
    <cacheField name="SimonExpt.CRESP" numFmtId="0">
      <sharedItems containsBlank="1" containsMixedTypes="1" containsNumber="1" containsInteger="1" minValue="7" maxValue="7"/>
    </cacheField>
    <cacheField name="CorrectRT" numFmtId="0">
      <sharedItems containsBlank="1" containsMixedTypes="1" containsNumber="1" containsInteger="1" minValue="296" maxValue="1271"/>
    </cacheField>
    <cacheField name="FinalRT" numFmtId="0">
      <sharedItems containsBlank="1" containsMixedTypes="1" containsNumber="1" containsInteger="1" minValue="296" maxValue="1090"/>
    </cacheField>
    <cacheField name="FinalACC" numFmtId="0">
      <sharedItems containsBlank="1" count="6">
        <s v=""/>
        <s v="Correct"/>
        <s v="Outlier"/>
        <s v="Incorrect"/>
        <s v="Timeou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28020"/>
    <n v="42012"/>
    <n v="1"/>
    <s v="Right"/>
    <x v="0"/>
    <s v="NULL"/>
    <s v="NULL"/>
    <s v="NULL"/>
    <s v="NULL"/>
    <s v=""/>
    <s v=""/>
    <x v="0"/>
  </r>
  <r>
    <n v="28020"/>
    <n v="42012"/>
    <n v="2"/>
    <s v="Right"/>
    <x v="0"/>
    <s v="NULL"/>
    <s v="NULL"/>
    <s v="NULL"/>
    <s v="NULL"/>
    <s v=""/>
    <s v=""/>
    <x v="0"/>
  </r>
  <r>
    <n v="28020"/>
    <n v="42012"/>
    <n v="3"/>
    <s v="Left"/>
    <x v="0"/>
    <s v="NULL"/>
    <s v="NULL"/>
    <s v="NULL"/>
    <s v="NULL"/>
    <s v=""/>
    <s v=""/>
    <x v="0"/>
  </r>
  <r>
    <n v="28020"/>
    <n v="42012"/>
    <n v="4"/>
    <s v="Left"/>
    <x v="0"/>
    <s v="NULL"/>
    <s v="NULL"/>
    <s v="NULL"/>
    <s v="NULL"/>
    <s v=""/>
    <s v=""/>
    <x v="0"/>
  </r>
  <r>
    <n v="28020"/>
    <n v="42012"/>
    <n v="5"/>
    <s v="Right"/>
    <x v="0"/>
    <s v="NULL"/>
    <s v="NULL"/>
    <s v="NULL"/>
    <s v="NULL"/>
    <s v=""/>
    <s v=""/>
    <x v="0"/>
  </r>
  <r>
    <n v="28020"/>
    <n v="42012"/>
    <n v="6"/>
    <s v="Right"/>
    <x v="0"/>
    <s v="NULL"/>
    <s v="NULL"/>
    <s v="NULL"/>
    <s v="NULL"/>
    <s v=""/>
    <s v=""/>
    <x v="0"/>
  </r>
  <r>
    <n v="28020"/>
    <n v="42012"/>
    <n v="7"/>
    <s v="Left"/>
    <x v="0"/>
    <s v="NULL"/>
    <s v="NULL"/>
    <s v="NULL"/>
    <s v="NULL"/>
    <s v=""/>
    <s v=""/>
    <x v="0"/>
  </r>
  <r>
    <n v="28020"/>
    <n v="42012"/>
    <n v="8"/>
    <s v="Left"/>
    <x v="0"/>
    <s v="NULL"/>
    <s v="NULL"/>
    <s v="NULL"/>
    <s v="NULL"/>
    <s v=""/>
    <s v=""/>
    <x v="0"/>
  </r>
  <r>
    <n v="28020"/>
    <n v="42012"/>
    <n v="9"/>
    <s v="Right"/>
    <x v="0"/>
    <s v="NULL"/>
    <s v="NULL"/>
    <s v="NULL"/>
    <s v="NULL"/>
    <s v=""/>
    <s v=""/>
    <x v="0"/>
  </r>
  <r>
    <n v="28020"/>
    <n v="42012"/>
    <n v="10"/>
    <s v="Right"/>
    <x v="0"/>
    <s v="NULL"/>
    <s v="NULL"/>
    <s v="NULL"/>
    <s v="NULL"/>
    <s v=""/>
    <s v=""/>
    <x v="0"/>
  </r>
  <r>
    <n v="28020"/>
    <n v="42012"/>
    <n v="11"/>
    <s v="Left"/>
    <x v="0"/>
    <s v="NULL"/>
    <s v="NULL"/>
    <s v="NULL"/>
    <s v="NULL"/>
    <s v=""/>
    <s v=""/>
    <x v="0"/>
  </r>
  <r>
    <n v="28020"/>
    <n v="42012"/>
    <n v="12"/>
    <s v="Left"/>
    <x v="0"/>
    <s v="NULL"/>
    <s v="NULL"/>
    <s v="NULL"/>
    <s v="NULL"/>
    <s v=""/>
    <s v=""/>
    <x v="0"/>
  </r>
  <r>
    <n v="28020"/>
    <n v="42012"/>
    <n v="13"/>
    <s v="Right"/>
    <x v="0"/>
    <n v="1"/>
    <n v="729"/>
    <n v="7"/>
    <n v="7"/>
    <n v="729"/>
    <n v="729"/>
    <x v="1"/>
  </r>
  <r>
    <n v="28020"/>
    <n v="42012"/>
    <n v="14"/>
    <s v="Right"/>
    <x v="0"/>
    <n v="1"/>
    <n v="435"/>
    <n v="7"/>
    <n v="7"/>
    <n v="435"/>
    <n v="435"/>
    <x v="1"/>
  </r>
  <r>
    <n v="28020"/>
    <n v="42012"/>
    <n v="15"/>
    <s v="Right"/>
    <x v="0"/>
    <n v="1"/>
    <n v="377"/>
    <n v="7"/>
    <n v="7"/>
    <n v="377"/>
    <n v="377"/>
    <x v="1"/>
  </r>
  <r>
    <n v="28020"/>
    <n v="42012"/>
    <n v="16"/>
    <s v="Left"/>
    <x v="0"/>
    <n v="1"/>
    <n v="352"/>
    <s v="q"/>
    <s v="q"/>
    <n v="352"/>
    <n v="352"/>
    <x v="1"/>
  </r>
  <r>
    <n v="28020"/>
    <n v="42012"/>
    <n v="17"/>
    <s v="Left"/>
    <x v="0"/>
    <n v="1"/>
    <n v="329"/>
    <s v="q"/>
    <s v="q"/>
    <n v="329"/>
    <n v="329"/>
    <x v="1"/>
  </r>
  <r>
    <n v="28020"/>
    <n v="42012"/>
    <n v="18"/>
    <s v="Left"/>
    <x v="1"/>
    <n v="1"/>
    <n v="611"/>
    <n v="7"/>
    <n v="7"/>
    <n v="611"/>
    <n v="611"/>
    <x v="1"/>
  </r>
  <r>
    <n v="28020"/>
    <n v="42012"/>
    <n v="19"/>
    <s v="Left"/>
    <x v="0"/>
    <n v="1"/>
    <n v="834"/>
    <s v="q"/>
    <s v="q"/>
    <n v="834"/>
    <n v="834"/>
    <x v="1"/>
  </r>
  <r>
    <n v="28020"/>
    <n v="42012"/>
    <n v="20"/>
    <s v="Right"/>
    <x v="0"/>
    <n v="1"/>
    <n v="520"/>
    <n v="7"/>
    <n v="7"/>
    <n v="520"/>
    <n v="520"/>
    <x v="1"/>
  </r>
  <r>
    <n v="28020"/>
    <n v="42012"/>
    <n v="21"/>
    <s v="Right"/>
    <x v="0"/>
    <n v="1"/>
    <n v="459"/>
    <n v="7"/>
    <n v="7"/>
    <n v="459"/>
    <n v="459"/>
    <x v="1"/>
  </r>
  <r>
    <n v="28020"/>
    <n v="42012"/>
    <n v="22"/>
    <s v="Right"/>
    <x v="1"/>
    <n v="1"/>
    <n v="575"/>
    <s v="q"/>
    <s v="q"/>
    <n v="575"/>
    <n v="575"/>
    <x v="1"/>
  </r>
  <r>
    <n v="28020"/>
    <n v="42012"/>
    <n v="23"/>
    <s v="Right"/>
    <x v="0"/>
    <n v="1"/>
    <n v="639"/>
    <n v="7"/>
    <n v="7"/>
    <n v="639"/>
    <n v="639"/>
    <x v="1"/>
  </r>
  <r>
    <n v="28020"/>
    <n v="42012"/>
    <n v="24"/>
    <s v="Left"/>
    <x v="0"/>
    <n v="1"/>
    <n v="397"/>
    <s v="q"/>
    <s v="q"/>
    <n v="397"/>
    <n v="397"/>
    <x v="1"/>
  </r>
  <r>
    <n v="28020"/>
    <n v="42012"/>
    <n v="25"/>
    <s v="Right"/>
    <x v="0"/>
    <n v="1"/>
    <n v="516"/>
    <n v="7"/>
    <n v="7"/>
    <n v="516"/>
    <n v="516"/>
    <x v="1"/>
  </r>
  <r>
    <n v="28020"/>
    <n v="42012"/>
    <n v="26"/>
    <s v="Left"/>
    <x v="0"/>
    <n v="1"/>
    <n v="1271"/>
    <s v="q"/>
    <s v="q"/>
    <n v="1271"/>
    <s v=""/>
    <x v="2"/>
  </r>
  <r>
    <n v="28020"/>
    <n v="42012"/>
    <n v="27"/>
    <s v="Left"/>
    <x v="0"/>
    <n v="1"/>
    <n v="557"/>
    <s v="q"/>
    <s v="q"/>
    <n v="557"/>
    <n v="557"/>
    <x v="1"/>
  </r>
  <r>
    <n v="28020"/>
    <n v="42012"/>
    <n v="28"/>
    <s v="Right"/>
    <x v="0"/>
    <n v="1"/>
    <n v="541"/>
    <n v="7"/>
    <n v="7"/>
    <n v="541"/>
    <n v="541"/>
    <x v="1"/>
  </r>
  <r>
    <n v="28020"/>
    <n v="42012"/>
    <n v="29"/>
    <s v="Left"/>
    <x v="0"/>
    <n v="1"/>
    <n v="415"/>
    <s v="q"/>
    <s v="q"/>
    <n v="415"/>
    <n v="415"/>
    <x v="1"/>
  </r>
  <r>
    <n v="28020"/>
    <n v="42012"/>
    <n v="30"/>
    <s v="Right"/>
    <x v="0"/>
    <n v="1"/>
    <n v="357"/>
    <n v="7"/>
    <n v="7"/>
    <n v="357"/>
    <n v="357"/>
    <x v="1"/>
  </r>
  <r>
    <n v="28020"/>
    <n v="42012"/>
    <n v="31"/>
    <s v="Right"/>
    <x v="0"/>
    <n v="1"/>
    <n v="398"/>
    <n v="7"/>
    <n v="7"/>
    <n v="398"/>
    <n v="398"/>
    <x v="1"/>
  </r>
  <r>
    <n v="28020"/>
    <n v="42012"/>
    <n v="32"/>
    <s v="Left"/>
    <x v="0"/>
    <n v="1"/>
    <n v="341"/>
    <s v="q"/>
    <s v="q"/>
    <n v="341"/>
    <n v="341"/>
    <x v="1"/>
  </r>
  <r>
    <n v="28020"/>
    <n v="42012"/>
    <n v="33"/>
    <s v="Left"/>
    <x v="0"/>
    <n v="1"/>
    <n v="317"/>
    <s v="q"/>
    <s v="q"/>
    <n v="317"/>
    <n v="317"/>
    <x v="1"/>
  </r>
  <r>
    <n v="28020"/>
    <n v="42012"/>
    <n v="34"/>
    <s v="Right"/>
    <x v="0"/>
    <n v="1"/>
    <n v="312"/>
    <n v="7"/>
    <n v="7"/>
    <n v="312"/>
    <n v="312"/>
    <x v="1"/>
  </r>
  <r>
    <n v="28020"/>
    <n v="42012"/>
    <n v="35"/>
    <s v="Left"/>
    <x v="1"/>
    <n v="0"/>
    <n v="450"/>
    <s v="q"/>
    <n v="7"/>
    <s v=""/>
    <s v=""/>
    <x v="3"/>
  </r>
  <r>
    <n v="28020"/>
    <n v="42012"/>
    <n v="36"/>
    <s v="Left"/>
    <x v="0"/>
    <n v="1"/>
    <n v="487"/>
    <s v="q"/>
    <s v="q"/>
    <n v="487"/>
    <n v="487"/>
    <x v="1"/>
  </r>
  <r>
    <n v="28020"/>
    <n v="42012"/>
    <n v="37"/>
    <s v="Left"/>
    <x v="0"/>
    <n v="1"/>
    <n v="619"/>
    <s v="q"/>
    <s v="q"/>
    <n v="619"/>
    <n v="619"/>
    <x v="1"/>
  </r>
  <r>
    <n v="28020"/>
    <n v="42012"/>
    <n v="38"/>
    <s v="Right"/>
    <x v="0"/>
    <n v="1"/>
    <n v="410"/>
    <n v="7"/>
    <n v="7"/>
    <n v="410"/>
    <n v="410"/>
    <x v="1"/>
  </r>
  <r>
    <n v="28020"/>
    <n v="42012"/>
    <n v="39"/>
    <s v="Right"/>
    <x v="0"/>
    <n v="1"/>
    <n v="384"/>
    <n v="7"/>
    <n v="7"/>
    <n v="384"/>
    <n v="384"/>
    <x v="1"/>
  </r>
  <r>
    <n v="28020"/>
    <n v="42012"/>
    <n v="40"/>
    <s v="Right"/>
    <x v="0"/>
    <n v="1"/>
    <n v="472"/>
    <n v="7"/>
    <n v="7"/>
    <n v="472"/>
    <n v="472"/>
    <x v="1"/>
  </r>
  <r>
    <n v="28020"/>
    <n v="42012"/>
    <n v="41"/>
    <s v="Right"/>
    <x v="1"/>
    <n v="1"/>
    <n v="604"/>
    <s v="q"/>
    <s v="q"/>
    <n v="604"/>
    <n v="604"/>
    <x v="1"/>
  </r>
  <r>
    <n v="28020"/>
    <n v="42012"/>
    <n v="42"/>
    <s v="Right"/>
    <x v="0"/>
    <n v="1"/>
    <n v="556"/>
    <n v="7"/>
    <n v="7"/>
    <n v="556"/>
    <n v="556"/>
    <x v="1"/>
  </r>
  <r>
    <n v="28020"/>
    <n v="42012"/>
    <n v="43"/>
    <s v="Right"/>
    <x v="1"/>
    <n v="1"/>
    <n v="445"/>
    <s v="q"/>
    <s v="q"/>
    <n v="445"/>
    <n v="445"/>
    <x v="1"/>
  </r>
  <r>
    <n v="28020"/>
    <n v="42012"/>
    <n v="44"/>
    <s v="Left"/>
    <x v="0"/>
    <n v="1"/>
    <n v="466"/>
    <s v="q"/>
    <s v="q"/>
    <n v="466"/>
    <n v="466"/>
    <x v="1"/>
  </r>
  <r>
    <n v="28020"/>
    <n v="42012"/>
    <n v="45"/>
    <s v="Left"/>
    <x v="0"/>
    <n v="1"/>
    <n v="407"/>
    <s v="q"/>
    <s v="q"/>
    <n v="407"/>
    <n v="407"/>
    <x v="1"/>
  </r>
  <r>
    <n v="28020"/>
    <n v="42012"/>
    <n v="46"/>
    <s v="Left"/>
    <x v="1"/>
    <n v="1"/>
    <n v="525"/>
    <n v="7"/>
    <n v="7"/>
    <n v="525"/>
    <n v="525"/>
    <x v="1"/>
  </r>
  <r>
    <n v="28020"/>
    <n v="42012"/>
    <n v="47"/>
    <s v="Left"/>
    <x v="1"/>
    <n v="1"/>
    <n v="479"/>
    <n v="7"/>
    <n v="7"/>
    <n v="479"/>
    <n v="479"/>
    <x v="1"/>
  </r>
  <r>
    <n v="28020"/>
    <n v="42012"/>
    <n v="48"/>
    <s v="Right"/>
    <x v="1"/>
    <n v="1"/>
    <n v="579"/>
    <s v="q"/>
    <s v="q"/>
    <n v="579"/>
    <n v="579"/>
    <x v="1"/>
  </r>
  <r>
    <n v="28020"/>
    <n v="42012"/>
    <n v="49"/>
    <s v="Right"/>
    <x v="0"/>
    <n v="1"/>
    <n v="547"/>
    <n v="7"/>
    <n v="7"/>
    <n v="547"/>
    <n v="547"/>
    <x v="1"/>
  </r>
  <r>
    <n v="28020"/>
    <n v="42012"/>
    <n v="50"/>
    <s v="Left"/>
    <x v="0"/>
    <n v="1"/>
    <n v="580"/>
    <s v="q"/>
    <s v="q"/>
    <n v="580"/>
    <n v="580"/>
    <x v="1"/>
  </r>
  <r>
    <n v="28020"/>
    <n v="42012"/>
    <n v="51"/>
    <s v="Left"/>
    <x v="0"/>
    <n v="1"/>
    <n v="437"/>
    <s v="q"/>
    <s v="q"/>
    <n v="437"/>
    <n v="437"/>
    <x v="1"/>
  </r>
  <r>
    <n v="28020"/>
    <n v="42012"/>
    <n v="52"/>
    <s v="Right"/>
    <x v="0"/>
    <n v="1"/>
    <n v="490"/>
    <n v="7"/>
    <n v="7"/>
    <n v="490"/>
    <n v="490"/>
    <x v="1"/>
  </r>
  <r>
    <n v="28020"/>
    <n v="42012"/>
    <n v="53"/>
    <s v="Left"/>
    <x v="0"/>
    <n v="1"/>
    <n v="430"/>
    <s v="q"/>
    <s v="q"/>
    <n v="430"/>
    <n v="430"/>
    <x v="1"/>
  </r>
  <r>
    <n v="28020"/>
    <n v="42012"/>
    <n v="54"/>
    <s v="Left"/>
    <x v="0"/>
    <n v="1"/>
    <n v="387"/>
    <s v="q"/>
    <s v="q"/>
    <n v="387"/>
    <n v="387"/>
    <x v="1"/>
  </r>
  <r>
    <n v="28020"/>
    <n v="42012"/>
    <n v="55"/>
    <s v="Left"/>
    <x v="1"/>
    <n v="1"/>
    <n v="554"/>
    <n v="7"/>
    <n v="7"/>
    <n v="554"/>
    <n v="554"/>
    <x v="1"/>
  </r>
  <r>
    <n v="28020"/>
    <n v="42012"/>
    <n v="56"/>
    <s v="Left"/>
    <x v="0"/>
    <n v="1"/>
    <n v="667"/>
    <s v="q"/>
    <s v="q"/>
    <n v="667"/>
    <n v="667"/>
    <x v="1"/>
  </r>
  <r>
    <n v="28020"/>
    <n v="42012"/>
    <n v="57"/>
    <s v="Left"/>
    <x v="1"/>
    <n v="1"/>
    <n v="520"/>
    <n v="7"/>
    <n v="7"/>
    <n v="520"/>
    <n v="520"/>
    <x v="1"/>
  </r>
  <r>
    <n v="28020"/>
    <n v="42012"/>
    <n v="58"/>
    <s v="Left"/>
    <x v="0"/>
    <n v="1"/>
    <n v="555"/>
    <s v="q"/>
    <s v="q"/>
    <n v="555"/>
    <n v="555"/>
    <x v="1"/>
  </r>
  <r>
    <n v="28020"/>
    <n v="42012"/>
    <n v="59"/>
    <s v="Left"/>
    <x v="1"/>
    <n v="1"/>
    <n v="556"/>
    <n v="7"/>
    <n v="7"/>
    <n v="556"/>
    <n v="556"/>
    <x v="1"/>
  </r>
  <r>
    <n v="28020"/>
    <n v="42012"/>
    <n v="60"/>
    <s v="Right"/>
    <x v="0"/>
    <n v="1"/>
    <n v="493"/>
    <n v="7"/>
    <n v="7"/>
    <n v="493"/>
    <n v="493"/>
    <x v="1"/>
  </r>
  <r>
    <n v="28020"/>
    <n v="42012"/>
    <n v="61"/>
    <s v="Right"/>
    <x v="1"/>
    <n v="1"/>
    <n v="608"/>
    <s v="q"/>
    <s v="q"/>
    <n v="608"/>
    <n v="608"/>
    <x v="1"/>
  </r>
  <r>
    <n v="28020"/>
    <n v="42012"/>
    <n v="62"/>
    <s v="Left"/>
    <x v="1"/>
    <n v="1"/>
    <n v="511"/>
    <n v="7"/>
    <n v="7"/>
    <n v="511"/>
    <n v="511"/>
    <x v="1"/>
  </r>
  <r>
    <n v="28020"/>
    <n v="42012"/>
    <n v="63"/>
    <s v="Right"/>
    <x v="1"/>
    <n v="1"/>
    <n v="1090"/>
    <s v="q"/>
    <s v="q"/>
    <n v="1090"/>
    <n v="1090"/>
    <x v="1"/>
  </r>
  <r>
    <n v="28020"/>
    <n v="42012"/>
    <n v="64"/>
    <s v="Left"/>
    <x v="0"/>
    <n v="1"/>
    <n v="1150"/>
    <s v="q"/>
    <s v="q"/>
    <n v="1150"/>
    <s v=""/>
    <x v="2"/>
  </r>
  <r>
    <n v="28020"/>
    <n v="42012"/>
    <n v="65"/>
    <s v="Right"/>
    <x v="0"/>
    <n v="1"/>
    <n v="617"/>
    <n v="7"/>
    <n v="7"/>
    <n v="617"/>
    <n v="617"/>
    <x v="1"/>
  </r>
  <r>
    <n v="28020"/>
    <n v="42012"/>
    <n v="66"/>
    <s v="Right"/>
    <x v="0"/>
    <n v="1"/>
    <n v="695"/>
    <n v="7"/>
    <n v="7"/>
    <n v="695"/>
    <n v="695"/>
    <x v="1"/>
  </r>
  <r>
    <n v="28020"/>
    <n v="42012"/>
    <n v="67"/>
    <s v="Right"/>
    <x v="0"/>
    <n v="1"/>
    <n v="675"/>
    <n v="7"/>
    <n v="7"/>
    <n v="675"/>
    <n v="675"/>
    <x v="1"/>
  </r>
  <r>
    <n v="28020"/>
    <n v="42012"/>
    <n v="68"/>
    <s v="Right"/>
    <x v="0"/>
    <n v="1"/>
    <n v="543"/>
    <n v="7"/>
    <n v="7"/>
    <n v="543"/>
    <n v="543"/>
    <x v="1"/>
  </r>
  <r>
    <n v="28020"/>
    <n v="42012"/>
    <n v="69"/>
    <s v="Left"/>
    <x v="0"/>
    <n v="1"/>
    <n v="385"/>
    <s v="q"/>
    <s v="q"/>
    <n v="385"/>
    <n v="385"/>
    <x v="1"/>
  </r>
  <r>
    <n v="28020"/>
    <n v="42012"/>
    <n v="70"/>
    <s v="Left"/>
    <x v="0"/>
    <n v="1"/>
    <n v="296"/>
    <s v="q"/>
    <s v="q"/>
    <n v="296"/>
    <n v="296"/>
    <x v="1"/>
  </r>
  <r>
    <n v="28020"/>
    <n v="42012"/>
    <n v="71"/>
    <s v="Right"/>
    <x v="1"/>
    <n v="1"/>
    <n v="467"/>
    <s v="q"/>
    <s v="q"/>
    <n v="467"/>
    <n v="467"/>
    <x v="1"/>
  </r>
  <r>
    <n v="28020"/>
    <n v="42012"/>
    <n v="72"/>
    <s v="Left"/>
    <x v="0"/>
    <n v="1"/>
    <n v="424"/>
    <s v="q"/>
    <s v="q"/>
    <n v="424"/>
    <n v="424"/>
    <x v="1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s v="EXTRA"/>
    <s v="EXTRA"/>
    <s v="EXTRA"/>
    <s v="EXTRA"/>
    <x v="3"/>
    <s v="EXTRA"/>
    <s v="EXTRA"/>
    <s v="EXTRA"/>
    <s v="EXTRA"/>
    <s v="EXTRA"/>
    <s v="EXTRA"/>
    <x v="2"/>
  </r>
  <r>
    <s v="EXTRA"/>
    <s v="EXTRA"/>
    <s v="EXTRA"/>
    <s v="EXTRA"/>
    <x v="3"/>
    <s v="EXTRA"/>
    <s v="EXTRA"/>
    <s v="EXTRA"/>
    <s v="EXTRA"/>
    <s v="EXTRA"/>
    <s v="EXTRA"/>
    <x v="4"/>
  </r>
  <r>
    <m/>
    <m/>
    <m/>
    <m/>
    <x v="4"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141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8:I13" firstHeaderRow="1" firstDataRow="2" firstDataCol="1"/>
  <pivotFields count="12">
    <pivotField showAll="0" defaultSubtotal="0"/>
    <pivotField showAll="0" defaultSubtotal="0"/>
    <pivotField showAll="0" defaultSubtotal="0"/>
    <pivotField showAll="0"/>
    <pivotField axis="axisRow" showAll="0" defaultSubtotal="0">
      <items count="5">
        <item h="1" x="2"/>
        <item x="0"/>
        <item x="1"/>
        <item h="1" x="4"/>
        <item x="3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Col" dataField="1" showAll="0" defaultSubtotal="0">
      <items count="6">
        <item h="1" x="0"/>
        <item x="1"/>
        <item x="3"/>
        <item x="2"/>
        <item x="4"/>
        <item h="1" x="5"/>
      </items>
    </pivotField>
  </pivotFields>
  <rowFields count="1">
    <field x="4"/>
  </rowFields>
  <rowItems count="4">
    <i>
      <x v="1"/>
    </i>
    <i>
      <x v="2"/>
    </i>
    <i>
      <x v="4"/>
    </i>
    <i t="grand">
      <x/>
    </i>
  </rowItems>
  <colFields count="1">
    <field x="11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FinalACC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41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8:B11" firstHeaderRow="1" firstDataRow="1" firstDataCol="1"/>
  <pivotFields count="12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5">
        <item h="1" x="2"/>
        <item x="0"/>
        <item x="1"/>
        <item h="1" x="4"/>
        <item h="1" x="3"/>
      </items>
    </pivotField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</pivotFields>
  <rowFields count="1">
    <field x="4"/>
  </rowFields>
  <rowItems count="3">
    <i>
      <x v="1"/>
    </i>
    <i>
      <x v="2"/>
    </i>
    <i t="grand">
      <x/>
    </i>
  </rowItems>
  <colItems count="1">
    <i/>
  </colItems>
  <dataFields count="1">
    <dataField name="Average of FinalR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34" sqref="D34"/>
    </sheetView>
  </sheetViews>
  <sheetFormatPr defaultRowHeight="15" x14ac:dyDescent="0.25"/>
  <sheetData>
    <row r="1" spans="1:1" ht="26.25" x14ac:dyDescent="0.4">
      <c r="A1" s="14" t="s">
        <v>31</v>
      </c>
    </row>
    <row r="2" spans="1:1" ht="26.25" x14ac:dyDescent="0.4">
      <c r="A2" s="14" t="s">
        <v>22</v>
      </c>
    </row>
    <row r="3" spans="1:1" ht="26.25" x14ac:dyDescent="0.4">
      <c r="A3" s="14" t="s">
        <v>32</v>
      </c>
    </row>
    <row r="4" spans="1:1" ht="26.25" x14ac:dyDescent="0.4">
      <c r="A4" s="15" t="s">
        <v>23</v>
      </c>
    </row>
    <row r="5" spans="1:1" ht="26.25" x14ac:dyDescent="0.4">
      <c r="A5" s="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workbookViewId="0">
      <selection sqref="A1:AX73"/>
    </sheetView>
  </sheetViews>
  <sheetFormatPr defaultColWidth="9.28515625"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8.28515625" bestFit="1" customWidth="1"/>
    <col min="6" max="6" width="19.140625" bestFit="1" customWidth="1"/>
    <col min="7" max="7" width="18.42578125" bestFit="1" customWidth="1"/>
    <col min="8" max="8" width="8.7109375" bestFit="1" customWidth="1"/>
    <col min="9" max="9" width="12.7109375" bestFit="1" customWidth="1"/>
    <col min="10" max="10" width="19.28515625" bestFit="1" customWidth="1"/>
    <col min="11" max="11" width="15.5703125" bestFit="1" customWidth="1"/>
    <col min="12" max="12" width="24" bestFit="1" customWidth="1"/>
    <col min="13" max="13" width="11.85546875" bestFit="1" customWidth="1"/>
    <col min="14" max="14" width="23.7109375" bestFit="1" customWidth="1"/>
    <col min="15" max="15" width="12.140625" bestFit="1" customWidth="1"/>
    <col min="16" max="16" width="13.7109375" bestFit="1" customWidth="1"/>
    <col min="17" max="17" width="5.7109375" bestFit="1" customWidth="1"/>
    <col min="18" max="18" width="11.5703125" bestFit="1" customWidth="1"/>
    <col min="19" max="19" width="16.140625" bestFit="1" customWidth="1"/>
    <col min="20" max="20" width="17.28515625" bestFit="1" customWidth="1"/>
    <col min="21" max="21" width="9" bestFit="1" customWidth="1"/>
    <col min="22" max="22" width="14.42578125" bestFit="1" customWidth="1"/>
    <col min="23" max="23" width="16.28515625" bestFit="1" customWidth="1"/>
    <col min="24" max="24" width="12.85546875" bestFit="1" customWidth="1"/>
    <col min="25" max="25" width="17.28515625" bestFit="1" customWidth="1"/>
    <col min="26" max="26" width="9" bestFit="1" customWidth="1"/>
    <col min="27" max="27" width="5.5703125" bestFit="1" customWidth="1"/>
    <col min="28" max="28" width="6.5703125" bestFit="1" customWidth="1"/>
    <col min="29" max="29" width="11.85546875" bestFit="1" customWidth="1"/>
    <col min="30" max="30" width="13.85546875" bestFit="1" customWidth="1"/>
    <col min="31" max="31" width="14.7109375" bestFit="1" customWidth="1"/>
    <col min="32" max="32" width="16.5703125" bestFit="1" customWidth="1"/>
    <col min="33" max="33" width="23.42578125" bestFit="1" customWidth="1"/>
    <col min="34" max="34" width="21.7109375" bestFit="1" customWidth="1"/>
    <col min="35" max="35" width="21" bestFit="1" customWidth="1"/>
    <col min="36" max="36" width="28.7109375" bestFit="1" customWidth="1"/>
    <col min="37" max="37" width="15.42578125" bestFit="1" customWidth="1"/>
    <col min="38" max="38" width="13.28515625" bestFit="1" customWidth="1"/>
    <col min="39" max="39" width="17.85546875" bestFit="1" customWidth="1"/>
    <col min="40" max="40" width="14.5703125" bestFit="1" customWidth="1"/>
    <col min="41" max="41" width="16.42578125" bestFit="1" customWidth="1"/>
  </cols>
  <sheetData>
    <row r="1" spans="1:50" x14ac:dyDescent="0.25">
      <c r="A1" t="s">
        <v>46</v>
      </c>
      <c r="B1" t="s">
        <v>0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1</v>
      </c>
      <c r="O1" t="s">
        <v>58</v>
      </c>
      <c r="P1" t="s">
        <v>59</v>
      </c>
      <c r="Q1" t="s">
        <v>60</v>
      </c>
      <c r="R1" t="s">
        <v>2</v>
      </c>
      <c r="S1" t="s">
        <v>3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4</v>
      </c>
      <c r="AC1" t="s">
        <v>69</v>
      </c>
      <c r="AD1" t="s">
        <v>70</v>
      </c>
      <c r="AE1" t="s">
        <v>71</v>
      </c>
      <c r="AF1" t="s">
        <v>5</v>
      </c>
      <c r="AG1" t="s">
        <v>6</v>
      </c>
      <c r="AH1" t="s">
        <v>72</v>
      </c>
      <c r="AI1" t="s">
        <v>73</v>
      </c>
      <c r="AJ1" t="s">
        <v>74</v>
      </c>
      <c r="AK1" t="s">
        <v>75</v>
      </c>
      <c r="AL1" t="s">
        <v>7</v>
      </c>
      <c r="AM1" t="s">
        <v>8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</row>
    <row r="2" spans="1:50" x14ac:dyDescent="0.25">
      <c r="A2" t="s">
        <v>87</v>
      </c>
      <c r="B2">
        <v>28020</v>
      </c>
      <c r="C2">
        <v>1</v>
      </c>
      <c r="D2" t="s">
        <v>88</v>
      </c>
      <c r="E2" t="s">
        <v>89</v>
      </c>
      <c r="F2">
        <v>60.122</v>
      </c>
      <c r="G2" t="s">
        <v>90</v>
      </c>
      <c r="H2" s="1">
        <v>1</v>
      </c>
      <c r="I2" s="2">
        <v>100</v>
      </c>
      <c r="J2" s="3">
        <v>1767328419</v>
      </c>
      <c r="K2" t="s">
        <v>91</v>
      </c>
      <c r="L2" t="s">
        <v>92</v>
      </c>
      <c r="M2" s="1" t="s">
        <v>92</v>
      </c>
      <c r="N2" s="16">
        <v>42012</v>
      </c>
      <c r="O2" s="16">
        <v>42013.101053240738</v>
      </c>
      <c r="P2" s="2">
        <v>0.76771990740740748</v>
      </c>
      <c r="Q2" t="s">
        <v>93</v>
      </c>
      <c r="R2">
        <v>1</v>
      </c>
      <c r="S2" t="s">
        <v>9</v>
      </c>
      <c r="T2">
        <v>7</v>
      </c>
      <c r="U2" t="s">
        <v>94</v>
      </c>
      <c r="V2">
        <v>1</v>
      </c>
      <c r="W2">
        <v>1</v>
      </c>
      <c r="X2">
        <v>1</v>
      </c>
      <c r="Y2" t="s">
        <v>95</v>
      </c>
      <c r="Z2" t="s">
        <v>96</v>
      </c>
      <c r="AA2" t="s">
        <v>63</v>
      </c>
      <c r="AB2" t="s">
        <v>67</v>
      </c>
      <c r="AC2" t="s">
        <v>97</v>
      </c>
      <c r="AD2" t="s">
        <v>97</v>
      </c>
      <c r="AE2" t="s">
        <v>97</v>
      </c>
      <c r="AF2" t="s">
        <v>97</v>
      </c>
      <c r="AG2" t="s">
        <v>97</v>
      </c>
      <c r="AH2" t="s">
        <v>97</v>
      </c>
      <c r="AI2" t="s">
        <v>97</v>
      </c>
      <c r="AJ2" t="s">
        <v>97</v>
      </c>
      <c r="AK2" t="s">
        <v>97</v>
      </c>
      <c r="AL2" t="s">
        <v>97</v>
      </c>
      <c r="AM2" t="s">
        <v>97</v>
      </c>
      <c r="AN2" t="s">
        <v>97</v>
      </c>
      <c r="AO2">
        <v>1</v>
      </c>
      <c r="AP2">
        <v>7</v>
      </c>
      <c r="AQ2">
        <v>-999999</v>
      </c>
      <c r="AR2">
        <v>16</v>
      </c>
      <c r="AS2">
        <v>85979</v>
      </c>
      <c r="AT2">
        <v>0</v>
      </c>
      <c r="AU2">
        <v>7</v>
      </c>
      <c r="AV2">
        <v>637</v>
      </c>
      <c r="AW2">
        <v>86616</v>
      </c>
      <c r="AX2" t="s">
        <v>98</v>
      </c>
    </row>
    <row r="3" spans="1:50" x14ac:dyDescent="0.25">
      <c r="A3" t="s">
        <v>87</v>
      </c>
      <c r="B3">
        <v>28020</v>
      </c>
      <c r="C3">
        <v>1</v>
      </c>
      <c r="D3" t="s">
        <v>88</v>
      </c>
      <c r="E3" t="s">
        <v>89</v>
      </c>
      <c r="F3">
        <v>60.122</v>
      </c>
      <c r="G3" t="s">
        <v>90</v>
      </c>
      <c r="H3" s="1">
        <v>1</v>
      </c>
      <c r="I3" s="2">
        <v>100</v>
      </c>
      <c r="J3" s="3">
        <v>1767328419</v>
      </c>
      <c r="K3" t="s">
        <v>91</v>
      </c>
      <c r="L3" t="s">
        <v>92</v>
      </c>
      <c r="M3" s="1" t="s">
        <v>92</v>
      </c>
      <c r="N3" s="16">
        <v>42012</v>
      </c>
      <c r="O3" s="16">
        <v>42013.101053240738</v>
      </c>
      <c r="P3" s="2">
        <v>0.76771990740740748</v>
      </c>
      <c r="Q3" t="s">
        <v>93</v>
      </c>
      <c r="R3">
        <v>2</v>
      </c>
      <c r="S3" t="s">
        <v>9</v>
      </c>
      <c r="T3" t="s">
        <v>99</v>
      </c>
      <c r="U3" t="s">
        <v>94</v>
      </c>
      <c r="V3">
        <v>2</v>
      </c>
      <c r="W3">
        <v>1</v>
      </c>
      <c r="X3">
        <v>2</v>
      </c>
      <c r="Y3" t="s">
        <v>95</v>
      </c>
      <c r="Z3" t="s">
        <v>100</v>
      </c>
      <c r="AA3" t="s">
        <v>63</v>
      </c>
      <c r="AB3" t="s">
        <v>67</v>
      </c>
      <c r="AC3" t="s">
        <v>97</v>
      </c>
      <c r="AD3" t="s">
        <v>97</v>
      </c>
      <c r="AE3" t="s">
        <v>97</v>
      </c>
      <c r="AF3" t="s">
        <v>97</v>
      </c>
      <c r="AG3" t="s">
        <v>97</v>
      </c>
      <c r="AH3" t="s">
        <v>97</v>
      </c>
      <c r="AI3" t="s">
        <v>97</v>
      </c>
      <c r="AJ3" t="s">
        <v>97</v>
      </c>
      <c r="AK3" t="s">
        <v>97</v>
      </c>
      <c r="AL3" t="s">
        <v>97</v>
      </c>
      <c r="AM3" t="s">
        <v>97</v>
      </c>
      <c r="AN3" t="s">
        <v>97</v>
      </c>
      <c r="AO3">
        <v>1</v>
      </c>
      <c r="AP3" t="s">
        <v>99</v>
      </c>
      <c r="AQ3">
        <v>-999999</v>
      </c>
      <c r="AR3">
        <v>16</v>
      </c>
      <c r="AS3">
        <v>88225</v>
      </c>
      <c r="AT3">
        <v>0</v>
      </c>
      <c r="AU3" t="s">
        <v>99</v>
      </c>
      <c r="AV3">
        <v>807</v>
      </c>
      <c r="AW3">
        <v>89032</v>
      </c>
      <c r="AX3" t="s">
        <v>101</v>
      </c>
    </row>
    <row r="4" spans="1:50" x14ac:dyDescent="0.25">
      <c r="A4" t="s">
        <v>87</v>
      </c>
      <c r="B4">
        <v>28020</v>
      </c>
      <c r="C4">
        <v>1</v>
      </c>
      <c r="D4" t="s">
        <v>88</v>
      </c>
      <c r="E4" t="s">
        <v>89</v>
      </c>
      <c r="F4">
        <v>60.122</v>
      </c>
      <c r="G4" t="s">
        <v>90</v>
      </c>
      <c r="H4" s="1">
        <v>1</v>
      </c>
      <c r="I4" s="2">
        <v>100</v>
      </c>
      <c r="J4" s="3">
        <v>1767328419</v>
      </c>
      <c r="K4" t="s">
        <v>91</v>
      </c>
      <c r="L4" t="s">
        <v>92</v>
      </c>
      <c r="M4" s="1" t="s">
        <v>92</v>
      </c>
      <c r="N4" s="16">
        <v>42012</v>
      </c>
      <c r="O4" s="16">
        <v>42013.101053240738</v>
      </c>
      <c r="P4" s="2">
        <v>0.76771990740740748</v>
      </c>
      <c r="Q4" t="s">
        <v>93</v>
      </c>
      <c r="R4">
        <v>3</v>
      </c>
      <c r="S4" t="s">
        <v>9</v>
      </c>
      <c r="T4" t="s">
        <v>99</v>
      </c>
      <c r="U4" t="s">
        <v>100</v>
      </c>
      <c r="V4">
        <v>3</v>
      </c>
      <c r="W4">
        <v>1</v>
      </c>
      <c r="X4">
        <v>3</v>
      </c>
      <c r="Y4" t="s">
        <v>95</v>
      </c>
      <c r="Z4" t="s">
        <v>94</v>
      </c>
      <c r="AA4" t="s">
        <v>63</v>
      </c>
      <c r="AB4" t="s">
        <v>62</v>
      </c>
      <c r="AC4" t="s">
        <v>97</v>
      </c>
      <c r="AD4" t="s">
        <v>97</v>
      </c>
      <c r="AE4" t="s">
        <v>97</v>
      </c>
      <c r="AF4" t="s">
        <v>97</v>
      </c>
      <c r="AG4" t="s">
        <v>97</v>
      </c>
      <c r="AH4" t="s">
        <v>97</v>
      </c>
      <c r="AI4" t="s">
        <v>97</v>
      </c>
      <c r="AJ4" t="s">
        <v>97</v>
      </c>
      <c r="AK4" t="s">
        <v>97</v>
      </c>
      <c r="AL4" t="s">
        <v>97</v>
      </c>
      <c r="AM4" t="s">
        <v>97</v>
      </c>
      <c r="AN4" t="s">
        <v>97</v>
      </c>
      <c r="AO4">
        <v>1</v>
      </c>
      <c r="AP4" t="s">
        <v>99</v>
      </c>
      <c r="AQ4">
        <v>-999999</v>
      </c>
      <c r="AR4">
        <v>16</v>
      </c>
      <c r="AS4">
        <v>90653</v>
      </c>
      <c r="AT4">
        <v>0</v>
      </c>
      <c r="AU4" t="s">
        <v>99</v>
      </c>
      <c r="AV4">
        <v>411</v>
      </c>
      <c r="AW4">
        <v>91064</v>
      </c>
      <c r="AX4" t="s">
        <v>101</v>
      </c>
    </row>
    <row r="5" spans="1:50" x14ac:dyDescent="0.25">
      <c r="A5" t="s">
        <v>87</v>
      </c>
      <c r="B5">
        <v>28020</v>
      </c>
      <c r="C5">
        <v>1</v>
      </c>
      <c r="D5" t="s">
        <v>88</v>
      </c>
      <c r="E5" t="s">
        <v>89</v>
      </c>
      <c r="F5">
        <v>60.122</v>
      </c>
      <c r="G5" t="s">
        <v>90</v>
      </c>
      <c r="H5" s="1">
        <v>1</v>
      </c>
      <c r="I5" s="2">
        <v>100</v>
      </c>
      <c r="J5" s="3">
        <v>1767328419</v>
      </c>
      <c r="K5" t="s">
        <v>91</v>
      </c>
      <c r="L5" t="s">
        <v>92</v>
      </c>
      <c r="M5" s="1" t="s">
        <v>92</v>
      </c>
      <c r="N5" s="16">
        <v>42012</v>
      </c>
      <c r="O5" s="16">
        <v>42013.101053240738</v>
      </c>
      <c r="P5" s="2">
        <v>0.76771990740740748</v>
      </c>
      <c r="Q5" t="s">
        <v>93</v>
      </c>
      <c r="R5">
        <v>4</v>
      </c>
      <c r="S5" t="s">
        <v>9</v>
      </c>
      <c r="T5">
        <v>7</v>
      </c>
      <c r="U5" t="s">
        <v>96</v>
      </c>
      <c r="V5">
        <v>4</v>
      </c>
      <c r="W5">
        <v>1</v>
      </c>
      <c r="X5">
        <v>4</v>
      </c>
      <c r="Y5" t="s">
        <v>95</v>
      </c>
      <c r="Z5" t="s">
        <v>94</v>
      </c>
      <c r="AA5" t="s">
        <v>63</v>
      </c>
      <c r="AB5" t="s">
        <v>62</v>
      </c>
      <c r="AC5" t="s">
        <v>97</v>
      </c>
      <c r="AD5" t="s">
        <v>97</v>
      </c>
      <c r="AE5" t="s">
        <v>97</v>
      </c>
      <c r="AF5" t="s">
        <v>97</v>
      </c>
      <c r="AG5" t="s">
        <v>97</v>
      </c>
      <c r="AH5" t="s">
        <v>97</v>
      </c>
      <c r="AI5" t="s">
        <v>97</v>
      </c>
      <c r="AJ5" t="s">
        <v>97</v>
      </c>
      <c r="AK5" t="s">
        <v>97</v>
      </c>
      <c r="AL5" t="s">
        <v>97</v>
      </c>
      <c r="AM5" t="s">
        <v>97</v>
      </c>
      <c r="AN5" t="s">
        <v>97</v>
      </c>
      <c r="AO5">
        <v>1</v>
      </c>
      <c r="AP5">
        <v>7</v>
      </c>
      <c r="AQ5">
        <v>-999999</v>
      </c>
      <c r="AR5">
        <v>16</v>
      </c>
      <c r="AS5">
        <v>92682</v>
      </c>
      <c r="AT5">
        <v>0</v>
      </c>
      <c r="AU5">
        <v>7</v>
      </c>
      <c r="AV5">
        <v>510</v>
      </c>
      <c r="AW5">
        <v>93192</v>
      </c>
      <c r="AX5" t="s">
        <v>98</v>
      </c>
    </row>
    <row r="6" spans="1:50" x14ac:dyDescent="0.25">
      <c r="A6" t="s">
        <v>87</v>
      </c>
      <c r="B6">
        <v>28020</v>
      </c>
      <c r="C6">
        <v>1</v>
      </c>
      <c r="D6" t="s">
        <v>88</v>
      </c>
      <c r="E6" t="s">
        <v>89</v>
      </c>
      <c r="F6">
        <v>60.122</v>
      </c>
      <c r="G6" t="s">
        <v>90</v>
      </c>
      <c r="H6" s="1">
        <v>1</v>
      </c>
      <c r="I6" s="2">
        <v>100</v>
      </c>
      <c r="J6" s="3">
        <v>1767328419</v>
      </c>
      <c r="K6" t="s">
        <v>91</v>
      </c>
      <c r="L6" t="s">
        <v>92</v>
      </c>
      <c r="M6" s="1" t="s">
        <v>92</v>
      </c>
      <c r="N6" s="16">
        <v>42012</v>
      </c>
      <c r="O6" s="16">
        <v>42013.101053240738</v>
      </c>
      <c r="P6" s="2">
        <v>0.76771990740740748</v>
      </c>
      <c r="Q6" t="s">
        <v>93</v>
      </c>
      <c r="R6">
        <v>5</v>
      </c>
      <c r="S6" t="s">
        <v>9</v>
      </c>
      <c r="T6">
        <v>7</v>
      </c>
      <c r="U6" t="s">
        <v>94</v>
      </c>
      <c r="V6">
        <v>1</v>
      </c>
      <c r="W6">
        <v>2</v>
      </c>
      <c r="X6">
        <v>5</v>
      </c>
      <c r="Y6" t="s">
        <v>95</v>
      </c>
      <c r="Z6" t="s">
        <v>96</v>
      </c>
      <c r="AA6" t="s">
        <v>63</v>
      </c>
      <c r="AB6" t="s">
        <v>67</v>
      </c>
      <c r="AC6" t="s">
        <v>97</v>
      </c>
      <c r="AD6" t="s">
        <v>97</v>
      </c>
      <c r="AE6" t="s">
        <v>97</v>
      </c>
      <c r="AF6" t="s">
        <v>97</v>
      </c>
      <c r="AG6" t="s">
        <v>97</v>
      </c>
      <c r="AH6" t="s">
        <v>97</v>
      </c>
      <c r="AI6" t="s">
        <v>97</v>
      </c>
      <c r="AJ6" t="s">
        <v>97</v>
      </c>
      <c r="AK6" t="s">
        <v>97</v>
      </c>
      <c r="AL6" t="s">
        <v>97</v>
      </c>
      <c r="AM6" t="s">
        <v>97</v>
      </c>
      <c r="AN6" t="s">
        <v>97</v>
      </c>
      <c r="AO6">
        <v>1</v>
      </c>
      <c r="AP6">
        <v>7</v>
      </c>
      <c r="AQ6">
        <v>-999999</v>
      </c>
      <c r="AR6">
        <v>16</v>
      </c>
      <c r="AS6">
        <v>110413</v>
      </c>
      <c r="AT6">
        <v>0</v>
      </c>
      <c r="AU6">
        <v>7</v>
      </c>
      <c r="AV6">
        <v>939</v>
      </c>
      <c r="AW6">
        <v>111352</v>
      </c>
      <c r="AX6" t="s">
        <v>98</v>
      </c>
    </row>
    <row r="7" spans="1:50" x14ac:dyDescent="0.25">
      <c r="A7" t="s">
        <v>87</v>
      </c>
      <c r="B7">
        <v>28020</v>
      </c>
      <c r="C7">
        <v>1</v>
      </c>
      <c r="D7" t="s">
        <v>88</v>
      </c>
      <c r="E7" t="s">
        <v>89</v>
      </c>
      <c r="F7">
        <v>60.122</v>
      </c>
      <c r="G7" t="s">
        <v>90</v>
      </c>
      <c r="H7" s="1">
        <v>1</v>
      </c>
      <c r="I7" s="2">
        <v>100</v>
      </c>
      <c r="J7" s="3">
        <v>1767328419</v>
      </c>
      <c r="K7" t="s">
        <v>91</v>
      </c>
      <c r="L7" t="s">
        <v>92</v>
      </c>
      <c r="M7" s="1" t="s">
        <v>92</v>
      </c>
      <c r="N7" s="16">
        <v>42012</v>
      </c>
      <c r="O7" s="16">
        <v>42013.101053240738</v>
      </c>
      <c r="P7" s="2">
        <v>0.76771990740740748</v>
      </c>
      <c r="Q7" t="s">
        <v>93</v>
      </c>
      <c r="R7">
        <v>6</v>
      </c>
      <c r="S7" t="s">
        <v>9</v>
      </c>
      <c r="T7" t="s">
        <v>99</v>
      </c>
      <c r="U7" t="s">
        <v>94</v>
      </c>
      <c r="V7">
        <v>2</v>
      </c>
      <c r="W7">
        <v>2</v>
      </c>
      <c r="X7">
        <v>6</v>
      </c>
      <c r="Y7" t="s">
        <v>95</v>
      </c>
      <c r="Z7" t="s">
        <v>100</v>
      </c>
      <c r="AA7" t="s">
        <v>63</v>
      </c>
      <c r="AB7" t="s">
        <v>67</v>
      </c>
      <c r="AC7" t="s">
        <v>97</v>
      </c>
      <c r="AD7" t="s">
        <v>97</v>
      </c>
      <c r="AE7" t="s">
        <v>97</v>
      </c>
      <c r="AF7" t="s">
        <v>97</v>
      </c>
      <c r="AG7" t="s">
        <v>97</v>
      </c>
      <c r="AH7" t="s">
        <v>97</v>
      </c>
      <c r="AI7" t="s">
        <v>97</v>
      </c>
      <c r="AJ7" t="s">
        <v>97</v>
      </c>
      <c r="AK7" t="s">
        <v>97</v>
      </c>
      <c r="AL7" t="s">
        <v>97</v>
      </c>
      <c r="AM7" t="s">
        <v>97</v>
      </c>
      <c r="AN7" t="s">
        <v>97</v>
      </c>
      <c r="AO7">
        <v>1</v>
      </c>
      <c r="AP7" t="s">
        <v>99</v>
      </c>
      <c r="AQ7">
        <v>-999999</v>
      </c>
      <c r="AR7">
        <v>16</v>
      </c>
      <c r="AS7">
        <v>112974</v>
      </c>
      <c r="AT7">
        <v>0</v>
      </c>
      <c r="AU7" t="s">
        <v>99</v>
      </c>
      <c r="AV7">
        <v>586</v>
      </c>
      <c r="AW7">
        <v>113560</v>
      </c>
      <c r="AX7" t="s">
        <v>101</v>
      </c>
    </row>
    <row r="8" spans="1:50" x14ac:dyDescent="0.25">
      <c r="A8" t="s">
        <v>87</v>
      </c>
      <c r="B8">
        <v>28020</v>
      </c>
      <c r="C8">
        <v>1</v>
      </c>
      <c r="D8" t="s">
        <v>88</v>
      </c>
      <c r="E8" t="s">
        <v>89</v>
      </c>
      <c r="F8">
        <v>60.122</v>
      </c>
      <c r="G8" t="s">
        <v>90</v>
      </c>
      <c r="H8" s="1">
        <v>1</v>
      </c>
      <c r="I8" s="2">
        <v>100</v>
      </c>
      <c r="J8" s="3">
        <v>1767328419</v>
      </c>
      <c r="K8" t="s">
        <v>91</v>
      </c>
      <c r="L8" t="s">
        <v>92</v>
      </c>
      <c r="M8" s="1" t="s">
        <v>92</v>
      </c>
      <c r="N8" s="16">
        <v>42012</v>
      </c>
      <c r="O8" s="16">
        <v>42013.101053240738</v>
      </c>
      <c r="P8" s="2">
        <v>0.76771990740740748</v>
      </c>
      <c r="Q8" t="s">
        <v>93</v>
      </c>
      <c r="R8">
        <v>7</v>
      </c>
      <c r="S8" t="s">
        <v>9</v>
      </c>
      <c r="T8" t="s">
        <v>99</v>
      </c>
      <c r="U8" t="s">
        <v>100</v>
      </c>
      <c r="V8">
        <v>3</v>
      </c>
      <c r="W8">
        <v>2</v>
      </c>
      <c r="X8">
        <v>7</v>
      </c>
      <c r="Y8" t="s">
        <v>95</v>
      </c>
      <c r="Z8" t="s">
        <v>94</v>
      </c>
      <c r="AA8" t="s">
        <v>63</v>
      </c>
      <c r="AB8" t="s">
        <v>62</v>
      </c>
      <c r="AC8" t="s">
        <v>97</v>
      </c>
      <c r="AD8" t="s">
        <v>97</v>
      </c>
      <c r="AE8" t="s">
        <v>97</v>
      </c>
      <c r="AF8" t="s">
        <v>97</v>
      </c>
      <c r="AG8" t="s">
        <v>97</v>
      </c>
      <c r="AH8" t="s">
        <v>97</v>
      </c>
      <c r="AI8" t="s">
        <v>97</v>
      </c>
      <c r="AJ8" t="s">
        <v>97</v>
      </c>
      <c r="AK8" t="s">
        <v>97</v>
      </c>
      <c r="AL8" t="s">
        <v>97</v>
      </c>
      <c r="AM8" t="s">
        <v>97</v>
      </c>
      <c r="AN8" t="s">
        <v>97</v>
      </c>
      <c r="AO8">
        <v>1</v>
      </c>
      <c r="AP8" t="s">
        <v>99</v>
      </c>
      <c r="AQ8">
        <v>-999999</v>
      </c>
      <c r="AR8">
        <v>16</v>
      </c>
      <c r="AS8">
        <v>115170</v>
      </c>
      <c r="AT8">
        <v>0</v>
      </c>
      <c r="AU8" t="s">
        <v>99</v>
      </c>
      <c r="AV8">
        <v>550</v>
      </c>
      <c r="AW8">
        <v>115720</v>
      </c>
      <c r="AX8" t="s">
        <v>101</v>
      </c>
    </row>
    <row r="9" spans="1:50" x14ac:dyDescent="0.25">
      <c r="A9" t="s">
        <v>87</v>
      </c>
      <c r="B9">
        <v>28020</v>
      </c>
      <c r="C9">
        <v>1</v>
      </c>
      <c r="D9" t="s">
        <v>88</v>
      </c>
      <c r="E9" t="s">
        <v>89</v>
      </c>
      <c r="F9">
        <v>60.122</v>
      </c>
      <c r="G9" t="s">
        <v>90</v>
      </c>
      <c r="H9" s="1">
        <v>1</v>
      </c>
      <c r="I9" s="2">
        <v>100</v>
      </c>
      <c r="J9" s="3">
        <v>1767328419</v>
      </c>
      <c r="K9" t="s">
        <v>91</v>
      </c>
      <c r="L9" t="s">
        <v>92</v>
      </c>
      <c r="M9" s="1" t="s">
        <v>92</v>
      </c>
      <c r="N9" s="16">
        <v>42012</v>
      </c>
      <c r="O9" s="16">
        <v>42013.101053240738</v>
      </c>
      <c r="P9" s="2">
        <v>0.76771990740740748</v>
      </c>
      <c r="Q9" t="s">
        <v>93</v>
      </c>
      <c r="R9">
        <v>8</v>
      </c>
      <c r="S9" t="s">
        <v>9</v>
      </c>
      <c r="T9">
        <v>7</v>
      </c>
      <c r="U9" t="s">
        <v>96</v>
      </c>
      <c r="V9">
        <v>4</v>
      </c>
      <c r="W9">
        <v>2</v>
      </c>
      <c r="X9">
        <v>8</v>
      </c>
      <c r="Y9" t="s">
        <v>95</v>
      </c>
      <c r="Z9" t="s">
        <v>94</v>
      </c>
      <c r="AA9" t="s">
        <v>63</v>
      </c>
      <c r="AB9" t="s">
        <v>62</v>
      </c>
      <c r="AC9" t="s">
        <v>97</v>
      </c>
      <c r="AD9" t="s">
        <v>97</v>
      </c>
      <c r="AE9" t="s">
        <v>97</v>
      </c>
      <c r="AF9" t="s">
        <v>97</v>
      </c>
      <c r="AG9" t="s">
        <v>97</v>
      </c>
      <c r="AH9" t="s">
        <v>97</v>
      </c>
      <c r="AI9" t="s">
        <v>97</v>
      </c>
      <c r="AJ9" t="s">
        <v>97</v>
      </c>
      <c r="AK9" t="s">
        <v>97</v>
      </c>
      <c r="AL9" t="s">
        <v>97</v>
      </c>
      <c r="AM9" t="s">
        <v>97</v>
      </c>
      <c r="AN9" t="s">
        <v>97</v>
      </c>
      <c r="AO9">
        <v>1</v>
      </c>
      <c r="AP9">
        <v>7</v>
      </c>
      <c r="AQ9">
        <v>-999999</v>
      </c>
      <c r="AR9">
        <v>16</v>
      </c>
      <c r="AS9">
        <v>117332</v>
      </c>
      <c r="AT9">
        <v>0</v>
      </c>
      <c r="AU9">
        <v>7</v>
      </c>
      <c r="AV9">
        <v>564</v>
      </c>
      <c r="AW9">
        <v>117896</v>
      </c>
      <c r="AX9" t="s">
        <v>98</v>
      </c>
    </row>
    <row r="10" spans="1:50" x14ac:dyDescent="0.25">
      <c r="A10" t="s">
        <v>87</v>
      </c>
      <c r="B10">
        <v>28020</v>
      </c>
      <c r="C10">
        <v>1</v>
      </c>
      <c r="D10" t="s">
        <v>88</v>
      </c>
      <c r="E10" t="s">
        <v>89</v>
      </c>
      <c r="F10">
        <v>60.122</v>
      </c>
      <c r="G10" t="s">
        <v>90</v>
      </c>
      <c r="H10" s="1">
        <v>1</v>
      </c>
      <c r="I10" s="2">
        <v>100</v>
      </c>
      <c r="J10" s="3">
        <v>1767328419</v>
      </c>
      <c r="K10" t="s">
        <v>91</v>
      </c>
      <c r="L10" t="s">
        <v>92</v>
      </c>
      <c r="M10" s="1" t="s">
        <v>92</v>
      </c>
      <c r="N10" s="16">
        <v>42012</v>
      </c>
      <c r="O10" s="16">
        <v>42013.101053240738</v>
      </c>
      <c r="P10" s="2">
        <v>0.76771990740740748</v>
      </c>
      <c r="Q10" t="s">
        <v>93</v>
      </c>
      <c r="R10">
        <v>9</v>
      </c>
      <c r="S10" t="s">
        <v>9</v>
      </c>
      <c r="T10">
        <v>7</v>
      </c>
      <c r="U10" t="s">
        <v>94</v>
      </c>
      <c r="V10">
        <v>1</v>
      </c>
      <c r="W10">
        <v>3</v>
      </c>
      <c r="X10">
        <v>9</v>
      </c>
      <c r="Y10" t="s">
        <v>95</v>
      </c>
      <c r="Z10" t="s">
        <v>96</v>
      </c>
      <c r="AA10" t="s">
        <v>63</v>
      </c>
      <c r="AB10" t="s">
        <v>67</v>
      </c>
      <c r="AC10" t="s">
        <v>97</v>
      </c>
      <c r="AD10" t="s">
        <v>97</v>
      </c>
      <c r="AE10" t="s">
        <v>97</v>
      </c>
      <c r="AF10" t="s">
        <v>97</v>
      </c>
      <c r="AG10" t="s">
        <v>97</v>
      </c>
      <c r="AH10" t="s">
        <v>97</v>
      </c>
      <c r="AI10" t="s">
        <v>97</v>
      </c>
      <c r="AJ10" t="s">
        <v>97</v>
      </c>
      <c r="AK10" t="s">
        <v>97</v>
      </c>
      <c r="AL10" t="s">
        <v>97</v>
      </c>
      <c r="AM10" t="s">
        <v>97</v>
      </c>
      <c r="AN10" t="s">
        <v>97</v>
      </c>
      <c r="AO10">
        <v>1</v>
      </c>
      <c r="AP10">
        <v>7</v>
      </c>
      <c r="AQ10">
        <v>-999999</v>
      </c>
      <c r="AR10">
        <v>16</v>
      </c>
      <c r="AS10">
        <v>126597</v>
      </c>
      <c r="AT10">
        <v>0</v>
      </c>
      <c r="AU10">
        <v>7</v>
      </c>
      <c r="AV10">
        <v>995</v>
      </c>
      <c r="AW10">
        <v>127592</v>
      </c>
      <c r="AX10" t="s">
        <v>98</v>
      </c>
    </row>
    <row r="11" spans="1:50" x14ac:dyDescent="0.25">
      <c r="A11" t="s">
        <v>87</v>
      </c>
      <c r="B11">
        <v>28020</v>
      </c>
      <c r="C11">
        <v>1</v>
      </c>
      <c r="D11" t="s">
        <v>88</v>
      </c>
      <c r="E11" t="s">
        <v>89</v>
      </c>
      <c r="F11">
        <v>60.122</v>
      </c>
      <c r="G11" t="s">
        <v>90</v>
      </c>
      <c r="H11" s="1">
        <v>1</v>
      </c>
      <c r="I11" s="2">
        <v>100</v>
      </c>
      <c r="J11" s="3">
        <v>1767328419</v>
      </c>
      <c r="K11" t="s">
        <v>91</v>
      </c>
      <c r="L11" t="s">
        <v>92</v>
      </c>
      <c r="M11" s="1" t="s">
        <v>92</v>
      </c>
      <c r="N11" s="16">
        <v>42012</v>
      </c>
      <c r="O11" s="16">
        <v>42013.101053240738</v>
      </c>
      <c r="P11" s="2">
        <v>0.76771990740740748</v>
      </c>
      <c r="Q11" t="s">
        <v>93</v>
      </c>
      <c r="R11">
        <v>10</v>
      </c>
      <c r="S11" t="s">
        <v>9</v>
      </c>
      <c r="T11" t="s">
        <v>99</v>
      </c>
      <c r="U11" t="s">
        <v>94</v>
      </c>
      <c r="V11">
        <v>2</v>
      </c>
      <c r="W11">
        <v>3</v>
      </c>
      <c r="X11">
        <v>10</v>
      </c>
      <c r="Y11" t="s">
        <v>95</v>
      </c>
      <c r="Z11" t="s">
        <v>100</v>
      </c>
      <c r="AA11" t="s">
        <v>63</v>
      </c>
      <c r="AB11" t="s">
        <v>67</v>
      </c>
      <c r="AC11" t="s">
        <v>97</v>
      </c>
      <c r="AD11" t="s">
        <v>97</v>
      </c>
      <c r="AE11" t="s">
        <v>97</v>
      </c>
      <c r="AF11" t="s">
        <v>97</v>
      </c>
      <c r="AG11" t="s">
        <v>97</v>
      </c>
      <c r="AH11" t="s">
        <v>97</v>
      </c>
      <c r="AI11" t="s">
        <v>97</v>
      </c>
      <c r="AJ11" t="s">
        <v>97</v>
      </c>
      <c r="AK11" t="s">
        <v>97</v>
      </c>
      <c r="AL11" t="s">
        <v>97</v>
      </c>
      <c r="AM11" t="s">
        <v>97</v>
      </c>
      <c r="AN11" t="s">
        <v>97</v>
      </c>
      <c r="AO11">
        <v>1</v>
      </c>
      <c r="AP11" t="s">
        <v>99</v>
      </c>
      <c r="AQ11">
        <v>-999999</v>
      </c>
      <c r="AR11">
        <v>16</v>
      </c>
      <c r="AS11">
        <v>129208</v>
      </c>
      <c r="AT11">
        <v>0</v>
      </c>
      <c r="AU11" t="s">
        <v>99</v>
      </c>
      <c r="AV11">
        <v>496</v>
      </c>
      <c r="AW11">
        <v>129704</v>
      </c>
      <c r="AX11" t="s">
        <v>101</v>
      </c>
    </row>
    <row r="12" spans="1:50" x14ac:dyDescent="0.25">
      <c r="A12" t="s">
        <v>87</v>
      </c>
      <c r="B12">
        <v>28020</v>
      </c>
      <c r="C12">
        <v>1</v>
      </c>
      <c r="D12" t="s">
        <v>88</v>
      </c>
      <c r="E12" t="s">
        <v>89</v>
      </c>
      <c r="F12">
        <v>60.122</v>
      </c>
      <c r="G12" t="s">
        <v>90</v>
      </c>
      <c r="H12" s="1">
        <v>1</v>
      </c>
      <c r="I12" s="2">
        <v>100</v>
      </c>
      <c r="J12" s="3">
        <v>1767328419</v>
      </c>
      <c r="K12" t="s">
        <v>91</v>
      </c>
      <c r="L12" t="s">
        <v>92</v>
      </c>
      <c r="M12" s="1" t="s">
        <v>92</v>
      </c>
      <c r="N12" s="16">
        <v>42012</v>
      </c>
      <c r="O12" s="16">
        <v>42013.101053240738</v>
      </c>
      <c r="P12" s="2">
        <v>0.76771990740740748</v>
      </c>
      <c r="Q12" t="s">
        <v>93</v>
      </c>
      <c r="R12">
        <v>11</v>
      </c>
      <c r="S12" t="s">
        <v>9</v>
      </c>
      <c r="T12" t="s">
        <v>99</v>
      </c>
      <c r="U12" t="s">
        <v>100</v>
      </c>
      <c r="V12">
        <v>3</v>
      </c>
      <c r="W12">
        <v>3</v>
      </c>
      <c r="X12">
        <v>11</v>
      </c>
      <c r="Y12" t="s">
        <v>95</v>
      </c>
      <c r="Z12" t="s">
        <v>94</v>
      </c>
      <c r="AA12" t="s">
        <v>63</v>
      </c>
      <c r="AB12" t="s">
        <v>62</v>
      </c>
      <c r="AC12" t="s">
        <v>97</v>
      </c>
      <c r="AD12" t="s">
        <v>97</v>
      </c>
      <c r="AE12" t="s">
        <v>97</v>
      </c>
      <c r="AF12" t="s">
        <v>97</v>
      </c>
      <c r="AG12" t="s">
        <v>97</v>
      </c>
      <c r="AH12" t="s">
        <v>97</v>
      </c>
      <c r="AI12" t="s">
        <v>97</v>
      </c>
      <c r="AJ12" t="s">
        <v>97</v>
      </c>
      <c r="AK12" t="s">
        <v>97</v>
      </c>
      <c r="AL12" t="s">
        <v>97</v>
      </c>
      <c r="AM12" t="s">
        <v>97</v>
      </c>
      <c r="AN12" t="s">
        <v>97</v>
      </c>
      <c r="AO12">
        <v>1</v>
      </c>
      <c r="AP12" t="s">
        <v>99</v>
      </c>
      <c r="AQ12">
        <v>-999999</v>
      </c>
      <c r="AR12">
        <v>16</v>
      </c>
      <c r="AS12">
        <v>131320</v>
      </c>
      <c r="AT12">
        <v>0</v>
      </c>
      <c r="AU12" t="s">
        <v>99</v>
      </c>
      <c r="AV12">
        <v>624</v>
      </c>
      <c r="AW12">
        <v>131944</v>
      </c>
      <c r="AX12" t="s">
        <v>101</v>
      </c>
    </row>
    <row r="13" spans="1:50" x14ac:dyDescent="0.25">
      <c r="A13" t="s">
        <v>87</v>
      </c>
      <c r="B13">
        <v>28020</v>
      </c>
      <c r="C13">
        <v>1</v>
      </c>
      <c r="D13" t="s">
        <v>88</v>
      </c>
      <c r="E13" t="s">
        <v>89</v>
      </c>
      <c r="F13">
        <v>60.122</v>
      </c>
      <c r="G13" t="s">
        <v>90</v>
      </c>
      <c r="H13" s="1">
        <v>1</v>
      </c>
      <c r="I13" s="2">
        <v>100</v>
      </c>
      <c r="J13" s="3">
        <v>1767328419</v>
      </c>
      <c r="K13" t="s">
        <v>91</v>
      </c>
      <c r="L13" t="s">
        <v>92</v>
      </c>
      <c r="M13" s="1" t="s">
        <v>92</v>
      </c>
      <c r="N13" s="16">
        <v>42012</v>
      </c>
      <c r="O13" s="16">
        <v>42013.101053240738</v>
      </c>
      <c r="P13" s="2">
        <v>0.76771990740740748</v>
      </c>
      <c r="Q13" t="s">
        <v>93</v>
      </c>
      <c r="R13">
        <v>12</v>
      </c>
      <c r="S13" t="s">
        <v>9</v>
      </c>
      <c r="T13">
        <v>7</v>
      </c>
      <c r="U13" t="s">
        <v>96</v>
      </c>
      <c r="V13">
        <v>4</v>
      </c>
      <c r="W13">
        <v>3</v>
      </c>
      <c r="X13">
        <v>12</v>
      </c>
      <c r="Y13" t="s">
        <v>95</v>
      </c>
      <c r="Z13" t="s">
        <v>94</v>
      </c>
      <c r="AA13" t="s">
        <v>63</v>
      </c>
      <c r="AB13" t="s">
        <v>62</v>
      </c>
      <c r="AC13" t="s">
        <v>97</v>
      </c>
      <c r="AD13" t="s">
        <v>97</v>
      </c>
      <c r="AE13" t="s">
        <v>97</v>
      </c>
      <c r="AF13" t="s">
        <v>97</v>
      </c>
      <c r="AG13" t="s">
        <v>97</v>
      </c>
      <c r="AH13" t="s">
        <v>97</v>
      </c>
      <c r="AI13" t="s">
        <v>97</v>
      </c>
      <c r="AJ13" t="s">
        <v>97</v>
      </c>
      <c r="AK13" t="s">
        <v>97</v>
      </c>
      <c r="AL13" t="s">
        <v>97</v>
      </c>
      <c r="AM13" t="s">
        <v>97</v>
      </c>
      <c r="AN13" t="s">
        <v>97</v>
      </c>
      <c r="AO13">
        <v>1</v>
      </c>
      <c r="AP13">
        <v>7</v>
      </c>
      <c r="AQ13">
        <v>-999999</v>
      </c>
      <c r="AR13">
        <v>16</v>
      </c>
      <c r="AS13">
        <v>133566</v>
      </c>
      <c r="AT13">
        <v>0</v>
      </c>
      <c r="AU13">
        <v>7</v>
      </c>
      <c r="AV13">
        <v>538</v>
      </c>
      <c r="AW13">
        <v>134104</v>
      </c>
      <c r="AX13" t="s">
        <v>98</v>
      </c>
    </row>
    <row r="14" spans="1:50" x14ac:dyDescent="0.25">
      <c r="A14" t="s">
        <v>87</v>
      </c>
      <c r="B14">
        <v>28020</v>
      </c>
      <c r="C14">
        <v>1</v>
      </c>
      <c r="D14" t="s">
        <v>88</v>
      </c>
      <c r="E14" t="s">
        <v>89</v>
      </c>
      <c r="F14">
        <v>60.122</v>
      </c>
      <c r="G14" t="s">
        <v>90</v>
      </c>
      <c r="H14" s="1">
        <v>1</v>
      </c>
      <c r="I14" s="2">
        <v>100</v>
      </c>
      <c r="J14" s="3">
        <v>1767328419</v>
      </c>
      <c r="K14" t="s">
        <v>91</v>
      </c>
      <c r="L14" t="s">
        <v>92</v>
      </c>
      <c r="M14" s="1" t="s">
        <v>92</v>
      </c>
      <c r="N14" s="16">
        <v>42012</v>
      </c>
      <c r="O14" s="16">
        <v>42013.101053240738</v>
      </c>
      <c r="P14" s="2">
        <v>0.76771990740740748</v>
      </c>
      <c r="Q14" t="s">
        <v>93</v>
      </c>
      <c r="R14">
        <v>13</v>
      </c>
      <c r="S14" t="s">
        <v>9</v>
      </c>
      <c r="T14">
        <v>7</v>
      </c>
      <c r="U14" t="s">
        <v>94</v>
      </c>
      <c r="V14" t="s">
        <v>97</v>
      </c>
      <c r="W14" t="s">
        <v>97</v>
      </c>
      <c r="X14" t="s">
        <v>97</v>
      </c>
      <c r="Y14" t="s">
        <v>102</v>
      </c>
      <c r="Z14" t="s">
        <v>96</v>
      </c>
      <c r="AA14" t="s">
        <v>69</v>
      </c>
      <c r="AB14" t="s">
        <v>67</v>
      </c>
      <c r="AC14">
        <v>1</v>
      </c>
      <c r="AD14">
        <v>1</v>
      </c>
      <c r="AE14">
        <v>1</v>
      </c>
      <c r="AF14">
        <v>1</v>
      </c>
      <c r="AG14">
        <v>7</v>
      </c>
      <c r="AH14">
        <v>-999999</v>
      </c>
      <c r="AI14">
        <v>16</v>
      </c>
      <c r="AJ14">
        <v>165118</v>
      </c>
      <c r="AK14">
        <v>0</v>
      </c>
      <c r="AL14">
        <v>7</v>
      </c>
      <c r="AM14">
        <v>729</v>
      </c>
      <c r="AN14">
        <v>165847</v>
      </c>
      <c r="AO14" t="s">
        <v>97</v>
      </c>
      <c r="AP14" t="s">
        <v>97</v>
      </c>
      <c r="AQ14" t="s">
        <v>97</v>
      </c>
      <c r="AR14" t="s">
        <v>97</v>
      </c>
      <c r="AS14" t="s">
        <v>97</v>
      </c>
      <c r="AT14" t="s">
        <v>97</v>
      </c>
      <c r="AU14" t="s">
        <v>97</v>
      </c>
      <c r="AV14" t="s">
        <v>97</v>
      </c>
      <c r="AW14" t="s">
        <v>97</v>
      </c>
      <c r="AX14" t="s">
        <v>98</v>
      </c>
    </row>
    <row r="15" spans="1:50" x14ac:dyDescent="0.25">
      <c r="A15" t="s">
        <v>87</v>
      </c>
      <c r="B15">
        <v>28020</v>
      </c>
      <c r="C15">
        <v>1</v>
      </c>
      <c r="D15" t="s">
        <v>88</v>
      </c>
      <c r="E15" t="s">
        <v>89</v>
      </c>
      <c r="F15">
        <v>60.122</v>
      </c>
      <c r="G15" t="s">
        <v>90</v>
      </c>
      <c r="H15" s="1">
        <v>1</v>
      </c>
      <c r="I15" s="2">
        <v>100</v>
      </c>
      <c r="J15" s="3">
        <v>1767328419</v>
      </c>
      <c r="K15" t="s">
        <v>91</v>
      </c>
      <c r="L15" t="s">
        <v>92</v>
      </c>
      <c r="M15" s="1" t="s">
        <v>92</v>
      </c>
      <c r="N15" s="16">
        <v>42012</v>
      </c>
      <c r="O15" s="16">
        <v>42013.101053240738</v>
      </c>
      <c r="P15" s="2">
        <v>0.76771990740740748</v>
      </c>
      <c r="Q15" t="s">
        <v>93</v>
      </c>
      <c r="R15">
        <v>14</v>
      </c>
      <c r="S15" t="s">
        <v>9</v>
      </c>
      <c r="T15">
        <v>7</v>
      </c>
      <c r="U15" t="s">
        <v>94</v>
      </c>
      <c r="V15" t="s">
        <v>97</v>
      </c>
      <c r="W15" t="s">
        <v>97</v>
      </c>
      <c r="X15" t="s">
        <v>97</v>
      </c>
      <c r="Y15" t="s">
        <v>102</v>
      </c>
      <c r="Z15" t="s">
        <v>96</v>
      </c>
      <c r="AA15" t="s">
        <v>69</v>
      </c>
      <c r="AB15" t="s">
        <v>67</v>
      </c>
      <c r="AC15">
        <v>2</v>
      </c>
      <c r="AD15">
        <v>1</v>
      </c>
      <c r="AE15">
        <v>2</v>
      </c>
      <c r="AF15">
        <v>1</v>
      </c>
      <c r="AG15">
        <v>7</v>
      </c>
      <c r="AH15">
        <v>-999999</v>
      </c>
      <c r="AI15">
        <v>16</v>
      </c>
      <c r="AJ15">
        <v>166948</v>
      </c>
      <c r="AK15">
        <v>0</v>
      </c>
      <c r="AL15">
        <v>7</v>
      </c>
      <c r="AM15">
        <v>435</v>
      </c>
      <c r="AN15">
        <v>167383</v>
      </c>
      <c r="AO15" t="s">
        <v>97</v>
      </c>
      <c r="AP15" t="s">
        <v>97</v>
      </c>
      <c r="AQ15" t="s">
        <v>97</v>
      </c>
      <c r="AR15" t="s">
        <v>97</v>
      </c>
      <c r="AS15" t="s">
        <v>97</v>
      </c>
      <c r="AT15" t="s">
        <v>97</v>
      </c>
      <c r="AU15" t="s">
        <v>97</v>
      </c>
      <c r="AV15" t="s">
        <v>97</v>
      </c>
      <c r="AW15" t="s">
        <v>97</v>
      </c>
      <c r="AX15" t="s">
        <v>98</v>
      </c>
    </row>
    <row r="16" spans="1:50" x14ac:dyDescent="0.25">
      <c r="A16" t="s">
        <v>87</v>
      </c>
      <c r="B16">
        <v>28020</v>
      </c>
      <c r="C16">
        <v>1</v>
      </c>
      <c r="D16" t="s">
        <v>88</v>
      </c>
      <c r="E16" t="s">
        <v>89</v>
      </c>
      <c r="F16">
        <v>60.122</v>
      </c>
      <c r="G16" t="s">
        <v>90</v>
      </c>
      <c r="H16" s="1">
        <v>1</v>
      </c>
      <c r="I16" s="2">
        <v>100</v>
      </c>
      <c r="J16" s="3">
        <v>1767328419</v>
      </c>
      <c r="K16" t="s">
        <v>91</v>
      </c>
      <c r="L16" t="s">
        <v>92</v>
      </c>
      <c r="M16" s="1" t="s">
        <v>92</v>
      </c>
      <c r="N16" s="16">
        <v>42012</v>
      </c>
      <c r="O16" s="16">
        <v>42013.101053240738</v>
      </c>
      <c r="P16" s="2">
        <v>0.76771990740740748</v>
      </c>
      <c r="Q16" t="s">
        <v>93</v>
      </c>
      <c r="R16">
        <v>15</v>
      </c>
      <c r="S16" t="s">
        <v>9</v>
      </c>
      <c r="T16">
        <v>7</v>
      </c>
      <c r="U16" t="s">
        <v>94</v>
      </c>
      <c r="V16" t="s">
        <v>97</v>
      </c>
      <c r="W16" t="s">
        <v>97</v>
      </c>
      <c r="X16" t="s">
        <v>97</v>
      </c>
      <c r="Y16" t="s">
        <v>102</v>
      </c>
      <c r="Z16" t="s">
        <v>96</v>
      </c>
      <c r="AA16" t="s">
        <v>69</v>
      </c>
      <c r="AB16" t="s">
        <v>67</v>
      </c>
      <c r="AC16">
        <v>3</v>
      </c>
      <c r="AD16">
        <v>1</v>
      </c>
      <c r="AE16">
        <v>3</v>
      </c>
      <c r="AF16">
        <v>1</v>
      </c>
      <c r="AG16">
        <v>7</v>
      </c>
      <c r="AH16">
        <v>-999999</v>
      </c>
      <c r="AI16">
        <v>16</v>
      </c>
      <c r="AJ16">
        <v>168478</v>
      </c>
      <c r="AK16">
        <v>0</v>
      </c>
      <c r="AL16">
        <v>7</v>
      </c>
      <c r="AM16">
        <v>377</v>
      </c>
      <c r="AN16">
        <v>168855</v>
      </c>
      <c r="AO16" t="s">
        <v>97</v>
      </c>
      <c r="AP16" t="s">
        <v>97</v>
      </c>
      <c r="AQ16" t="s">
        <v>97</v>
      </c>
      <c r="AR16" t="s">
        <v>97</v>
      </c>
      <c r="AS16" t="s">
        <v>97</v>
      </c>
      <c r="AT16" t="s">
        <v>97</v>
      </c>
      <c r="AU16" t="s">
        <v>97</v>
      </c>
      <c r="AV16" t="s">
        <v>97</v>
      </c>
      <c r="AW16" t="s">
        <v>97</v>
      </c>
      <c r="AX16" t="s">
        <v>98</v>
      </c>
    </row>
    <row r="17" spans="1:50" x14ac:dyDescent="0.25">
      <c r="A17" t="s">
        <v>87</v>
      </c>
      <c r="B17">
        <v>28020</v>
      </c>
      <c r="C17">
        <v>1</v>
      </c>
      <c r="D17" t="s">
        <v>88</v>
      </c>
      <c r="E17" t="s">
        <v>89</v>
      </c>
      <c r="F17">
        <v>60.122</v>
      </c>
      <c r="G17" t="s">
        <v>90</v>
      </c>
      <c r="H17" s="1">
        <v>1</v>
      </c>
      <c r="I17" s="2">
        <v>100</v>
      </c>
      <c r="J17" s="3">
        <v>1767328419</v>
      </c>
      <c r="K17" t="s">
        <v>91</v>
      </c>
      <c r="L17" t="s">
        <v>92</v>
      </c>
      <c r="M17" s="1" t="s">
        <v>92</v>
      </c>
      <c r="N17" s="16">
        <v>42012</v>
      </c>
      <c r="O17" s="16">
        <v>42013.101053240738</v>
      </c>
      <c r="P17" s="2">
        <v>0.76771990740740748</v>
      </c>
      <c r="Q17" t="s">
        <v>93</v>
      </c>
      <c r="R17">
        <v>16</v>
      </c>
      <c r="S17" t="s">
        <v>9</v>
      </c>
      <c r="T17" t="s">
        <v>99</v>
      </c>
      <c r="U17" t="s">
        <v>100</v>
      </c>
      <c r="V17" t="s">
        <v>97</v>
      </c>
      <c r="W17" t="s">
        <v>97</v>
      </c>
      <c r="X17" t="s">
        <v>97</v>
      </c>
      <c r="Y17" t="s">
        <v>102</v>
      </c>
      <c r="Z17" t="s">
        <v>94</v>
      </c>
      <c r="AA17" t="s">
        <v>69</v>
      </c>
      <c r="AB17" t="s">
        <v>62</v>
      </c>
      <c r="AC17">
        <v>4</v>
      </c>
      <c r="AD17">
        <v>1</v>
      </c>
      <c r="AE17">
        <v>4</v>
      </c>
      <c r="AF17">
        <v>1</v>
      </c>
      <c r="AG17" t="s">
        <v>99</v>
      </c>
      <c r="AH17">
        <v>-999999</v>
      </c>
      <c r="AI17">
        <v>16</v>
      </c>
      <c r="AJ17">
        <v>169959</v>
      </c>
      <c r="AK17">
        <v>0</v>
      </c>
      <c r="AL17" t="s">
        <v>99</v>
      </c>
      <c r="AM17">
        <v>352</v>
      </c>
      <c r="AN17">
        <v>170311</v>
      </c>
      <c r="AO17" t="s">
        <v>97</v>
      </c>
      <c r="AP17" t="s">
        <v>97</v>
      </c>
      <c r="AQ17" t="s">
        <v>97</v>
      </c>
      <c r="AR17" t="s">
        <v>97</v>
      </c>
      <c r="AS17" t="s">
        <v>97</v>
      </c>
      <c r="AT17" t="s">
        <v>97</v>
      </c>
      <c r="AU17" t="s">
        <v>97</v>
      </c>
      <c r="AV17" t="s">
        <v>97</v>
      </c>
      <c r="AW17" t="s">
        <v>97</v>
      </c>
      <c r="AX17" t="s">
        <v>101</v>
      </c>
    </row>
    <row r="18" spans="1:50" x14ac:dyDescent="0.25">
      <c r="A18" t="s">
        <v>87</v>
      </c>
      <c r="B18">
        <v>28020</v>
      </c>
      <c r="C18">
        <v>1</v>
      </c>
      <c r="D18" t="s">
        <v>88</v>
      </c>
      <c r="E18" t="s">
        <v>89</v>
      </c>
      <c r="F18">
        <v>60.122</v>
      </c>
      <c r="G18" t="s">
        <v>90</v>
      </c>
      <c r="H18" s="1">
        <v>1</v>
      </c>
      <c r="I18" s="2">
        <v>100</v>
      </c>
      <c r="J18" s="3">
        <v>1767328419</v>
      </c>
      <c r="K18" t="s">
        <v>91</v>
      </c>
      <c r="L18" t="s">
        <v>92</v>
      </c>
      <c r="M18" s="1" t="s">
        <v>92</v>
      </c>
      <c r="N18" s="16">
        <v>42012</v>
      </c>
      <c r="O18" s="16">
        <v>42013.101053240738</v>
      </c>
      <c r="P18" s="2">
        <v>0.76771990740740748</v>
      </c>
      <c r="Q18" t="s">
        <v>93</v>
      </c>
      <c r="R18">
        <v>17</v>
      </c>
      <c r="S18" t="s">
        <v>9</v>
      </c>
      <c r="T18" t="s">
        <v>99</v>
      </c>
      <c r="U18" t="s">
        <v>100</v>
      </c>
      <c r="V18" t="s">
        <v>97</v>
      </c>
      <c r="W18" t="s">
        <v>97</v>
      </c>
      <c r="X18" t="s">
        <v>97</v>
      </c>
      <c r="Y18" t="s">
        <v>102</v>
      </c>
      <c r="Z18" t="s">
        <v>94</v>
      </c>
      <c r="AA18" t="s">
        <v>69</v>
      </c>
      <c r="AB18" t="s">
        <v>62</v>
      </c>
      <c r="AC18">
        <v>5</v>
      </c>
      <c r="AD18">
        <v>1</v>
      </c>
      <c r="AE18">
        <v>5</v>
      </c>
      <c r="AF18">
        <v>1</v>
      </c>
      <c r="AG18" t="s">
        <v>99</v>
      </c>
      <c r="AH18">
        <v>-999999</v>
      </c>
      <c r="AI18">
        <v>16</v>
      </c>
      <c r="AJ18">
        <v>171406</v>
      </c>
      <c r="AK18">
        <v>0</v>
      </c>
      <c r="AL18" t="s">
        <v>99</v>
      </c>
      <c r="AM18">
        <v>329</v>
      </c>
      <c r="AN18">
        <v>171735</v>
      </c>
      <c r="AO18" t="s">
        <v>97</v>
      </c>
      <c r="AP18" t="s">
        <v>97</v>
      </c>
      <c r="AQ18" t="s">
        <v>97</v>
      </c>
      <c r="AR18" t="s">
        <v>97</v>
      </c>
      <c r="AS18" t="s">
        <v>97</v>
      </c>
      <c r="AT18" t="s">
        <v>97</v>
      </c>
      <c r="AU18" t="s">
        <v>97</v>
      </c>
      <c r="AV18" t="s">
        <v>97</v>
      </c>
      <c r="AW18" t="s">
        <v>97</v>
      </c>
      <c r="AX18" t="s">
        <v>101</v>
      </c>
    </row>
    <row r="19" spans="1:50" x14ac:dyDescent="0.25">
      <c r="A19" t="s">
        <v>87</v>
      </c>
      <c r="B19">
        <v>28020</v>
      </c>
      <c r="C19">
        <v>1</v>
      </c>
      <c r="D19" t="s">
        <v>88</v>
      </c>
      <c r="E19" t="s">
        <v>89</v>
      </c>
      <c r="F19">
        <v>60.122</v>
      </c>
      <c r="G19" t="s">
        <v>90</v>
      </c>
      <c r="H19" s="1">
        <v>1</v>
      </c>
      <c r="I19" s="2">
        <v>100</v>
      </c>
      <c r="J19" s="3">
        <v>1767328419</v>
      </c>
      <c r="K19" t="s">
        <v>91</v>
      </c>
      <c r="L19" t="s">
        <v>92</v>
      </c>
      <c r="M19" s="1" t="s">
        <v>92</v>
      </c>
      <c r="N19" s="16">
        <v>42012</v>
      </c>
      <c r="O19" s="16">
        <v>42013.101053240738</v>
      </c>
      <c r="P19" s="2">
        <v>0.76771990740740748</v>
      </c>
      <c r="Q19" t="s">
        <v>93</v>
      </c>
      <c r="R19">
        <v>18</v>
      </c>
      <c r="S19" t="s">
        <v>10</v>
      </c>
      <c r="T19">
        <v>7</v>
      </c>
      <c r="U19" t="s">
        <v>96</v>
      </c>
      <c r="V19" t="s">
        <v>97</v>
      </c>
      <c r="W19" t="s">
        <v>97</v>
      </c>
      <c r="X19" t="s">
        <v>97</v>
      </c>
      <c r="Y19" t="s">
        <v>102</v>
      </c>
      <c r="Z19" t="s">
        <v>94</v>
      </c>
      <c r="AA19" t="s">
        <v>69</v>
      </c>
      <c r="AB19" t="s">
        <v>62</v>
      </c>
      <c r="AC19">
        <v>6</v>
      </c>
      <c r="AD19">
        <v>1</v>
      </c>
      <c r="AE19">
        <v>6</v>
      </c>
      <c r="AF19">
        <v>1</v>
      </c>
      <c r="AG19">
        <v>7</v>
      </c>
      <c r="AH19">
        <v>-999999</v>
      </c>
      <c r="AI19">
        <v>16</v>
      </c>
      <c r="AJ19">
        <v>172836</v>
      </c>
      <c r="AK19">
        <v>0</v>
      </c>
      <c r="AL19">
        <v>7</v>
      </c>
      <c r="AM19">
        <v>611</v>
      </c>
      <c r="AN19">
        <v>173447</v>
      </c>
      <c r="AO19" t="s">
        <v>97</v>
      </c>
      <c r="AP19" t="s">
        <v>97</v>
      </c>
      <c r="AQ19" t="s">
        <v>97</v>
      </c>
      <c r="AR19" t="s">
        <v>97</v>
      </c>
      <c r="AS19" t="s">
        <v>97</v>
      </c>
      <c r="AT19" t="s">
        <v>97</v>
      </c>
      <c r="AU19" t="s">
        <v>97</v>
      </c>
      <c r="AV19" t="s">
        <v>97</v>
      </c>
      <c r="AW19" t="s">
        <v>97</v>
      </c>
      <c r="AX19" t="s">
        <v>98</v>
      </c>
    </row>
    <row r="20" spans="1:50" x14ac:dyDescent="0.25">
      <c r="A20" t="s">
        <v>87</v>
      </c>
      <c r="B20">
        <v>28020</v>
      </c>
      <c r="C20">
        <v>1</v>
      </c>
      <c r="D20" t="s">
        <v>88</v>
      </c>
      <c r="E20" t="s">
        <v>89</v>
      </c>
      <c r="F20">
        <v>60.122</v>
      </c>
      <c r="G20" t="s">
        <v>90</v>
      </c>
      <c r="H20" s="1">
        <v>1</v>
      </c>
      <c r="I20" s="2">
        <v>100</v>
      </c>
      <c r="J20" s="3">
        <v>1767328419</v>
      </c>
      <c r="K20" t="s">
        <v>91</v>
      </c>
      <c r="L20" t="s">
        <v>92</v>
      </c>
      <c r="M20" s="1" t="s">
        <v>92</v>
      </c>
      <c r="N20" s="16">
        <v>42012</v>
      </c>
      <c r="O20" s="16">
        <v>42013.101053240738</v>
      </c>
      <c r="P20" s="2">
        <v>0.76771990740740748</v>
      </c>
      <c r="Q20" t="s">
        <v>93</v>
      </c>
      <c r="R20">
        <v>19</v>
      </c>
      <c r="S20" t="s">
        <v>9</v>
      </c>
      <c r="T20" t="s">
        <v>99</v>
      </c>
      <c r="U20" t="s">
        <v>100</v>
      </c>
      <c r="V20" t="s">
        <v>97</v>
      </c>
      <c r="W20" t="s">
        <v>97</v>
      </c>
      <c r="X20" t="s">
        <v>97</v>
      </c>
      <c r="Y20" t="s">
        <v>102</v>
      </c>
      <c r="Z20" t="s">
        <v>94</v>
      </c>
      <c r="AA20" t="s">
        <v>69</v>
      </c>
      <c r="AB20" t="s">
        <v>62</v>
      </c>
      <c r="AC20">
        <v>7</v>
      </c>
      <c r="AD20">
        <v>1</v>
      </c>
      <c r="AE20">
        <v>7</v>
      </c>
      <c r="AF20">
        <v>1</v>
      </c>
      <c r="AG20" t="s">
        <v>99</v>
      </c>
      <c r="AH20">
        <v>-999999</v>
      </c>
      <c r="AI20">
        <v>16</v>
      </c>
      <c r="AJ20">
        <v>174549</v>
      </c>
      <c r="AK20">
        <v>0</v>
      </c>
      <c r="AL20" t="s">
        <v>99</v>
      </c>
      <c r="AM20">
        <v>834</v>
      </c>
      <c r="AN20">
        <v>175383</v>
      </c>
      <c r="AO20" t="s">
        <v>97</v>
      </c>
      <c r="AP20" t="s">
        <v>97</v>
      </c>
      <c r="AQ20" t="s">
        <v>97</v>
      </c>
      <c r="AR20" t="s">
        <v>97</v>
      </c>
      <c r="AS20" t="s">
        <v>97</v>
      </c>
      <c r="AT20" t="s">
        <v>97</v>
      </c>
      <c r="AU20" t="s">
        <v>97</v>
      </c>
      <c r="AV20" t="s">
        <v>97</v>
      </c>
      <c r="AW20" t="s">
        <v>97</v>
      </c>
      <c r="AX20" t="s">
        <v>101</v>
      </c>
    </row>
    <row r="21" spans="1:50" x14ac:dyDescent="0.25">
      <c r="A21" t="s">
        <v>87</v>
      </c>
      <c r="B21">
        <v>28020</v>
      </c>
      <c r="C21">
        <v>1</v>
      </c>
      <c r="D21" t="s">
        <v>88</v>
      </c>
      <c r="E21" t="s">
        <v>89</v>
      </c>
      <c r="F21">
        <v>60.122</v>
      </c>
      <c r="G21" t="s">
        <v>90</v>
      </c>
      <c r="H21" s="1">
        <v>1</v>
      </c>
      <c r="I21" s="2">
        <v>100</v>
      </c>
      <c r="J21" s="3">
        <v>1767328419</v>
      </c>
      <c r="K21" t="s">
        <v>91</v>
      </c>
      <c r="L21" t="s">
        <v>92</v>
      </c>
      <c r="M21" s="1" t="s">
        <v>92</v>
      </c>
      <c r="N21" s="16">
        <v>42012</v>
      </c>
      <c r="O21" s="16">
        <v>42013.101053240738</v>
      </c>
      <c r="P21" s="2">
        <v>0.76771990740740748</v>
      </c>
      <c r="Q21" t="s">
        <v>93</v>
      </c>
      <c r="R21">
        <v>20</v>
      </c>
      <c r="S21" t="s">
        <v>9</v>
      </c>
      <c r="T21">
        <v>7</v>
      </c>
      <c r="U21" t="s">
        <v>94</v>
      </c>
      <c r="V21" t="s">
        <v>97</v>
      </c>
      <c r="W21" t="s">
        <v>97</v>
      </c>
      <c r="X21" t="s">
        <v>97</v>
      </c>
      <c r="Y21" t="s">
        <v>102</v>
      </c>
      <c r="Z21" t="s">
        <v>96</v>
      </c>
      <c r="AA21" t="s">
        <v>69</v>
      </c>
      <c r="AB21" t="s">
        <v>67</v>
      </c>
      <c r="AC21">
        <v>8</v>
      </c>
      <c r="AD21">
        <v>1</v>
      </c>
      <c r="AE21">
        <v>8</v>
      </c>
      <c r="AF21">
        <v>1</v>
      </c>
      <c r="AG21">
        <v>7</v>
      </c>
      <c r="AH21">
        <v>-999999</v>
      </c>
      <c r="AI21">
        <v>16</v>
      </c>
      <c r="AJ21">
        <v>176479</v>
      </c>
      <c r="AK21">
        <v>0</v>
      </c>
      <c r="AL21">
        <v>7</v>
      </c>
      <c r="AM21">
        <v>520</v>
      </c>
      <c r="AN21">
        <v>176999</v>
      </c>
      <c r="AO21" t="s">
        <v>97</v>
      </c>
      <c r="AP21" t="s">
        <v>97</v>
      </c>
      <c r="AQ21" t="s">
        <v>97</v>
      </c>
      <c r="AR21" t="s">
        <v>97</v>
      </c>
      <c r="AS21" t="s">
        <v>97</v>
      </c>
      <c r="AT21" t="s">
        <v>97</v>
      </c>
      <c r="AU21" t="s">
        <v>97</v>
      </c>
      <c r="AV21" t="s">
        <v>97</v>
      </c>
      <c r="AW21" t="s">
        <v>97</v>
      </c>
      <c r="AX21" t="s">
        <v>98</v>
      </c>
    </row>
    <row r="22" spans="1:50" x14ac:dyDescent="0.25">
      <c r="A22" t="s">
        <v>87</v>
      </c>
      <c r="B22">
        <v>28020</v>
      </c>
      <c r="C22">
        <v>1</v>
      </c>
      <c r="D22" t="s">
        <v>88</v>
      </c>
      <c r="E22" t="s">
        <v>89</v>
      </c>
      <c r="F22">
        <v>60.122</v>
      </c>
      <c r="G22" t="s">
        <v>90</v>
      </c>
      <c r="H22" s="1">
        <v>1</v>
      </c>
      <c r="I22" s="2">
        <v>100</v>
      </c>
      <c r="J22" s="3">
        <v>1767328419</v>
      </c>
      <c r="K22" t="s">
        <v>91</v>
      </c>
      <c r="L22" t="s">
        <v>92</v>
      </c>
      <c r="M22" s="1" t="s">
        <v>92</v>
      </c>
      <c r="N22" s="16">
        <v>42012</v>
      </c>
      <c r="O22" s="16">
        <v>42013.101053240738</v>
      </c>
      <c r="P22" s="2">
        <v>0.76771990740740748</v>
      </c>
      <c r="Q22" t="s">
        <v>93</v>
      </c>
      <c r="R22">
        <v>21</v>
      </c>
      <c r="S22" t="s">
        <v>9</v>
      </c>
      <c r="T22">
        <v>7</v>
      </c>
      <c r="U22" t="s">
        <v>94</v>
      </c>
      <c r="V22" t="s">
        <v>97</v>
      </c>
      <c r="W22" t="s">
        <v>97</v>
      </c>
      <c r="X22" t="s">
        <v>97</v>
      </c>
      <c r="Y22" t="s">
        <v>102</v>
      </c>
      <c r="Z22" t="s">
        <v>96</v>
      </c>
      <c r="AA22" t="s">
        <v>69</v>
      </c>
      <c r="AB22" t="s">
        <v>67</v>
      </c>
      <c r="AC22">
        <v>9</v>
      </c>
      <c r="AD22">
        <v>1</v>
      </c>
      <c r="AE22">
        <v>9</v>
      </c>
      <c r="AF22">
        <v>1</v>
      </c>
      <c r="AG22">
        <v>7</v>
      </c>
      <c r="AH22">
        <v>-999999</v>
      </c>
      <c r="AI22">
        <v>16</v>
      </c>
      <c r="AJ22">
        <v>178092</v>
      </c>
      <c r="AK22">
        <v>0</v>
      </c>
      <c r="AL22">
        <v>7</v>
      </c>
      <c r="AM22">
        <v>459</v>
      </c>
      <c r="AN22">
        <v>178551</v>
      </c>
      <c r="AO22" t="s">
        <v>97</v>
      </c>
      <c r="AP22" t="s">
        <v>97</v>
      </c>
      <c r="AQ22" t="s">
        <v>97</v>
      </c>
      <c r="AR22" t="s">
        <v>97</v>
      </c>
      <c r="AS22" t="s">
        <v>97</v>
      </c>
      <c r="AT22" t="s">
        <v>97</v>
      </c>
      <c r="AU22" t="s">
        <v>97</v>
      </c>
      <c r="AV22" t="s">
        <v>97</v>
      </c>
      <c r="AW22" t="s">
        <v>97</v>
      </c>
      <c r="AX22" t="s">
        <v>98</v>
      </c>
    </row>
    <row r="23" spans="1:50" x14ac:dyDescent="0.25">
      <c r="A23" t="s">
        <v>87</v>
      </c>
      <c r="B23">
        <v>28020</v>
      </c>
      <c r="C23">
        <v>1</v>
      </c>
      <c r="D23" t="s">
        <v>88</v>
      </c>
      <c r="E23" t="s">
        <v>89</v>
      </c>
      <c r="F23">
        <v>60.122</v>
      </c>
      <c r="G23" t="s">
        <v>90</v>
      </c>
      <c r="H23" s="1">
        <v>1</v>
      </c>
      <c r="I23" s="2">
        <v>100</v>
      </c>
      <c r="J23" s="3">
        <v>1767328419</v>
      </c>
      <c r="K23" t="s">
        <v>91</v>
      </c>
      <c r="L23" t="s">
        <v>92</v>
      </c>
      <c r="M23" s="1" t="s">
        <v>92</v>
      </c>
      <c r="N23" s="16">
        <v>42012</v>
      </c>
      <c r="O23" s="16">
        <v>42013.101053240738</v>
      </c>
      <c r="P23" s="2">
        <v>0.76771990740740748</v>
      </c>
      <c r="Q23" t="s">
        <v>93</v>
      </c>
      <c r="R23">
        <v>22</v>
      </c>
      <c r="S23" t="s">
        <v>10</v>
      </c>
      <c r="T23" t="s">
        <v>99</v>
      </c>
      <c r="U23" t="s">
        <v>94</v>
      </c>
      <c r="V23" t="s">
        <v>97</v>
      </c>
      <c r="W23" t="s">
        <v>97</v>
      </c>
      <c r="X23" t="s">
        <v>97</v>
      </c>
      <c r="Y23" t="s">
        <v>102</v>
      </c>
      <c r="Z23" t="s">
        <v>100</v>
      </c>
      <c r="AA23" t="s">
        <v>69</v>
      </c>
      <c r="AB23" t="s">
        <v>67</v>
      </c>
      <c r="AC23">
        <v>10</v>
      </c>
      <c r="AD23">
        <v>1</v>
      </c>
      <c r="AE23">
        <v>10</v>
      </c>
      <c r="AF23">
        <v>1</v>
      </c>
      <c r="AG23" t="s">
        <v>99</v>
      </c>
      <c r="AH23">
        <v>-999999</v>
      </c>
      <c r="AI23">
        <v>16</v>
      </c>
      <c r="AJ23">
        <v>179656</v>
      </c>
      <c r="AK23">
        <v>0</v>
      </c>
      <c r="AL23" t="s">
        <v>99</v>
      </c>
      <c r="AM23">
        <v>575</v>
      </c>
      <c r="AN23">
        <v>180231</v>
      </c>
      <c r="AO23" t="s">
        <v>97</v>
      </c>
      <c r="AP23" t="s">
        <v>97</v>
      </c>
      <c r="AQ23" t="s">
        <v>97</v>
      </c>
      <c r="AR23" t="s">
        <v>97</v>
      </c>
      <c r="AS23" t="s">
        <v>97</v>
      </c>
      <c r="AT23" t="s">
        <v>97</v>
      </c>
      <c r="AU23" t="s">
        <v>97</v>
      </c>
      <c r="AV23" t="s">
        <v>97</v>
      </c>
      <c r="AW23" t="s">
        <v>97</v>
      </c>
      <c r="AX23" t="s">
        <v>101</v>
      </c>
    </row>
    <row r="24" spans="1:50" x14ac:dyDescent="0.25">
      <c r="A24" t="s">
        <v>87</v>
      </c>
      <c r="B24">
        <v>28020</v>
      </c>
      <c r="C24">
        <v>1</v>
      </c>
      <c r="D24" t="s">
        <v>88</v>
      </c>
      <c r="E24" t="s">
        <v>89</v>
      </c>
      <c r="F24">
        <v>60.122</v>
      </c>
      <c r="G24" t="s">
        <v>90</v>
      </c>
      <c r="H24" s="1">
        <v>1</v>
      </c>
      <c r="I24" s="2">
        <v>100</v>
      </c>
      <c r="J24" s="3">
        <v>1767328419</v>
      </c>
      <c r="K24" t="s">
        <v>91</v>
      </c>
      <c r="L24" t="s">
        <v>92</v>
      </c>
      <c r="M24" s="1" t="s">
        <v>92</v>
      </c>
      <c r="N24" s="16">
        <v>42012</v>
      </c>
      <c r="O24" s="16">
        <v>42013.101053240738</v>
      </c>
      <c r="P24" s="2">
        <v>0.76771990740740748</v>
      </c>
      <c r="Q24" t="s">
        <v>93</v>
      </c>
      <c r="R24">
        <v>23</v>
      </c>
      <c r="S24" t="s">
        <v>9</v>
      </c>
      <c r="T24">
        <v>7</v>
      </c>
      <c r="U24" t="s">
        <v>94</v>
      </c>
      <c r="V24" t="s">
        <v>97</v>
      </c>
      <c r="W24" t="s">
        <v>97</v>
      </c>
      <c r="X24" t="s">
        <v>97</v>
      </c>
      <c r="Y24" t="s">
        <v>102</v>
      </c>
      <c r="Z24" t="s">
        <v>96</v>
      </c>
      <c r="AA24" t="s">
        <v>69</v>
      </c>
      <c r="AB24" t="s">
        <v>67</v>
      </c>
      <c r="AC24">
        <v>11</v>
      </c>
      <c r="AD24">
        <v>1</v>
      </c>
      <c r="AE24">
        <v>11</v>
      </c>
      <c r="AF24">
        <v>1</v>
      </c>
      <c r="AG24">
        <v>7</v>
      </c>
      <c r="AH24">
        <v>-999999</v>
      </c>
      <c r="AI24">
        <v>17</v>
      </c>
      <c r="AJ24">
        <v>181336</v>
      </c>
      <c r="AK24">
        <v>0</v>
      </c>
      <c r="AL24">
        <v>7</v>
      </c>
      <c r="AM24">
        <v>639</v>
      </c>
      <c r="AN24">
        <v>181975</v>
      </c>
      <c r="AO24" t="s">
        <v>97</v>
      </c>
      <c r="AP24" t="s">
        <v>97</v>
      </c>
      <c r="AQ24" t="s">
        <v>97</v>
      </c>
      <c r="AR24" t="s">
        <v>97</v>
      </c>
      <c r="AS24" t="s">
        <v>97</v>
      </c>
      <c r="AT24" t="s">
        <v>97</v>
      </c>
      <c r="AU24" t="s">
        <v>97</v>
      </c>
      <c r="AV24" t="s">
        <v>97</v>
      </c>
      <c r="AW24" t="s">
        <v>97</v>
      </c>
      <c r="AX24" t="s">
        <v>98</v>
      </c>
    </row>
    <row r="25" spans="1:50" x14ac:dyDescent="0.25">
      <c r="A25" t="s">
        <v>87</v>
      </c>
      <c r="B25">
        <v>28020</v>
      </c>
      <c r="C25">
        <v>1</v>
      </c>
      <c r="D25" t="s">
        <v>88</v>
      </c>
      <c r="E25" t="s">
        <v>89</v>
      </c>
      <c r="F25">
        <v>60.122</v>
      </c>
      <c r="G25" t="s">
        <v>90</v>
      </c>
      <c r="H25" s="1">
        <v>1</v>
      </c>
      <c r="I25" s="2">
        <v>100</v>
      </c>
      <c r="J25" s="3">
        <v>1767328419</v>
      </c>
      <c r="K25" t="s">
        <v>91</v>
      </c>
      <c r="L25" t="s">
        <v>92</v>
      </c>
      <c r="M25" s="1" t="s">
        <v>92</v>
      </c>
      <c r="N25" s="16">
        <v>42012</v>
      </c>
      <c r="O25" s="16">
        <v>42013.101053240738</v>
      </c>
      <c r="P25" s="2">
        <v>0.76771990740740748</v>
      </c>
      <c r="Q25" t="s">
        <v>93</v>
      </c>
      <c r="R25">
        <v>24</v>
      </c>
      <c r="S25" t="s">
        <v>9</v>
      </c>
      <c r="T25" t="s">
        <v>99</v>
      </c>
      <c r="U25" t="s">
        <v>100</v>
      </c>
      <c r="V25" t="s">
        <v>97</v>
      </c>
      <c r="W25" t="s">
        <v>97</v>
      </c>
      <c r="X25" t="s">
        <v>97</v>
      </c>
      <c r="Y25" t="s">
        <v>102</v>
      </c>
      <c r="Z25" t="s">
        <v>94</v>
      </c>
      <c r="AA25" t="s">
        <v>69</v>
      </c>
      <c r="AB25" t="s">
        <v>62</v>
      </c>
      <c r="AC25">
        <v>12</v>
      </c>
      <c r="AD25">
        <v>1</v>
      </c>
      <c r="AE25">
        <v>12</v>
      </c>
      <c r="AF25">
        <v>1</v>
      </c>
      <c r="AG25" t="s">
        <v>99</v>
      </c>
      <c r="AH25">
        <v>-999999</v>
      </c>
      <c r="AI25">
        <v>16</v>
      </c>
      <c r="AJ25">
        <v>183082</v>
      </c>
      <c r="AK25">
        <v>0</v>
      </c>
      <c r="AL25" t="s">
        <v>99</v>
      </c>
      <c r="AM25">
        <v>397</v>
      </c>
      <c r="AN25">
        <v>183479</v>
      </c>
      <c r="AO25" t="s">
        <v>97</v>
      </c>
      <c r="AP25" t="s">
        <v>97</v>
      </c>
      <c r="AQ25" t="s">
        <v>97</v>
      </c>
      <c r="AR25" t="s">
        <v>97</v>
      </c>
      <c r="AS25" t="s">
        <v>97</v>
      </c>
      <c r="AT25" t="s">
        <v>97</v>
      </c>
      <c r="AU25" t="s">
        <v>97</v>
      </c>
      <c r="AV25" t="s">
        <v>97</v>
      </c>
      <c r="AW25" t="s">
        <v>97</v>
      </c>
      <c r="AX25" t="s">
        <v>101</v>
      </c>
    </row>
    <row r="26" spans="1:50" x14ac:dyDescent="0.25">
      <c r="A26" t="s">
        <v>87</v>
      </c>
      <c r="B26">
        <v>28020</v>
      </c>
      <c r="C26">
        <v>1</v>
      </c>
      <c r="D26" t="s">
        <v>88</v>
      </c>
      <c r="E26" t="s">
        <v>89</v>
      </c>
      <c r="F26">
        <v>60.122</v>
      </c>
      <c r="G26" t="s">
        <v>90</v>
      </c>
      <c r="H26" s="1">
        <v>1</v>
      </c>
      <c r="I26" s="2">
        <v>100</v>
      </c>
      <c r="J26" s="3">
        <v>1767328419</v>
      </c>
      <c r="K26" t="s">
        <v>91</v>
      </c>
      <c r="L26" t="s">
        <v>92</v>
      </c>
      <c r="M26" s="1" t="s">
        <v>92</v>
      </c>
      <c r="N26" s="16">
        <v>42012</v>
      </c>
      <c r="O26" s="16">
        <v>42013.101053240738</v>
      </c>
      <c r="P26" s="2">
        <v>0.76771990740740748</v>
      </c>
      <c r="Q26" t="s">
        <v>93</v>
      </c>
      <c r="R26">
        <v>25</v>
      </c>
      <c r="S26" t="s">
        <v>9</v>
      </c>
      <c r="T26">
        <v>7</v>
      </c>
      <c r="U26" t="s">
        <v>94</v>
      </c>
      <c r="V26" t="s">
        <v>97</v>
      </c>
      <c r="W26" t="s">
        <v>97</v>
      </c>
      <c r="X26" t="s">
        <v>97</v>
      </c>
      <c r="Y26" t="s">
        <v>102</v>
      </c>
      <c r="Z26" t="s">
        <v>96</v>
      </c>
      <c r="AA26" t="s">
        <v>69</v>
      </c>
      <c r="AB26" t="s">
        <v>67</v>
      </c>
      <c r="AC26">
        <v>13</v>
      </c>
      <c r="AD26">
        <v>1</v>
      </c>
      <c r="AE26">
        <v>13</v>
      </c>
      <c r="AF26">
        <v>1</v>
      </c>
      <c r="AG26">
        <v>7</v>
      </c>
      <c r="AH26">
        <v>-999999</v>
      </c>
      <c r="AI26">
        <v>16</v>
      </c>
      <c r="AJ26">
        <v>184579</v>
      </c>
      <c r="AK26">
        <v>0</v>
      </c>
      <c r="AL26">
        <v>7</v>
      </c>
      <c r="AM26">
        <v>516</v>
      </c>
      <c r="AN26">
        <v>185095</v>
      </c>
      <c r="AO26" t="s">
        <v>97</v>
      </c>
      <c r="AP26" t="s">
        <v>97</v>
      </c>
      <c r="AQ26" t="s">
        <v>97</v>
      </c>
      <c r="AR26" t="s">
        <v>97</v>
      </c>
      <c r="AS26" t="s">
        <v>97</v>
      </c>
      <c r="AT26" t="s">
        <v>97</v>
      </c>
      <c r="AU26" t="s">
        <v>97</v>
      </c>
      <c r="AV26" t="s">
        <v>97</v>
      </c>
      <c r="AW26" t="s">
        <v>97</v>
      </c>
      <c r="AX26" t="s">
        <v>98</v>
      </c>
    </row>
    <row r="27" spans="1:50" x14ac:dyDescent="0.25">
      <c r="A27" t="s">
        <v>87</v>
      </c>
      <c r="B27">
        <v>28020</v>
      </c>
      <c r="C27">
        <v>1</v>
      </c>
      <c r="D27" t="s">
        <v>88</v>
      </c>
      <c r="E27" t="s">
        <v>89</v>
      </c>
      <c r="F27">
        <v>60.122</v>
      </c>
      <c r="G27" t="s">
        <v>90</v>
      </c>
      <c r="H27" s="1">
        <v>1</v>
      </c>
      <c r="I27" s="2">
        <v>100</v>
      </c>
      <c r="J27" s="3">
        <v>1767328419</v>
      </c>
      <c r="K27" t="s">
        <v>91</v>
      </c>
      <c r="L27" t="s">
        <v>92</v>
      </c>
      <c r="M27" s="1" t="s">
        <v>92</v>
      </c>
      <c r="N27" s="16">
        <v>42012</v>
      </c>
      <c r="O27" s="16">
        <v>42013.101053240738</v>
      </c>
      <c r="P27" s="2">
        <v>0.76771990740740748</v>
      </c>
      <c r="Q27" t="s">
        <v>93</v>
      </c>
      <c r="R27">
        <v>26</v>
      </c>
      <c r="S27" t="s">
        <v>9</v>
      </c>
      <c r="T27" t="s">
        <v>99</v>
      </c>
      <c r="U27" t="s">
        <v>100</v>
      </c>
      <c r="V27" t="s">
        <v>97</v>
      </c>
      <c r="W27" t="s">
        <v>97</v>
      </c>
      <c r="X27" t="s">
        <v>97</v>
      </c>
      <c r="Y27" t="s">
        <v>102</v>
      </c>
      <c r="Z27" t="s">
        <v>94</v>
      </c>
      <c r="AA27" t="s">
        <v>69</v>
      </c>
      <c r="AB27" t="s">
        <v>62</v>
      </c>
      <c r="AC27">
        <v>14</v>
      </c>
      <c r="AD27">
        <v>1</v>
      </c>
      <c r="AE27">
        <v>14</v>
      </c>
      <c r="AF27">
        <v>1</v>
      </c>
      <c r="AG27" t="s">
        <v>99</v>
      </c>
      <c r="AH27">
        <v>-999999</v>
      </c>
      <c r="AI27">
        <v>16</v>
      </c>
      <c r="AJ27">
        <v>186192</v>
      </c>
      <c r="AK27">
        <v>0</v>
      </c>
      <c r="AL27" t="s">
        <v>99</v>
      </c>
      <c r="AM27">
        <v>1271</v>
      </c>
      <c r="AN27">
        <v>187463</v>
      </c>
      <c r="AO27" t="s">
        <v>97</v>
      </c>
      <c r="AP27" t="s">
        <v>97</v>
      </c>
      <c r="AQ27" t="s">
        <v>97</v>
      </c>
      <c r="AR27" t="s">
        <v>97</v>
      </c>
      <c r="AS27" t="s">
        <v>97</v>
      </c>
      <c r="AT27" t="s">
        <v>97</v>
      </c>
      <c r="AU27" t="s">
        <v>97</v>
      </c>
      <c r="AV27" t="s">
        <v>97</v>
      </c>
      <c r="AW27" t="s">
        <v>97</v>
      </c>
      <c r="AX27" t="s">
        <v>101</v>
      </c>
    </row>
    <row r="28" spans="1:50" x14ac:dyDescent="0.25">
      <c r="A28" t="s">
        <v>87</v>
      </c>
      <c r="B28">
        <v>28020</v>
      </c>
      <c r="C28">
        <v>1</v>
      </c>
      <c r="D28" t="s">
        <v>88</v>
      </c>
      <c r="E28" t="s">
        <v>89</v>
      </c>
      <c r="F28">
        <v>60.122</v>
      </c>
      <c r="G28" t="s">
        <v>90</v>
      </c>
      <c r="H28" s="1">
        <v>1</v>
      </c>
      <c r="I28" s="2">
        <v>100</v>
      </c>
      <c r="J28" s="3">
        <v>1767328419</v>
      </c>
      <c r="K28" t="s">
        <v>91</v>
      </c>
      <c r="L28" t="s">
        <v>92</v>
      </c>
      <c r="M28" s="1" t="s">
        <v>92</v>
      </c>
      <c r="N28" s="16">
        <v>42012</v>
      </c>
      <c r="O28" s="16">
        <v>42013.101053240738</v>
      </c>
      <c r="P28" s="2">
        <v>0.76771990740740748</v>
      </c>
      <c r="Q28" t="s">
        <v>93</v>
      </c>
      <c r="R28">
        <v>27</v>
      </c>
      <c r="S28" t="s">
        <v>9</v>
      </c>
      <c r="T28" t="s">
        <v>99</v>
      </c>
      <c r="U28" t="s">
        <v>100</v>
      </c>
      <c r="V28" t="s">
        <v>97</v>
      </c>
      <c r="W28" t="s">
        <v>97</v>
      </c>
      <c r="X28" t="s">
        <v>97</v>
      </c>
      <c r="Y28" t="s">
        <v>102</v>
      </c>
      <c r="Z28" t="s">
        <v>94</v>
      </c>
      <c r="AA28" t="s">
        <v>69</v>
      </c>
      <c r="AB28" t="s">
        <v>62</v>
      </c>
      <c r="AC28">
        <v>15</v>
      </c>
      <c r="AD28">
        <v>1</v>
      </c>
      <c r="AE28">
        <v>15</v>
      </c>
      <c r="AF28">
        <v>1</v>
      </c>
      <c r="AG28" t="s">
        <v>99</v>
      </c>
      <c r="AH28">
        <v>-999999</v>
      </c>
      <c r="AI28">
        <v>16</v>
      </c>
      <c r="AJ28">
        <v>188554</v>
      </c>
      <c r="AK28">
        <v>0</v>
      </c>
      <c r="AL28" t="s">
        <v>99</v>
      </c>
      <c r="AM28">
        <v>557</v>
      </c>
      <c r="AN28">
        <v>189111</v>
      </c>
      <c r="AO28" t="s">
        <v>97</v>
      </c>
      <c r="AP28" t="s">
        <v>97</v>
      </c>
      <c r="AQ28" t="s">
        <v>97</v>
      </c>
      <c r="AR28" t="s">
        <v>97</v>
      </c>
      <c r="AS28" t="s">
        <v>97</v>
      </c>
      <c r="AT28" t="s">
        <v>97</v>
      </c>
      <c r="AU28" t="s">
        <v>97</v>
      </c>
      <c r="AV28" t="s">
        <v>97</v>
      </c>
      <c r="AW28" t="s">
        <v>97</v>
      </c>
      <c r="AX28" t="s">
        <v>101</v>
      </c>
    </row>
    <row r="29" spans="1:50" x14ac:dyDescent="0.25">
      <c r="A29" t="s">
        <v>87</v>
      </c>
      <c r="B29">
        <v>28020</v>
      </c>
      <c r="C29">
        <v>1</v>
      </c>
      <c r="D29" t="s">
        <v>88</v>
      </c>
      <c r="E29" t="s">
        <v>89</v>
      </c>
      <c r="F29">
        <v>60.122</v>
      </c>
      <c r="G29" t="s">
        <v>90</v>
      </c>
      <c r="H29" s="1">
        <v>1</v>
      </c>
      <c r="I29" s="2">
        <v>100</v>
      </c>
      <c r="J29" s="3">
        <v>1767328419</v>
      </c>
      <c r="K29" t="s">
        <v>91</v>
      </c>
      <c r="L29" t="s">
        <v>92</v>
      </c>
      <c r="M29" s="1" t="s">
        <v>92</v>
      </c>
      <c r="N29" s="16">
        <v>42012</v>
      </c>
      <c r="O29" s="16">
        <v>42013.101053240738</v>
      </c>
      <c r="P29" s="2">
        <v>0.76771990740740748</v>
      </c>
      <c r="Q29" t="s">
        <v>93</v>
      </c>
      <c r="R29">
        <v>28</v>
      </c>
      <c r="S29" t="s">
        <v>9</v>
      </c>
      <c r="T29">
        <v>7</v>
      </c>
      <c r="U29" t="s">
        <v>94</v>
      </c>
      <c r="V29" t="s">
        <v>97</v>
      </c>
      <c r="W29" t="s">
        <v>97</v>
      </c>
      <c r="X29" t="s">
        <v>97</v>
      </c>
      <c r="Y29" t="s">
        <v>102</v>
      </c>
      <c r="Z29" t="s">
        <v>96</v>
      </c>
      <c r="AA29" t="s">
        <v>69</v>
      </c>
      <c r="AB29" t="s">
        <v>67</v>
      </c>
      <c r="AC29">
        <v>16</v>
      </c>
      <c r="AD29">
        <v>1</v>
      </c>
      <c r="AE29">
        <v>16</v>
      </c>
      <c r="AF29">
        <v>1</v>
      </c>
      <c r="AG29">
        <v>7</v>
      </c>
      <c r="AH29">
        <v>-999999</v>
      </c>
      <c r="AI29">
        <v>17</v>
      </c>
      <c r="AJ29">
        <v>190218</v>
      </c>
      <c r="AK29">
        <v>0</v>
      </c>
      <c r="AL29">
        <v>7</v>
      </c>
      <c r="AM29">
        <v>541</v>
      </c>
      <c r="AN29">
        <v>190759</v>
      </c>
      <c r="AO29" t="s">
        <v>97</v>
      </c>
      <c r="AP29" t="s">
        <v>97</v>
      </c>
      <c r="AQ29" t="s">
        <v>97</v>
      </c>
      <c r="AR29" t="s">
        <v>97</v>
      </c>
      <c r="AS29" t="s">
        <v>97</v>
      </c>
      <c r="AT29" t="s">
        <v>97</v>
      </c>
      <c r="AU29" t="s">
        <v>97</v>
      </c>
      <c r="AV29" t="s">
        <v>97</v>
      </c>
      <c r="AW29" t="s">
        <v>97</v>
      </c>
      <c r="AX29" t="s">
        <v>98</v>
      </c>
    </row>
    <row r="30" spans="1:50" x14ac:dyDescent="0.25">
      <c r="A30" t="s">
        <v>87</v>
      </c>
      <c r="B30">
        <v>28020</v>
      </c>
      <c r="C30">
        <v>1</v>
      </c>
      <c r="D30" t="s">
        <v>88</v>
      </c>
      <c r="E30" t="s">
        <v>89</v>
      </c>
      <c r="F30">
        <v>60.122</v>
      </c>
      <c r="G30" t="s">
        <v>90</v>
      </c>
      <c r="H30" s="1">
        <v>1</v>
      </c>
      <c r="I30" s="2">
        <v>100</v>
      </c>
      <c r="J30" s="3">
        <v>1767328419</v>
      </c>
      <c r="K30" t="s">
        <v>91</v>
      </c>
      <c r="L30" t="s">
        <v>92</v>
      </c>
      <c r="M30" s="1" t="s">
        <v>92</v>
      </c>
      <c r="N30" s="16">
        <v>42012</v>
      </c>
      <c r="O30" s="16">
        <v>42013.101053240738</v>
      </c>
      <c r="P30" s="2">
        <v>0.76771990740740748</v>
      </c>
      <c r="Q30" t="s">
        <v>93</v>
      </c>
      <c r="R30">
        <v>29</v>
      </c>
      <c r="S30" t="s">
        <v>9</v>
      </c>
      <c r="T30" t="s">
        <v>99</v>
      </c>
      <c r="U30" t="s">
        <v>100</v>
      </c>
      <c r="V30" t="s">
        <v>97</v>
      </c>
      <c r="W30" t="s">
        <v>97</v>
      </c>
      <c r="X30" t="s">
        <v>97</v>
      </c>
      <c r="Y30" t="s">
        <v>102</v>
      </c>
      <c r="Z30" t="s">
        <v>94</v>
      </c>
      <c r="AA30" t="s">
        <v>69</v>
      </c>
      <c r="AB30" t="s">
        <v>62</v>
      </c>
      <c r="AC30">
        <v>17</v>
      </c>
      <c r="AD30">
        <v>1</v>
      </c>
      <c r="AE30">
        <v>17</v>
      </c>
      <c r="AF30">
        <v>1</v>
      </c>
      <c r="AG30" t="s">
        <v>99</v>
      </c>
      <c r="AH30">
        <v>-999999</v>
      </c>
      <c r="AI30">
        <v>16</v>
      </c>
      <c r="AJ30">
        <v>191864</v>
      </c>
      <c r="AK30">
        <v>0</v>
      </c>
      <c r="AL30" t="s">
        <v>99</v>
      </c>
      <c r="AM30">
        <v>415</v>
      </c>
      <c r="AN30">
        <v>192279</v>
      </c>
      <c r="AO30" t="s">
        <v>97</v>
      </c>
      <c r="AP30" t="s">
        <v>97</v>
      </c>
      <c r="AQ30" t="s">
        <v>97</v>
      </c>
      <c r="AR30" t="s">
        <v>97</v>
      </c>
      <c r="AS30" t="s">
        <v>97</v>
      </c>
      <c r="AT30" t="s">
        <v>97</v>
      </c>
      <c r="AU30" t="s">
        <v>97</v>
      </c>
      <c r="AV30" t="s">
        <v>97</v>
      </c>
      <c r="AW30" t="s">
        <v>97</v>
      </c>
      <c r="AX30" t="s">
        <v>101</v>
      </c>
    </row>
    <row r="31" spans="1:50" x14ac:dyDescent="0.25">
      <c r="A31" t="s">
        <v>87</v>
      </c>
      <c r="B31">
        <v>28020</v>
      </c>
      <c r="C31">
        <v>1</v>
      </c>
      <c r="D31" t="s">
        <v>88</v>
      </c>
      <c r="E31" t="s">
        <v>89</v>
      </c>
      <c r="F31">
        <v>60.122</v>
      </c>
      <c r="G31" t="s">
        <v>90</v>
      </c>
      <c r="H31" s="1">
        <v>1</v>
      </c>
      <c r="I31" s="2">
        <v>100</v>
      </c>
      <c r="J31" s="3">
        <v>1767328419</v>
      </c>
      <c r="K31" t="s">
        <v>91</v>
      </c>
      <c r="L31" t="s">
        <v>92</v>
      </c>
      <c r="M31" s="1" t="s">
        <v>92</v>
      </c>
      <c r="N31" s="16">
        <v>42012</v>
      </c>
      <c r="O31" s="16">
        <v>42013.101053240738</v>
      </c>
      <c r="P31" s="2">
        <v>0.76771990740740748</v>
      </c>
      <c r="Q31" t="s">
        <v>93</v>
      </c>
      <c r="R31">
        <v>30</v>
      </c>
      <c r="S31" t="s">
        <v>9</v>
      </c>
      <c r="T31">
        <v>7</v>
      </c>
      <c r="U31" t="s">
        <v>94</v>
      </c>
      <c r="V31" t="s">
        <v>97</v>
      </c>
      <c r="W31" t="s">
        <v>97</v>
      </c>
      <c r="X31" t="s">
        <v>97</v>
      </c>
      <c r="Y31" t="s">
        <v>102</v>
      </c>
      <c r="Z31" t="s">
        <v>96</v>
      </c>
      <c r="AA31" t="s">
        <v>69</v>
      </c>
      <c r="AB31" t="s">
        <v>67</v>
      </c>
      <c r="AC31">
        <v>18</v>
      </c>
      <c r="AD31">
        <v>1</v>
      </c>
      <c r="AE31">
        <v>18</v>
      </c>
      <c r="AF31">
        <v>1</v>
      </c>
      <c r="AG31">
        <v>7</v>
      </c>
      <c r="AH31">
        <v>-999999</v>
      </c>
      <c r="AI31">
        <v>16</v>
      </c>
      <c r="AJ31">
        <v>193378</v>
      </c>
      <c r="AK31">
        <v>0</v>
      </c>
      <c r="AL31">
        <v>7</v>
      </c>
      <c r="AM31">
        <v>357</v>
      </c>
      <c r="AN31">
        <v>193735</v>
      </c>
      <c r="AO31" t="s">
        <v>97</v>
      </c>
      <c r="AP31" t="s">
        <v>97</v>
      </c>
      <c r="AQ31" t="s">
        <v>97</v>
      </c>
      <c r="AR31" t="s">
        <v>97</v>
      </c>
      <c r="AS31" t="s">
        <v>97</v>
      </c>
      <c r="AT31" t="s">
        <v>97</v>
      </c>
      <c r="AU31" t="s">
        <v>97</v>
      </c>
      <c r="AV31" t="s">
        <v>97</v>
      </c>
      <c r="AW31" t="s">
        <v>97</v>
      </c>
      <c r="AX31" t="s">
        <v>98</v>
      </c>
    </row>
    <row r="32" spans="1:50" x14ac:dyDescent="0.25">
      <c r="A32" t="s">
        <v>87</v>
      </c>
      <c r="B32">
        <v>28020</v>
      </c>
      <c r="C32">
        <v>1</v>
      </c>
      <c r="D32" t="s">
        <v>88</v>
      </c>
      <c r="E32" t="s">
        <v>89</v>
      </c>
      <c r="F32">
        <v>60.122</v>
      </c>
      <c r="G32" t="s">
        <v>90</v>
      </c>
      <c r="H32" s="1">
        <v>1</v>
      </c>
      <c r="I32" s="2">
        <v>100</v>
      </c>
      <c r="J32" s="3">
        <v>1767328419</v>
      </c>
      <c r="K32" t="s">
        <v>91</v>
      </c>
      <c r="L32" t="s">
        <v>92</v>
      </c>
      <c r="M32" s="1" t="s">
        <v>92</v>
      </c>
      <c r="N32" s="16">
        <v>42012</v>
      </c>
      <c r="O32" s="16">
        <v>42013.101053240738</v>
      </c>
      <c r="P32" s="2">
        <v>0.76771990740740748</v>
      </c>
      <c r="Q32" t="s">
        <v>93</v>
      </c>
      <c r="R32">
        <v>31</v>
      </c>
      <c r="S32" t="s">
        <v>9</v>
      </c>
      <c r="T32">
        <v>7</v>
      </c>
      <c r="U32" t="s">
        <v>94</v>
      </c>
      <c r="V32" t="s">
        <v>97</v>
      </c>
      <c r="W32" t="s">
        <v>97</v>
      </c>
      <c r="X32" t="s">
        <v>97</v>
      </c>
      <c r="Y32" t="s">
        <v>102</v>
      </c>
      <c r="Z32" t="s">
        <v>96</v>
      </c>
      <c r="AA32" t="s">
        <v>69</v>
      </c>
      <c r="AB32" t="s">
        <v>67</v>
      </c>
      <c r="AC32">
        <v>19</v>
      </c>
      <c r="AD32">
        <v>1</v>
      </c>
      <c r="AE32">
        <v>19</v>
      </c>
      <c r="AF32">
        <v>1</v>
      </c>
      <c r="AG32">
        <v>7</v>
      </c>
      <c r="AH32">
        <v>-999999</v>
      </c>
      <c r="AI32">
        <v>16</v>
      </c>
      <c r="AJ32">
        <v>194841</v>
      </c>
      <c r="AK32">
        <v>0</v>
      </c>
      <c r="AL32">
        <v>7</v>
      </c>
      <c r="AM32">
        <v>398</v>
      </c>
      <c r="AN32">
        <v>195239</v>
      </c>
      <c r="AO32" t="s">
        <v>97</v>
      </c>
      <c r="AP32" t="s">
        <v>97</v>
      </c>
      <c r="AQ32" t="s">
        <v>97</v>
      </c>
      <c r="AR32" t="s">
        <v>97</v>
      </c>
      <c r="AS32" t="s">
        <v>97</v>
      </c>
      <c r="AT32" t="s">
        <v>97</v>
      </c>
      <c r="AU32" t="s">
        <v>97</v>
      </c>
      <c r="AV32" t="s">
        <v>97</v>
      </c>
      <c r="AW32" t="s">
        <v>97</v>
      </c>
      <c r="AX32" t="s">
        <v>98</v>
      </c>
    </row>
    <row r="33" spans="1:50" x14ac:dyDescent="0.25">
      <c r="A33" t="s">
        <v>87</v>
      </c>
      <c r="B33">
        <v>28020</v>
      </c>
      <c r="C33">
        <v>1</v>
      </c>
      <c r="D33" t="s">
        <v>88</v>
      </c>
      <c r="E33" t="s">
        <v>89</v>
      </c>
      <c r="F33">
        <v>60.122</v>
      </c>
      <c r="G33" t="s">
        <v>90</v>
      </c>
      <c r="H33" s="1">
        <v>1</v>
      </c>
      <c r="I33" s="2">
        <v>100</v>
      </c>
      <c r="J33" s="3">
        <v>1767328419</v>
      </c>
      <c r="K33" t="s">
        <v>91</v>
      </c>
      <c r="L33" t="s">
        <v>92</v>
      </c>
      <c r="M33" s="1" t="s">
        <v>92</v>
      </c>
      <c r="N33" s="16">
        <v>42012</v>
      </c>
      <c r="O33" s="16">
        <v>42013.101053240738</v>
      </c>
      <c r="P33" s="2">
        <v>0.76771990740740748</v>
      </c>
      <c r="Q33" t="s">
        <v>93</v>
      </c>
      <c r="R33">
        <v>32</v>
      </c>
      <c r="S33" t="s">
        <v>9</v>
      </c>
      <c r="T33" t="s">
        <v>99</v>
      </c>
      <c r="U33" t="s">
        <v>100</v>
      </c>
      <c r="V33" t="s">
        <v>97</v>
      </c>
      <c r="W33" t="s">
        <v>97</v>
      </c>
      <c r="X33" t="s">
        <v>97</v>
      </c>
      <c r="Y33" t="s">
        <v>102</v>
      </c>
      <c r="Z33" t="s">
        <v>94</v>
      </c>
      <c r="AA33" t="s">
        <v>69</v>
      </c>
      <c r="AB33" t="s">
        <v>62</v>
      </c>
      <c r="AC33">
        <v>20</v>
      </c>
      <c r="AD33">
        <v>1</v>
      </c>
      <c r="AE33">
        <v>20</v>
      </c>
      <c r="AF33">
        <v>1</v>
      </c>
      <c r="AG33" t="s">
        <v>99</v>
      </c>
      <c r="AH33">
        <v>-999999</v>
      </c>
      <c r="AI33">
        <v>16</v>
      </c>
      <c r="AJ33">
        <v>196338</v>
      </c>
      <c r="AK33">
        <v>0</v>
      </c>
      <c r="AL33" t="s">
        <v>99</v>
      </c>
      <c r="AM33">
        <v>341</v>
      </c>
      <c r="AN33">
        <v>196679</v>
      </c>
      <c r="AO33" t="s">
        <v>97</v>
      </c>
      <c r="AP33" t="s">
        <v>97</v>
      </c>
      <c r="AQ33" t="s">
        <v>97</v>
      </c>
      <c r="AR33" t="s">
        <v>97</v>
      </c>
      <c r="AS33" t="s">
        <v>97</v>
      </c>
      <c r="AT33" t="s">
        <v>97</v>
      </c>
      <c r="AU33" t="s">
        <v>97</v>
      </c>
      <c r="AV33" t="s">
        <v>97</v>
      </c>
      <c r="AW33" t="s">
        <v>97</v>
      </c>
      <c r="AX33" t="s">
        <v>101</v>
      </c>
    </row>
    <row r="34" spans="1:50" x14ac:dyDescent="0.25">
      <c r="A34" t="s">
        <v>87</v>
      </c>
      <c r="B34">
        <v>28020</v>
      </c>
      <c r="C34">
        <v>1</v>
      </c>
      <c r="D34" t="s">
        <v>88</v>
      </c>
      <c r="E34" t="s">
        <v>89</v>
      </c>
      <c r="F34">
        <v>60.122</v>
      </c>
      <c r="G34" t="s">
        <v>90</v>
      </c>
      <c r="H34" s="1">
        <v>1</v>
      </c>
      <c r="I34" s="2">
        <v>100</v>
      </c>
      <c r="J34" s="3">
        <v>1767328419</v>
      </c>
      <c r="K34" t="s">
        <v>91</v>
      </c>
      <c r="L34" t="s">
        <v>92</v>
      </c>
      <c r="M34" s="1" t="s">
        <v>92</v>
      </c>
      <c r="N34" s="16">
        <v>42012</v>
      </c>
      <c r="O34" s="16">
        <v>42013.101053240738</v>
      </c>
      <c r="P34" s="2">
        <v>0.76771990740740748</v>
      </c>
      <c r="Q34" t="s">
        <v>93</v>
      </c>
      <c r="R34">
        <v>33</v>
      </c>
      <c r="S34" t="s">
        <v>9</v>
      </c>
      <c r="T34" t="s">
        <v>99</v>
      </c>
      <c r="U34" t="s">
        <v>100</v>
      </c>
      <c r="V34" t="s">
        <v>97</v>
      </c>
      <c r="W34" t="s">
        <v>97</v>
      </c>
      <c r="X34" t="s">
        <v>97</v>
      </c>
      <c r="Y34" t="s">
        <v>102</v>
      </c>
      <c r="Z34" t="s">
        <v>94</v>
      </c>
      <c r="AA34" t="s">
        <v>69</v>
      </c>
      <c r="AB34" t="s">
        <v>62</v>
      </c>
      <c r="AC34">
        <v>21</v>
      </c>
      <c r="AD34">
        <v>1</v>
      </c>
      <c r="AE34">
        <v>21</v>
      </c>
      <c r="AF34">
        <v>1</v>
      </c>
      <c r="AG34" t="s">
        <v>99</v>
      </c>
      <c r="AH34">
        <v>-999999</v>
      </c>
      <c r="AI34">
        <v>17</v>
      </c>
      <c r="AJ34">
        <v>197786</v>
      </c>
      <c r="AK34">
        <v>0</v>
      </c>
      <c r="AL34" t="s">
        <v>99</v>
      </c>
      <c r="AM34">
        <v>317</v>
      </c>
      <c r="AN34">
        <v>198103</v>
      </c>
      <c r="AO34" t="s">
        <v>97</v>
      </c>
      <c r="AP34" t="s">
        <v>97</v>
      </c>
      <c r="AQ34" t="s">
        <v>97</v>
      </c>
      <c r="AR34" t="s">
        <v>97</v>
      </c>
      <c r="AS34" t="s">
        <v>97</v>
      </c>
      <c r="AT34" t="s">
        <v>97</v>
      </c>
      <c r="AU34" t="s">
        <v>97</v>
      </c>
      <c r="AV34" t="s">
        <v>97</v>
      </c>
      <c r="AW34" t="s">
        <v>97</v>
      </c>
      <c r="AX34" t="s">
        <v>101</v>
      </c>
    </row>
    <row r="35" spans="1:50" x14ac:dyDescent="0.25">
      <c r="A35" t="s">
        <v>87</v>
      </c>
      <c r="B35">
        <v>28020</v>
      </c>
      <c r="C35">
        <v>1</v>
      </c>
      <c r="D35" t="s">
        <v>88</v>
      </c>
      <c r="E35" t="s">
        <v>89</v>
      </c>
      <c r="F35">
        <v>60.122</v>
      </c>
      <c r="G35" t="s">
        <v>90</v>
      </c>
      <c r="H35" s="1">
        <v>1</v>
      </c>
      <c r="I35" s="2">
        <v>100</v>
      </c>
      <c r="J35" s="3">
        <v>1767328419</v>
      </c>
      <c r="K35" t="s">
        <v>91</v>
      </c>
      <c r="L35" t="s">
        <v>92</v>
      </c>
      <c r="M35" s="1" t="s">
        <v>92</v>
      </c>
      <c r="N35" s="16">
        <v>42012</v>
      </c>
      <c r="O35" s="16">
        <v>42013.101053240738</v>
      </c>
      <c r="P35" s="2">
        <v>0.76771990740740748</v>
      </c>
      <c r="Q35" t="s">
        <v>93</v>
      </c>
      <c r="R35">
        <v>34</v>
      </c>
      <c r="S35" t="s">
        <v>9</v>
      </c>
      <c r="T35">
        <v>7</v>
      </c>
      <c r="U35" t="s">
        <v>94</v>
      </c>
      <c r="V35" t="s">
        <v>97</v>
      </c>
      <c r="W35" t="s">
        <v>97</v>
      </c>
      <c r="X35" t="s">
        <v>97</v>
      </c>
      <c r="Y35" t="s">
        <v>102</v>
      </c>
      <c r="Z35" t="s">
        <v>96</v>
      </c>
      <c r="AA35" t="s">
        <v>69</v>
      </c>
      <c r="AB35" t="s">
        <v>67</v>
      </c>
      <c r="AC35">
        <v>22</v>
      </c>
      <c r="AD35">
        <v>1</v>
      </c>
      <c r="AE35">
        <v>22</v>
      </c>
      <c r="AF35">
        <v>1</v>
      </c>
      <c r="AG35">
        <v>7</v>
      </c>
      <c r="AH35">
        <v>-999999</v>
      </c>
      <c r="AI35">
        <v>16</v>
      </c>
      <c r="AJ35">
        <v>199199</v>
      </c>
      <c r="AK35">
        <v>0</v>
      </c>
      <c r="AL35">
        <v>7</v>
      </c>
      <c r="AM35">
        <v>312</v>
      </c>
      <c r="AN35">
        <v>199511</v>
      </c>
      <c r="AO35" t="s">
        <v>97</v>
      </c>
      <c r="AP35" t="s">
        <v>97</v>
      </c>
      <c r="AQ35" t="s">
        <v>97</v>
      </c>
      <c r="AR35" t="s">
        <v>97</v>
      </c>
      <c r="AS35" t="s">
        <v>97</v>
      </c>
      <c r="AT35" t="s">
        <v>97</v>
      </c>
      <c r="AU35" t="s">
        <v>97</v>
      </c>
      <c r="AV35" t="s">
        <v>97</v>
      </c>
      <c r="AW35" t="s">
        <v>97</v>
      </c>
      <c r="AX35" t="s">
        <v>98</v>
      </c>
    </row>
    <row r="36" spans="1:50" x14ac:dyDescent="0.25">
      <c r="A36" t="s">
        <v>87</v>
      </c>
      <c r="B36">
        <v>28020</v>
      </c>
      <c r="C36">
        <v>1</v>
      </c>
      <c r="D36" t="s">
        <v>88</v>
      </c>
      <c r="E36" t="s">
        <v>89</v>
      </c>
      <c r="F36">
        <v>60.122</v>
      </c>
      <c r="G36" t="s">
        <v>90</v>
      </c>
      <c r="H36" s="1">
        <v>1</v>
      </c>
      <c r="I36" s="2">
        <v>100</v>
      </c>
      <c r="J36" s="3">
        <v>1767328419</v>
      </c>
      <c r="K36" t="s">
        <v>91</v>
      </c>
      <c r="L36" t="s">
        <v>92</v>
      </c>
      <c r="M36" s="1" t="s">
        <v>92</v>
      </c>
      <c r="N36" s="16">
        <v>42012</v>
      </c>
      <c r="O36" s="16">
        <v>42013.101053240738</v>
      </c>
      <c r="P36" s="2">
        <v>0.76771990740740748</v>
      </c>
      <c r="Q36" t="s">
        <v>93</v>
      </c>
      <c r="R36">
        <v>35</v>
      </c>
      <c r="S36" t="s">
        <v>10</v>
      </c>
      <c r="T36">
        <v>7</v>
      </c>
      <c r="U36" t="s">
        <v>96</v>
      </c>
      <c r="V36" t="s">
        <v>97</v>
      </c>
      <c r="W36" t="s">
        <v>97</v>
      </c>
      <c r="X36" t="s">
        <v>97</v>
      </c>
      <c r="Y36" t="s">
        <v>102</v>
      </c>
      <c r="Z36" t="s">
        <v>94</v>
      </c>
      <c r="AA36" t="s">
        <v>69</v>
      </c>
      <c r="AB36" t="s">
        <v>62</v>
      </c>
      <c r="AC36">
        <v>23</v>
      </c>
      <c r="AD36">
        <v>1</v>
      </c>
      <c r="AE36">
        <v>23</v>
      </c>
      <c r="AF36">
        <v>0</v>
      </c>
      <c r="AG36">
        <v>7</v>
      </c>
      <c r="AH36">
        <v>-999999</v>
      </c>
      <c r="AI36">
        <v>16</v>
      </c>
      <c r="AJ36">
        <v>200613</v>
      </c>
      <c r="AK36">
        <v>0</v>
      </c>
      <c r="AL36" t="s">
        <v>99</v>
      </c>
      <c r="AM36">
        <v>450</v>
      </c>
      <c r="AN36">
        <v>201063</v>
      </c>
      <c r="AO36" t="s">
        <v>97</v>
      </c>
      <c r="AP36" t="s">
        <v>97</v>
      </c>
      <c r="AQ36" t="s">
        <v>97</v>
      </c>
      <c r="AR36" t="s">
        <v>97</v>
      </c>
      <c r="AS36" t="s">
        <v>97</v>
      </c>
      <c r="AT36" t="s">
        <v>97</v>
      </c>
      <c r="AU36" t="s">
        <v>97</v>
      </c>
      <c r="AV36" t="s">
        <v>97</v>
      </c>
      <c r="AW36" t="s">
        <v>97</v>
      </c>
      <c r="AX36" t="s">
        <v>98</v>
      </c>
    </row>
    <row r="37" spans="1:50" x14ac:dyDescent="0.25">
      <c r="A37" t="s">
        <v>87</v>
      </c>
      <c r="B37">
        <v>28020</v>
      </c>
      <c r="C37">
        <v>1</v>
      </c>
      <c r="D37" t="s">
        <v>88</v>
      </c>
      <c r="E37" t="s">
        <v>89</v>
      </c>
      <c r="F37">
        <v>60.122</v>
      </c>
      <c r="G37" t="s">
        <v>90</v>
      </c>
      <c r="H37" s="1">
        <v>1</v>
      </c>
      <c r="I37" s="2">
        <v>100</v>
      </c>
      <c r="J37" s="3">
        <v>1767328419</v>
      </c>
      <c r="K37" t="s">
        <v>91</v>
      </c>
      <c r="L37" t="s">
        <v>92</v>
      </c>
      <c r="M37" s="1" t="s">
        <v>92</v>
      </c>
      <c r="N37" s="16">
        <v>42012</v>
      </c>
      <c r="O37" s="16">
        <v>42013.101053240738</v>
      </c>
      <c r="P37" s="2">
        <v>0.76771990740740748</v>
      </c>
      <c r="Q37" t="s">
        <v>93</v>
      </c>
      <c r="R37">
        <v>36</v>
      </c>
      <c r="S37" t="s">
        <v>9</v>
      </c>
      <c r="T37" t="s">
        <v>99</v>
      </c>
      <c r="U37" t="s">
        <v>100</v>
      </c>
      <c r="V37" t="s">
        <v>97</v>
      </c>
      <c r="W37" t="s">
        <v>97</v>
      </c>
      <c r="X37" t="s">
        <v>97</v>
      </c>
      <c r="Y37" t="s">
        <v>102</v>
      </c>
      <c r="Z37" t="s">
        <v>94</v>
      </c>
      <c r="AA37" t="s">
        <v>69</v>
      </c>
      <c r="AB37" t="s">
        <v>62</v>
      </c>
      <c r="AC37">
        <v>24</v>
      </c>
      <c r="AD37">
        <v>1</v>
      </c>
      <c r="AE37">
        <v>24</v>
      </c>
      <c r="AF37">
        <v>1</v>
      </c>
      <c r="AG37" t="s">
        <v>99</v>
      </c>
      <c r="AH37">
        <v>-999999</v>
      </c>
      <c r="AI37">
        <v>16</v>
      </c>
      <c r="AJ37">
        <v>202160</v>
      </c>
      <c r="AK37">
        <v>0</v>
      </c>
      <c r="AL37" t="s">
        <v>99</v>
      </c>
      <c r="AM37">
        <v>487</v>
      </c>
      <c r="AN37">
        <v>202647</v>
      </c>
      <c r="AO37" t="s">
        <v>97</v>
      </c>
      <c r="AP37" t="s">
        <v>97</v>
      </c>
      <c r="AQ37" t="s">
        <v>97</v>
      </c>
      <c r="AR37" t="s">
        <v>97</v>
      </c>
      <c r="AS37" t="s">
        <v>97</v>
      </c>
      <c r="AT37" t="s">
        <v>97</v>
      </c>
      <c r="AU37" t="s">
        <v>97</v>
      </c>
      <c r="AV37" t="s">
        <v>97</v>
      </c>
      <c r="AW37" t="s">
        <v>97</v>
      </c>
      <c r="AX37" t="s">
        <v>101</v>
      </c>
    </row>
    <row r="38" spans="1:50" x14ac:dyDescent="0.25">
      <c r="A38" t="s">
        <v>87</v>
      </c>
      <c r="B38">
        <v>28020</v>
      </c>
      <c r="C38">
        <v>1</v>
      </c>
      <c r="D38" t="s">
        <v>88</v>
      </c>
      <c r="E38" t="s">
        <v>89</v>
      </c>
      <c r="F38">
        <v>60.122</v>
      </c>
      <c r="G38" t="s">
        <v>90</v>
      </c>
      <c r="H38" s="1">
        <v>1</v>
      </c>
      <c r="I38" s="2">
        <v>100</v>
      </c>
      <c r="J38" s="3">
        <v>1767328419</v>
      </c>
      <c r="K38" t="s">
        <v>91</v>
      </c>
      <c r="L38" t="s">
        <v>92</v>
      </c>
      <c r="M38" s="1" t="s">
        <v>92</v>
      </c>
      <c r="N38" s="16">
        <v>42012</v>
      </c>
      <c r="O38" s="16">
        <v>42013.101053240738</v>
      </c>
      <c r="P38" s="2">
        <v>0.76771990740740748</v>
      </c>
      <c r="Q38" t="s">
        <v>93</v>
      </c>
      <c r="R38">
        <v>37</v>
      </c>
      <c r="S38" t="s">
        <v>9</v>
      </c>
      <c r="T38" t="s">
        <v>99</v>
      </c>
      <c r="U38" t="s">
        <v>100</v>
      </c>
      <c r="V38" t="s">
        <v>97</v>
      </c>
      <c r="W38" t="s">
        <v>97</v>
      </c>
      <c r="X38" t="s">
        <v>97</v>
      </c>
      <c r="Y38" t="s">
        <v>102</v>
      </c>
      <c r="Z38" t="s">
        <v>94</v>
      </c>
      <c r="AA38" t="s">
        <v>69</v>
      </c>
      <c r="AB38" t="s">
        <v>62</v>
      </c>
      <c r="AC38">
        <v>25</v>
      </c>
      <c r="AD38">
        <v>1</v>
      </c>
      <c r="AE38">
        <v>25</v>
      </c>
      <c r="AF38">
        <v>1</v>
      </c>
      <c r="AG38" t="s">
        <v>99</v>
      </c>
      <c r="AH38">
        <v>-999999</v>
      </c>
      <c r="AI38">
        <v>16</v>
      </c>
      <c r="AJ38">
        <v>203740</v>
      </c>
      <c r="AK38">
        <v>0</v>
      </c>
      <c r="AL38" t="s">
        <v>99</v>
      </c>
      <c r="AM38">
        <v>619</v>
      </c>
      <c r="AN38">
        <v>204359</v>
      </c>
      <c r="AO38" t="s">
        <v>97</v>
      </c>
      <c r="AP38" t="s">
        <v>97</v>
      </c>
      <c r="AQ38" t="s">
        <v>97</v>
      </c>
      <c r="AR38" t="s">
        <v>97</v>
      </c>
      <c r="AS38" t="s">
        <v>97</v>
      </c>
      <c r="AT38" t="s">
        <v>97</v>
      </c>
      <c r="AU38" t="s">
        <v>97</v>
      </c>
      <c r="AV38" t="s">
        <v>97</v>
      </c>
      <c r="AW38" t="s">
        <v>97</v>
      </c>
      <c r="AX38" t="s">
        <v>101</v>
      </c>
    </row>
    <row r="39" spans="1:50" x14ac:dyDescent="0.25">
      <c r="A39" t="s">
        <v>87</v>
      </c>
      <c r="B39">
        <v>28020</v>
      </c>
      <c r="C39">
        <v>1</v>
      </c>
      <c r="D39" t="s">
        <v>88</v>
      </c>
      <c r="E39" t="s">
        <v>89</v>
      </c>
      <c r="F39">
        <v>60.122</v>
      </c>
      <c r="G39" t="s">
        <v>90</v>
      </c>
      <c r="H39" s="1">
        <v>1</v>
      </c>
      <c r="I39" s="2">
        <v>100</v>
      </c>
      <c r="J39" s="3">
        <v>1767328419</v>
      </c>
      <c r="K39" t="s">
        <v>91</v>
      </c>
      <c r="L39" t="s">
        <v>92</v>
      </c>
      <c r="M39" s="1" t="s">
        <v>92</v>
      </c>
      <c r="N39" s="16">
        <v>42012</v>
      </c>
      <c r="O39" s="16">
        <v>42013.101053240738</v>
      </c>
      <c r="P39" s="2">
        <v>0.76771990740740748</v>
      </c>
      <c r="Q39" t="s">
        <v>93</v>
      </c>
      <c r="R39">
        <v>38</v>
      </c>
      <c r="S39" t="s">
        <v>9</v>
      </c>
      <c r="T39">
        <v>7</v>
      </c>
      <c r="U39" t="s">
        <v>94</v>
      </c>
      <c r="V39" t="s">
        <v>97</v>
      </c>
      <c r="W39" t="s">
        <v>97</v>
      </c>
      <c r="X39" t="s">
        <v>97</v>
      </c>
      <c r="Y39" t="s">
        <v>102</v>
      </c>
      <c r="Z39" t="s">
        <v>96</v>
      </c>
      <c r="AA39" t="s">
        <v>69</v>
      </c>
      <c r="AB39" t="s">
        <v>67</v>
      </c>
      <c r="AC39">
        <v>26</v>
      </c>
      <c r="AD39">
        <v>1</v>
      </c>
      <c r="AE39">
        <v>26</v>
      </c>
      <c r="AF39">
        <v>1</v>
      </c>
      <c r="AG39">
        <v>7</v>
      </c>
      <c r="AH39">
        <v>-999999</v>
      </c>
      <c r="AI39">
        <v>16</v>
      </c>
      <c r="AJ39">
        <v>205453</v>
      </c>
      <c r="AK39">
        <v>0</v>
      </c>
      <c r="AL39">
        <v>7</v>
      </c>
      <c r="AM39">
        <v>410</v>
      </c>
      <c r="AN39">
        <v>205863</v>
      </c>
      <c r="AO39" t="s">
        <v>97</v>
      </c>
      <c r="AP39" t="s">
        <v>97</v>
      </c>
      <c r="AQ39" t="s">
        <v>97</v>
      </c>
      <c r="AR39" t="s">
        <v>97</v>
      </c>
      <c r="AS39" t="s">
        <v>97</v>
      </c>
      <c r="AT39" t="s">
        <v>97</v>
      </c>
      <c r="AU39" t="s">
        <v>97</v>
      </c>
      <c r="AV39" t="s">
        <v>97</v>
      </c>
      <c r="AW39" t="s">
        <v>97</v>
      </c>
      <c r="AX39" t="s">
        <v>98</v>
      </c>
    </row>
    <row r="40" spans="1:50" x14ac:dyDescent="0.25">
      <c r="A40" t="s">
        <v>87</v>
      </c>
      <c r="B40">
        <v>28020</v>
      </c>
      <c r="C40">
        <v>1</v>
      </c>
      <c r="D40" t="s">
        <v>88</v>
      </c>
      <c r="E40" t="s">
        <v>89</v>
      </c>
      <c r="F40">
        <v>60.122</v>
      </c>
      <c r="G40" t="s">
        <v>90</v>
      </c>
      <c r="H40" s="1">
        <v>1</v>
      </c>
      <c r="I40" s="2">
        <v>100</v>
      </c>
      <c r="J40" s="3">
        <v>1767328419</v>
      </c>
      <c r="K40" t="s">
        <v>91</v>
      </c>
      <c r="L40" t="s">
        <v>92</v>
      </c>
      <c r="M40" s="1" t="s">
        <v>92</v>
      </c>
      <c r="N40" s="16">
        <v>42012</v>
      </c>
      <c r="O40" s="16">
        <v>42013.101053240738</v>
      </c>
      <c r="P40" s="2">
        <v>0.76771990740740748</v>
      </c>
      <c r="Q40" t="s">
        <v>93</v>
      </c>
      <c r="R40">
        <v>39</v>
      </c>
      <c r="S40" t="s">
        <v>9</v>
      </c>
      <c r="T40">
        <v>7</v>
      </c>
      <c r="U40" t="s">
        <v>94</v>
      </c>
      <c r="V40" t="s">
        <v>97</v>
      </c>
      <c r="W40" t="s">
        <v>97</v>
      </c>
      <c r="X40" t="s">
        <v>97</v>
      </c>
      <c r="Y40" t="s">
        <v>102</v>
      </c>
      <c r="Z40" t="s">
        <v>96</v>
      </c>
      <c r="AA40" t="s">
        <v>69</v>
      </c>
      <c r="AB40" t="s">
        <v>67</v>
      </c>
      <c r="AC40">
        <v>27</v>
      </c>
      <c r="AD40">
        <v>1</v>
      </c>
      <c r="AE40">
        <v>27</v>
      </c>
      <c r="AF40">
        <v>1</v>
      </c>
      <c r="AG40">
        <v>7</v>
      </c>
      <c r="AH40">
        <v>-999999</v>
      </c>
      <c r="AI40">
        <v>16</v>
      </c>
      <c r="AJ40">
        <v>206967</v>
      </c>
      <c r="AK40">
        <v>0</v>
      </c>
      <c r="AL40">
        <v>7</v>
      </c>
      <c r="AM40">
        <v>384</v>
      </c>
      <c r="AN40">
        <v>207351</v>
      </c>
      <c r="AO40" t="s">
        <v>97</v>
      </c>
      <c r="AP40" t="s">
        <v>97</v>
      </c>
      <c r="AQ40" t="s">
        <v>97</v>
      </c>
      <c r="AR40" t="s">
        <v>97</v>
      </c>
      <c r="AS40" t="s">
        <v>97</v>
      </c>
      <c r="AT40" t="s">
        <v>97</v>
      </c>
      <c r="AU40" t="s">
        <v>97</v>
      </c>
      <c r="AV40" t="s">
        <v>97</v>
      </c>
      <c r="AW40" t="s">
        <v>97</v>
      </c>
      <c r="AX40" t="s">
        <v>98</v>
      </c>
    </row>
    <row r="41" spans="1:50" x14ac:dyDescent="0.25">
      <c r="A41" t="s">
        <v>87</v>
      </c>
      <c r="B41">
        <v>28020</v>
      </c>
      <c r="C41">
        <v>1</v>
      </c>
      <c r="D41" t="s">
        <v>88</v>
      </c>
      <c r="E41" t="s">
        <v>89</v>
      </c>
      <c r="F41">
        <v>60.122</v>
      </c>
      <c r="G41" t="s">
        <v>90</v>
      </c>
      <c r="H41" s="1">
        <v>1</v>
      </c>
      <c r="I41" s="2">
        <v>100</v>
      </c>
      <c r="J41" s="3">
        <v>1767328419</v>
      </c>
      <c r="K41" t="s">
        <v>91</v>
      </c>
      <c r="L41" t="s">
        <v>92</v>
      </c>
      <c r="M41" s="1" t="s">
        <v>92</v>
      </c>
      <c r="N41" s="16">
        <v>42012</v>
      </c>
      <c r="O41" s="16">
        <v>42013.101053240738</v>
      </c>
      <c r="P41" s="2">
        <v>0.76771990740740748</v>
      </c>
      <c r="Q41" t="s">
        <v>93</v>
      </c>
      <c r="R41">
        <v>40</v>
      </c>
      <c r="S41" t="s">
        <v>9</v>
      </c>
      <c r="T41">
        <v>7</v>
      </c>
      <c r="U41" t="s">
        <v>94</v>
      </c>
      <c r="V41" t="s">
        <v>97</v>
      </c>
      <c r="W41" t="s">
        <v>97</v>
      </c>
      <c r="X41" t="s">
        <v>97</v>
      </c>
      <c r="Y41" t="s">
        <v>102</v>
      </c>
      <c r="Z41" t="s">
        <v>96</v>
      </c>
      <c r="AA41" t="s">
        <v>69</v>
      </c>
      <c r="AB41" t="s">
        <v>67</v>
      </c>
      <c r="AC41">
        <v>28</v>
      </c>
      <c r="AD41">
        <v>1</v>
      </c>
      <c r="AE41">
        <v>28</v>
      </c>
      <c r="AF41">
        <v>1</v>
      </c>
      <c r="AG41">
        <v>7</v>
      </c>
      <c r="AH41">
        <v>-999999</v>
      </c>
      <c r="AI41">
        <v>16</v>
      </c>
      <c r="AJ41">
        <v>208447</v>
      </c>
      <c r="AK41">
        <v>0</v>
      </c>
      <c r="AL41">
        <v>7</v>
      </c>
      <c r="AM41">
        <v>472</v>
      </c>
      <c r="AN41">
        <v>208919</v>
      </c>
      <c r="AO41" t="s">
        <v>97</v>
      </c>
      <c r="AP41" t="s">
        <v>97</v>
      </c>
      <c r="AQ41" t="s">
        <v>97</v>
      </c>
      <c r="AR41" t="s">
        <v>97</v>
      </c>
      <c r="AS41" t="s">
        <v>97</v>
      </c>
      <c r="AT41" t="s">
        <v>97</v>
      </c>
      <c r="AU41" t="s">
        <v>97</v>
      </c>
      <c r="AV41" t="s">
        <v>97</v>
      </c>
      <c r="AW41" t="s">
        <v>97</v>
      </c>
      <c r="AX41" t="s">
        <v>98</v>
      </c>
    </row>
    <row r="42" spans="1:50" x14ac:dyDescent="0.25">
      <c r="A42" t="s">
        <v>87</v>
      </c>
      <c r="B42">
        <v>28020</v>
      </c>
      <c r="C42">
        <v>1</v>
      </c>
      <c r="D42" t="s">
        <v>88</v>
      </c>
      <c r="E42" t="s">
        <v>89</v>
      </c>
      <c r="F42">
        <v>60.122</v>
      </c>
      <c r="G42" t="s">
        <v>90</v>
      </c>
      <c r="H42" s="1">
        <v>1</v>
      </c>
      <c r="I42" s="2">
        <v>100</v>
      </c>
      <c r="J42" s="3">
        <v>1767328419</v>
      </c>
      <c r="K42" t="s">
        <v>91</v>
      </c>
      <c r="L42" t="s">
        <v>92</v>
      </c>
      <c r="M42" s="1" t="s">
        <v>92</v>
      </c>
      <c r="N42" s="16">
        <v>42012</v>
      </c>
      <c r="O42" s="16">
        <v>42013.101053240738</v>
      </c>
      <c r="P42" s="2">
        <v>0.76771990740740748</v>
      </c>
      <c r="Q42" t="s">
        <v>93</v>
      </c>
      <c r="R42">
        <v>41</v>
      </c>
      <c r="S42" t="s">
        <v>10</v>
      </c>
      <c r="T42" t="s">
        <v>99</v>
      </c>
      <c r="U42" t="s">
        <v>94</v>
      </c>
      <c r="V42" t="s">
        <v>97</v>
      </c>
      <c r="W42" t="s">
        <v>97</v>
      </c>
      <c r="X42" t="s">
        <v>97</v>
      </c>
      <c r="Y42" t="s">
        <v>102</v>
      </c>
      <c r="Z42" t="s">
        <v>100</v>
      </c>
      <c r="AA42" t="s">
        <v>69</v>
      </c>
      <c r="AB42" t="s">
        <v>67</v>
      </c>
      <c r="AC42">
        <v>29</v>
      </c>
      <c r="AD42">
        <v>1</v>
      </c>
      <c r="AE42">
        <v>29</v>
      </c>
      <c r="AF42">
        <v>1</v>
      </c>
      <c r="AG42" t="s">
        <v>99</v>
      </c>
      <c r="AH42">
        <v>-999999</v>
      </c>
      <c r="AI42">
        <v>16</v>
      </c>
      <c r="AJ42">
        <v>210011</v>
      </c>
      <c r="AK42">
        <v>0</v>
      </c>
      <c r="AL42" t="s">
        <v>99</v>
      </c>
      <c r="AM42">
        <v>604</v>
      </c>
      <c r="AN42">
        <v>210615</v>
      </c>
      <c r="AO42" t="s">
        <v>97</v>
      </c>
      <c r="AP42" t="s">
        <v>97</v>
      </c>
      <c r="AQ42" t="s">
        <v>97</v>
      </c>
      <c r="AR42" t="s">
        <v>97</v>
      </c>
      <c r="AS42" t="s">
        <v>97</v>
      </c>
      <c r="AT42" t="s">
        <v>97</v>
      </c>
      <c r="AU42" t="s">
        <v>97</v>
      </c>
      <c r="AV42" t="s">
        <v>97</v>
      </c>
      <c r="AW42" t="s">
        <v>97</v>
      </c>
      <c r="AX42" t="s">
        <v>101</v>
      </c>
    </row>
    <row r="43" spans="1:50" x14ac:dyDescent="0.25">
      <c r="A43" t="s">
        <v>87</v>
      </c>
      <c r="B43">
        <v>28020</v>
      </c>
      <c r="C43">
        <v>1</v>
      </c>
      <c r="D43" t="s">
        <v>88</v>
      </c>
      <c r="E43" t="s">
        <v>89</v>
      </c>
      <c r="F43">
        <v>60.122</v>
      </c>
      <c r="G43" t="s">
        <v>90</v>
      </c>
      <c r="H43" s="1">
        <v>1</v>
      </c>
      <c r="I43" s="2">
        <v>100</v>
      </c>
      <c r="J43" s="3">
        <v>1767328419</v>
      </c>
      <c r="K43" t="s">
        <v>91</v>
      </c>
      <c r="L43" t="s">
        <v>92</v>
      </c>
      <c r="M43" s="1" t="s">
        <v>92</v>
      </c>
      <c r="N43" s="16">
        <v>42012</v>
      </c>
      <c r="O43" s="16">
        <v>42013.101053240738</v>
      </c>
      <c r="P43" s="2">
        <v>0.76771990740740748</v>
      </c>
      <c r="Q43" t="s">
        <v>93</v>
      </c>
      <c r="R43">
        <v>42</v>
      </c>
      <c r="S43" t="s">
        <v>9</v>
      </c>
      <c r="T43">
        <v>7</v>
      </c>
      <c r="U43" t="s">
        <v>94</v>
      </c>
      <c r="V43" t="s">
        <v>97</v>
      </c>
      <c r="W43" t="s">
        <v>97</v>
      </c>
      <c r="X43" t="s">
        <v>97</v>
      </c>
      <c r="Y43" t="s">
        <v>102</v>
      </c>
      <c r="Z43" t="s">
        <v>96</v>
      </c>
      <c r="AA43" t="s">
        <v>69</v>
      </c>
      <c r="AB43" t="s">
        <v>67</v>
      </c>
      <c r="AC43">
        <v>30</v>
      </c>
      <c r="AD43">
        <v>1</v>
      </c>
      <c r="AE43">
        <v>30</v>
      </c>
      <c r="AF43">
        <v>1</v>
      </c>
      <c r="AG43">
        <v>7</v>
      </c>
      <c r="AH43">
        <v>-999999</v>
      </c>
      <c r="AI43">
        <v>16</v>
      </c>
      <c r="AJ43">
        <v>211707</v>
      </c>
      <c r="AK43">
        <v>0</v>
      </c>
      <c r="AL43">
        <v>7</v>
      </c>
      <c r="AM43">
        <v>556</v>
      </c>
      <c r="AN43">
        <v>212263</v>
      </c>
      <c r="AO43" t="s">
        <v>97</v>
      </c>
      <c r="AP43" t="s">
        <v>97</v>
      </c>
      <c r="AQ43" t="s">
        <v>97</v>
      </c>
      <c r="AR43" t="s">
        <v>97</v>
      </c>
      <c r="AS43" t="s">
        <v>97</v>
      </c>
      <c r="AT43" t="s">
        <v>97</v>
      </c>
      <c r="AU43" t="s">
        <v>97</v>
      </c>
      <c r="AV43" t="s">
        <v>97</v>
      </c>
      <c r="AW43" t="s">
        <v>97</v>
      </c>
      <c r="AX43" t="s">
        <v>98</v>
      </c>
    </row>
    <row r="44" spans="1:50" x14ac:dyDescent="0.25">
      <c r="A44" t="s">
        <v>87</v>
      </c>
      <c r="B44">
        <v>28020</v>
      </c>
      <c r="C44">
        <v>1</v>
      </c>
      <c r="D44" t="s">
        <v>88</v>
      </c>
      <c r="E44" t="s">
        <v>89</v>
      </c>
      <c r="F44">
        <v>60.122</v>
      </c>
      <c r="G44" t="s">
        <v>90</v>
      </c>
      <c r="H44" s="1">
        <v>1</v>
      </c>
      <c r="I44" s="2">
        <v>100</v>
      </c>
      <c r="J44" s="3">
        <v>1767328419</v>
      </c>
      <c r="K44" t="s">
        <v>91</v>
      </c>
      <c r="L44" t="s">
        <v>92</v>
      </c>
      <c r="M44" s="1" t="s">
        <v>92</v>
      </c>
      <c r="N44" s="16">
        <v>42012</v>
      </c>
      <c r="O44" s="16">
        <v>42013.101053240738</v>
      </c>
      <c r="P44" s="2">
        <v>0.76771990740740748</v>
      </c>
      <c r="Q44" t="s">
        <v>93</v>
      </c>
      <c r="R44">
        <v>43</v>
      </c>
      <c r="S44" t="s">
        <v>10</v>
      </c>
      <c r="T44" t="s">
        <v>99</v>
      </c>
      <c r="U44" t="s">
        <v>94</v>
      </c>
      <c r="V44" t="s">
        <v>97</v>
      </c>
      <c r="W44" t="s">
        <v>97</v>
      </c>
      <c r="X44" t="s">
        <v>97</v>
      </c>
      <c r="Y44" t="s">
        <v>102</v>
      </c>
      <c r="Z44" t="s">
        <v>100</v>
      </c>
      <c r="AA44" t="s">
        <v>69</v>
      </c>
      <c r="AB44" t="s">
        <v>67</v>
      </c>
      <c r="AC44">
        <v>31</v>
      </c>
      <c r="AD44">
        <v>1</v>
      </c>
      <c r="AE44">
        <v>31</v>
      </c>
      <c r="AF44">
        <v>1</v>
      </c>
      <c r="AG44" t="s">
        <v>99</v>
      </c>
      <c r="AH44">
        <v>-999999</v>
      </c>
      <c r="AI44">
        <v>16</v>
      </c>
      <c r="AJ44">
        <v>213354</v>
      </c>
      <c r="AK44">
        <v>0</v>
      </c>
      <c r="AL44" t="s">
        <v>99</v>
      </c>
      <c r="AM44">
        <v>445</v>
      </c>
      <c r="AN44">
        <v>213799</v>
      </c>
      <c r="AO44" t="s">
        <v>97</v>
      </c>
      <c r="AP44" t="s">
        <v>97</v>
      </c>
      <c r="AQ44" t="s">
        <v>97</v>
      </c>
      <c r="AR44" t="s">
        <v>97</v>
      </c>
      <c r="AS44" t="s">
        <v>97</v>
      </c>
      <c r="AT44" t="s">
        <v>97</v>
      </c>
      <c r="AU44" t="s">
        <v>97</v>
      </c>
      <c r="AV44" t="s">
        <v>97</v>
      </c>
      <c r="AW44" t="s">
        <v>97</v>
      </c>
      <c r="AX44" t="s">
        <v>101</v>
      </c>
    </row>
    <row r="45" spans="1:50" x14ac:dyDescent="0.25">
      <c r="A45" t="s">
        <v>87</v>
      </c>
      <c r="B45">
        <v>28020</v>
      </c>
      <c r="C45">
        <v>1</v>
      </c>
      <c r="D45" t="s">
        <v>88</v>
      </c>
      <c r="E45" t="s">
        <v>89</v>
      </c>
      <c r="F45">
        <v>60.122</v>
      </c>
      <c r="G45" t="s">
        <v>90</v>
      </c>
      <c r="H45" s="1">
        <v>1</v>
      </c>
      <c r="I45" s="2">
        <v>100</v>
      </c>
      <c r="J45" s="3">
        <v>1767328419</v>
      </c>
      <c r="K45" t="s">
        <v>91</v>
      </c>
      <c r="L45" t="s">
        <v>92</v>
      </c>
      <c r="M45" s="1" t="s">
        <v>92</v>
      </c>
      <c r="N45" s="16">
        <v>42012</v>
      </c>
      <c r="O45" s="16">
        <v>42013.101053240738</v>
      </c>
      <c r="P45" s="2">
        <v>0.76771990740740748</v>
      </c>
      <c r="Q45" t="s">
        <v>93</v>
      </c>
      <c r="R45">
        <v>44</v>
      </c>
      <c r="S45" t="s">
        <v>9</v>
      </c>
      <c r="T45" t="s">
        <v>99</v>
      </c>
      <c r="U45" t="s">
        <v>100</v>
      </c>
      <c r="V45" t="s">
        <v>97</v>
      </c>
      <c r="W45" t="s">
        <v>97</v>
      </c>
      <c r="X45" t="s">
        <v>97</v>
      </c>
      <c r="Y45" t="s">
        <v>102</v>
      </c>
      <c r="Z45" t="s">
        <v>94</v>
      </c>
      <c r="AA45" t="s">
        <v>69</v>
      </c>
      <c r="AB45" t="s">
        <v>62</v>
      </c>
      <c r="AC45">
        <v>32</v>
      </c>
      <c r="AD45">
        <v>1</v>
      </c>
      <c r="AE45">
        <v>32</v>
      </c>
      <c r="AF45">
        <v>1</v>
      </c>
      <c r="AG45" t="s">
        <v>99</v>
      </c>
      <c r="AH45">
        <v>-999999</v>
      </c>
      <c r="AI45">
        <v>16</v>
      </c>
      <c r="AJ45">
        <v>214901</v>
      </c>
      <c r="AK45">
        <v>0</v>
      </c>
      <c r="AL45" t="s">
        <v>99</v>
      </c>
      <c r="AM45">
        <v>466</v>
      </c>
      <c r="AN45">
        <v>215367</v>
      </c>
      <c r="AO45" t="s">
        <v>97</v>
      </c>
      <c r="AP45" t="s">
        <v>97</v>
      </c>
      <c r="AQ45" t="s">
        <v>97</v>
      </c>
      <c r="AR45" t="s">
        <v>97</v>
      </c>
      <c r="AS45" t="s">
        <v>97</v>
      </c>
      <c r="AT45" t="s">
        <v>97</v>
      </c>
      <c r="AU45" t="s">
        <v>97</v>
      </c>
      <c r="AV45" t="s">
        <v>97</v>
      </c>
      <c r="AW45" t="s">
        <v>97</v>
      </c>
      <c r="AX45" t="s">
        <v>101</v>
      </c>
    </row>
    <row r="46" spans="1:50" x14ac:dyDescent="0.25">
      <c r="A46" t="s">
        <v>87</v>
      </c>
      <c r="B46">
        <v>28020</v>
      </c>
      <c r="C46">
        <v>1</v>
      </c>
      <c r="D46" t="s">
        <v>88</v>
      </c>
      <c r="E46" t="s">
        <v>89</v>
      </c>
      <c r="F46">
        <v>60.122</v>
      </c>
      <c r="G46" t="s">
        <v>90</v>
      </c>
      <c r="H46" s="1">
        <v>1</v>
      </c>
      <c r="I46" s="2">
        <v>100</v>
      </c>
      <c r="J46" s="3">
        <v>1767328419</v>
      </c>
      <c r="K46" t="s">
        <v>91</v>
      </c>
      <c r="L46" t="s">
        <v>92</v>
      </c>
      <c r="M46" s="1" t="s">
        <v>92</v>
      </c>
      <c r="N46" s="16">
        <v>42012</v>
      </c>
      <c r="O46" s="16">
        <v>42013.101053240738</v>
      </c>
      <c r="P46" s="2">
        <v>0.76771990740740748</v>
      </c>
      <c r="Q46" t="s">
        <v>93</v>
      </c>
      <c r="R46">
        <v>45</v>
      </c>
      <c r="S46" t="s">
        <v>9</v>
      </c>
      <c r="T46" t="s">
        <v>99</v>
      </c>
      <c r="U46" t="s">
        <v>100</v>
      </c>
      <c r="V46" t="s">
        <v>97</v>
      </c>
      <c r="W46" t="s">
        <v>97</v>
      </c>
      <c r="X46" t="s">
        <v>97</v>
      </c>
      <c r="Y46" t="s">
        <v>102</v>
      </c>
      <c r="Z46" t="s">
        <v>94</v>
      </c>
      <c r="AA46" t="s">
        <v>69</v>
      </c>
      <c r="AB46" t="s">
        <v>62</v>
      </c>
      <c r="AC46">
        <v>33</v>
      </c>
      <c r="AD46">
        <v>1</v>
      </c>
      <c r="AE46">
        <v>33</v>
      </c>
      <c r="AF46">
        <v>1</v>
      </c>
      <c r="AG46" t="s">
        <v>99</v>
      </c>
      <c r="AH46">
        <v>-999999</v>
      </c>
      <c r="AI46">
        <v>16</v>
      </c>
      <c r="AJ46">
        <v>216464</v>
      </c>
      <c r="AK46">
        <v>0</v>
      </c>
      <c r="AL46" t="s">
        <v>99</v>
      </c>
      <c r="AM46">
        <v>407</v>
      </c>
      <c r="AN46">
        <v>216871</v>
      </c>
      <c r="AO46" t="s">
        <v>97</v>
      </c>
      <c r="AP46" t="s">
        <v>97</v>
      </c>
      <c r="AQ46" t="s">
        <v>97</v>
      </c>
      <c r="AR46" t="s">
        <v>97</v>
      </c>
      <c r="AS46" t="s">
        <v>97</v>
      </c>
      <c r="AT46" t="s">
        <v>97</v>
      </c>
      <c r="AU46" t="s">
        <v>97</v>
      </c>
      <c r="AV46" t="s">
        <v>97</v>
      </c>
      <c r="AW46" t="s">
        <v>97</v>
      </c>
      <c r="AX46" t="s">
        <v>101</v>
      </c>
    </row>
    <row r="47" spans="1:50" x14ac:dyDescent="0.25">
      <c r="A47" t="s">
        <v>87</v>
      </c>
      <c r="B47">
        <v>28020</v>
      </c>
      <c r="C47">
        <v>1</v>
      </c>
      <c r="D47" t="s">
        <v>88</v>
      </c>
      <c r="E47" t="s">
        <v>89</v>
      </c>
      <c r="F47">
        <v>60.122</v>
      </c>
      <c r="G47" t="s">
        <v>90</v>
      </c>
      <c r="H47" s="1">
        <v>1</v>
      </c>
      <c r="I47" s="2">
        <v>100</v>
      </c>
      <c r="J47" s="3">
        <v>1767328419</v>
      </c>
      <c r="K47" t="s">
        <v>91</v>
      </c>
      <c r="L47" t="s">
        <v>92</v>
      </c>
      <c r="M47" s="1" t="s">
        <v>92</v>
      </c>
      <c r="N47" s="16">
        <v>42012</v>
      </c>
      <c r="O47" s="16">
        <v>42013.101053240738</v>
      </c>
      <c r="P47" s="2">
        <v>0.76771990740740748</v>
      </c>
      <c r="Q47" t="s">
        <v>93</v>
      </c>
      <c r="R47">
        <v>46</v>
      </c>
      <c r="S47" t="s">
        <v>10</v>
      </c>
      <c r="T47">
        <v>7</v>
      </c>
      <c r="U47" t="s">
        <v>96</v>
      </c>
      <c r="V47" t="s">
        <v>97</v>
      </c>
      <c r="W47" t="s">
        <v>97</v>
      </c>
      <c r="X47" t="s">
        <v>97</v>
      </c>
      <c r="Y47" t="s">
        <v>102</v>
      </c>
      <c r="Z47" t="s">
        <v>94</v>
      </c>
      <c r="AA47" t="s">
        <v>69</v>
      </c>
      <c r="AB47" t="s">
        <v>62</v>
      </c>
      <c r="AC47">
        <v>34</v>
      </c>
      <c r="AD47">
        <v>1</v>
      </c>
      <c r="AE47">
        <v>34</v>
      </c>
      <c r="AF47">
        <v>1</v>
      </c>
      <c r="AG47">
        <v>7</v>
      </c>
      <c r="AH47">
        <v>-999999</v>
      </c>
      <c r="AI47">
        <v>16</v>
      </c>
      <c r="AJ47">
        <v>217978</v>
      </c>
      <c r="AK47">
        <v>0</v>
      </c>
      <c r="AL47">
        <v>7</v>
      </c>
      <c r="AM47">
        <v>525</v>
      </c>
      <c r="AN47">
        <v>218503</v>
      </c>
      <c r="AO47" t="s">
        <v>97</v>
      </c>
      <c r="AP47" t="s">
        <v>97</v>
      </c>
      <c r="AQ47" t="s">
        <v>97</v>
      </c>
      <c r="AR47" t="s">
        <v>97</v>
      </c>
      <c r="AS47" t="s">
        <v>97</v>
      </c>
      <c r="AT47" t="s">
        <v>97</v>
      </c>
      <c r="AU47" t="s">
        <v>97</v>
      </c>
      <c r="AV47" t="s">
        <v>97</v>
      </c>
      <c r="AW47" t="s">
        <v>97</v>
      </c>
      <c r="AX47" t="s">
        <v>98</v>
      </c>
    </row>
    <row r="48" spans="1:50" x14ac:dyDescent="0.25">
      <c r="A48" t="s">
        <v>87</v>
      </c>
      <c r="B48">
        <v>28020</v>
      </c>
      <c r="C48">
        <v>1</v>
      </c>
      <c r="D48" t="s">
        <v>88</v>
      </c>
      <c r="E48" t="s">
        <v>89</v>
      </c>
      <c r="F48">
        <v>60.122</v>
      </c>
      <c r="G48" t="s">
        <v>90</v>
      </c>
      <c r="H48" s="1">
        <v>1</v>
      </c>
      <c r="I48" s="2">
        <v>100</v>
      </c>
      <c r="J48" s="3">
        <v>1767328419</v>
      </c>
      <c r="K48" t="s">
        <v>91</v>
      </c>
      <c r="L48" t="s">
        <v>92</v>
      </c>
      <c r="M48" s="1" t="s">
        <v>92</v>
      </c>
      <c r="N48" s="16">
        <v>42012</v>
      </c>
      <c r="O48" s="16">
        <v>42013.101053240738</v>
      </c>
      <c r="P48" s="2">
        <v>0.76771990740740748</v>
      </c>
      <c r="Q48" t="s">
        <v>93</v>
      </c>
      <c r="R48">
        <v>47</v>
      </c>
      <c r="S48" t="s">
        <v>10</v>
      </c>
      <c r="T48">
        <v>7</v>
      </c>
      <c r="U48" t="s">
        <v>96</v>
      </c>
      <c r="V48" t="s">
        <v>97</v>
      </c>
      <c r="W48" t="s">
        <v>97</v>
      </c>
      <c r="X48" t="s">
        <v>97</v>
      </c>
      <c r="Y48" t="s">
        <v>102</v>
      </c>
      <c r="Z48" t="s">
        <v>94</v>
      </c>
      <c r="AA48" t="s">
        <v>69</v>
      </c>
      <c r="AB48" t="s">
        <v>62</v>
      </c>
      <c r="AC48">
        <v>35</v>
      </c>
      <c r="AD48">
        <v>1</v>
      </c>
      <c r="AE48">
        <v>35</v>
      </c>
      <c r="AF48">
        <v>1</v>
      </c>
      <c r="AG48">
        <v>7</v>
      </c>
      <c r="AH48">
        <v>-999999</v>
      </c>
      <c r="AI48">
        <v>16</v>
      </c>
      <c r="AJ48">
        <v>219608</v>
      </c>
      <c r="AK48">
        <v>0</v>
      </c>
      <c r="AL48">
        <v>7</v>
      </c>
      <c r="AM48">
        <v>479</v>
      </c>
      <c r="AN48">
        <v>220087</v>
      </c>
      <c r="AO48" t="s">
        <v>97</v>
      </c>
      <c r="AP48" t="s">
        <v>97</v>
      </c>
      <c r="AQ48" t="s">
        <v>97</v>
      </c>
      <c r="AR48" t="s">
        <v>97</v>
      </c>
      <c r="AS48" t="s">
        <v>97</v>
      </c>
      <c r="AT48" t="s">
        <v>97</v>
      </c>
      <c r="AU48" t="s">
        <v>97</v>
      </c>
      <c r="AV48" t="s">
        <v>97</v>
      </c>
      <c r="AW48" t="s">
        <v>97</v>
      </c>
      <c r="AX48" t="s">
        <v>98</v>
      </c>
    </row>
    <row r="49" spans="1:50" x14ac:dyDescent="0.25">
      <c r="A49" t="s">
        <v>87</v>
      </c>
      <c r="B49">
        <v>28020</v>
      </c>
      <c r="C49">
        <v>1</v>
      </c>
      <c r="D49" t="s">
        <v>88</v>
      </c>
      <c r="E49" t="s">
        <v>89</v>
      </c>
      <c r="F49">
        <v>60.122</v>
      </c>
      <c r="G49" t="s">
        <v>90</v>
      </c>
      <c r="H49" s="1">
        <v>1</v>
      </c>
      <c r="I49" s="2">
        <v>100</v>
      </c>
      <c r="J49" s="3">
        <v>1767328419</v>
      </c>
      <c r="K49" t="s">
        <v>91</v>
      </c>
      <c r="L49" t="s">
        <v>92</v>
      </c>
      <c r="M49" s="1" t="s">
        <v>92</v>
      </c>
      <c r="N49" s="16">
        <v>42012</v>
      </c>
      <c r="O49" s="16">
        <v>42013.101053240738</v>
      </c>
      <c r="P49" s="2">
        <v>0.76771990740740748</v>
      </c>
      <c r="Q49" t="s">
        <v>93</v>
      </c>
      <c r="R49">
        <v>48</v>
      </c>
      <c r="S49" t="s">
        <v>10</v>
      </c>
      <c r="T49" t="s">
        <v>99</v>
      </c>
      <c r="U49" t="s">
        <v>94</v>
      </c>
      <c r="V49" t="s">
        <v>97</v>
      </c>
      <c r="W49" t="s">
        <v>97</v>
      </c>
      <c r="X49" t="s">
        <v>97</v>
      </c>
      <c r="Y49" t="s">
        <v>102</v>
      </c>
      <c r="Z49" t="s">
        <v>100</v>
      </c>
      <c r="AA49" t="s">
        <v>69</v>
      </c>
      <c r="AB49" t="s">
        <v>67</v>
      </c>
      <c r="AC49">
        <v>36</v>
      </c>
      <c r="AD49">
        <v>1</v>
      </c>
      <c r="AE49">
        <v>36</v>
      </c>
      <c r="AF49">
        <v>1</v>
      </c>
      <c r="AG49" t="s">
        <v>99</v>
      </c>
      <c r="AH49">
        <v>-999999</v>
      </c>
      <c r="AI49">
        <v>16</v>
      </c>
      <c r="AJ49">
        <v>221188</v>
      </c>
      <c r="AK49">
        <v>0</v>
      </c>
      <c r="AL49" t="s">
        <v>99</v>
      </c>
      <c r="AM49">
        <v>579</v>
      </c>
      <c r="AN49">
        <v>221767</v>
      </c>
      <c r="AO49" t="s">
        <v>97</v>
      </c>
      <c r="AP49" t="s">
        <v>97</v>
      </c>
      <c r="AQ49" t="s">
        <v>97</v>
      </c>
      <c r="AR49" t="s">
        <v>97</v>
      </c>
      <c r="AS49" t="s">
        <v>97</v>
      </c>
      <c r="AT49" t="s">
        <v>97</v>
      </c>
      <c r="AU49" t="s">
        <v>97</v>
      </c>
      <c r="AV49" t="s">
        <v>97</v>
      </c>
      <c r="AW49" t="s">
        <v>97</v>
      </c>
      <c r="AX49" t="s">
        <v>101</v>
      </c>
    </row>
    <row r="50" spans="1:50" x14ac:dyDescent="0.25">
      <c r="A50" t="s">
        <v>87</v>
      </c>
      <c r="B50">
        <v>28020</v>
      </c>
      <c r="C50">
        <v>1</v>
      </c>
      <c r="D50" t="s">
        <v>88</v>
      </c>
      <c r="E50" t="s">
        <v>89</v>
      </c>
      <c r="F50">
        <v>60.122</v>
      </c>
      <c r="G50" t="s">
        <v>90</v>
      </c>
      <c r="H50" s="1">
        <v>1</v>
      </c>
      <c r="I50" s="2">
        <v>100</v>
      </c>
      <c r="J50" s="3">
        <v>1767328419</v>
      </c>
      <c r="K50" t="s">
        <v>91</v>
      </c>
      <c r="L50" t="s">
        <v>92</v>
      </c>
      <c r="M50" s="1" t="s">
        <v>92</v>
      </c>
      <c r="N50" s="16">
        <v>42012</v>
      </c>
      <c r="O50" s="16">
        <v>42013.101053240738</v>
      </c>
      <c r="P50" s="2">
        <v>0.76771990740740748</v>
      </c>
      <c r="Q50" t="s">
        <v>93</v>
      </c>
      <c r="R50">
        <v>49</v>
      </c>
      <c r="S50" t="s">
        <v>9</v>
      </c>
      <c r="T50">
        <v>7</v>
      </c>
      <c r="U50" t="s">
        <v>94</v>
      </c>
      <c r="V50" t="s">
        <v>97</v>
      </c>
      <c r="W50" t="s">
        <v>97</v>
      </c>
      <c r="X50" t="s">
        <v>97</v>
      </c>
      <c r="Y50" t="s">
        <v>102</v>
      </c>
      <c r="Z50" t="s">
        <v>96</v>
      </c>
      <c r="AA50" t="s">
        <v>69</v>
      </c>
      <c r="AB50" t="s">
        <v>67</v>
      </c>
      <c r="AC50">
        <v>37</v>
      </c>
      <c r="AD50">
        <v>1</v>
      </c>
      <c r="AE50">
        <v>37</v>
      </c>
      <c r="AF50">
        <v>1</v>
      </c>
      <c r="AG50">
        <v>7</v>
      </c>
      <c r="AH50">
        <v>-999999</v>
      </c>
      <c r="AI50">
        <v>16</v>
      </c>
      <c r="AJ50">
        <v>222868</v>
      </c>
      <c r="AK50">
        <v>0</v>
      </c>
      <c r="AL50">
        <v>7</v>
      </c>
      <c r="AM50">
        <v>547</v>
      </c>
      <c r="AN50">
        <v>223415</v>
      </c>
      <c r="AO50" t="s">
        <v>97</v>
      </c>
      <c r="AP50" t="s">
        <v>97</v>
      </c>
      <c r="AQ50" t="s">
        <v>97</v>
      </c>
      <c r="AR50" t="s">
        <v>97</v>
      </c>
      <c r="AS50" t="s">
        <v>97</v>
      </c>
      <c r="AT50" t="s">
        <v>97</v>
      </c>
      <c r="AU50" t="s">
        <v>97</v>
      </c>
      <c r="AV50" t="s">
        <v>97</v>
      </c>
      <c r="AW50" t="s">
        <v>97</v>
      </c>
      <c r="AX50" t="s">
        <v>98</v>
      </c>
    </row>
    <row r="51" spans="1:50" x14ac:dyDescent="0.25">
      <c r="A51" t="s">
        <v>87</v>
      </c>
      <c r="B51">
        <v>28020</v>
      </c>
      <c r="C51">
        <v>1</v>
      </c>
      <c r="D51" t="s">
        <v>88</v>
      </c>
      <c r="E51" t="s">
        <v>89</v>
      </c>
      <c r="F51">
        <v>60.122</v>
      </c>
      <c r="G51" t="s">
        <v>90</v>
      </c>
      <c r="H51" s="1">
        <v>1</v>
      </c>
      <c r="I51" s="2">
        <v>100</v>
      </c>
      <c r="J51" s="3">
        <v>1767328419</v>
      </c>
      <c r="K51" t="s">
        <v>91</v>
      </c>
      <c r="L51" t="s">
        <v>92</v>
      </c>
      <c r="M51" s="1" t="s">
        <v>92</v>
      </c>
      <c r="N51" s="16">
        <v>42012</v>
      </c>
      <c r="O51" s="16">
        <v>42013.101053240738</v>
      </c>
      <c r="P51" s="2">
        <v>0.76771990740740748</v>
      </c>
      <c r="Q51" t="s">
        <v>93</v>
      </c>
      <c r="R51">
        <v>50</v>
      </c>
      <c r="S51" t="s">
        <v>9</v>
      </c>
      <c r="T51" t="s">
        <v>99</v>
      </c>
      <c r="U51" t="s">
        <v>100</v>
      </c>
      <c r="V51" t="s">
        <v>97</v>
      </c>
      <c r="W51" t="s">
        <v>97</v>
      </c>
      <c r="X51" t="s">
        <v>97</v>
      </c>
      <c r="Y51" t="s">
        <v>102</v>
      </c>
      <c r="Z51" t="s">
        <v>94</v>
      </c>
      <c r="AA51" t="s">
        <v>69</v>
      </c>
      <c r="AB51" t="s">
        <v>62</v>
      </c>
      <c r="AC51">
        <v>38</v>
      </c>
      <c r="AD51">
        <v>1</v>
      </c>
      <c r="AE51">
        <v>38</v>
      </c>
      <c r="AF51">
        <v>1</v>
      </c>
      <c r="AG51" t="s">
        <v>99</v>
      </c>
      <c r="AH51">
        <v>-999999</v>
      </c>
      <c r="AI51">
        <v>17</v>
      </c>
      <c r="AJ51">
        <v>224515</v>
      </c>
      <c r="AK51">
        <v>0</v>
      </c>
      <c r="AL51" t="s">
        <v>99</v>
      </c>
      <c r="AM51">
        <v>580</v>
      </c>
      <c r="AN51">
        <v>225095</v>
      </c>
      <c r="AO51" t="s">
        <v>97</v>
      </c>
      <c r="AP51" t="s">
        <v>97</v>
      </c>
      <c r="AQ51" t="s">
        <v>97</v>
      </c>
      <c r="AR51" t="s">
        <v>97</v>
      </c>
      <c r="AS51" t="s">
        <v>97</v>
      </c>
      <c r="AT51" t="s">
        <v>97</v>
      </c>
      <c r="AU51" t="s">
        <v>97</v>
      </c>
      <c r="AV51" t="s">
        <v>97</v>
      </c>
      <c r="AW51" t="s">
        <v>97</v>
      </c>
      <c r="AX51" t="s">
        <v>101</v>
      </c>
    </row>
    <row r="52" spans="1:50" x14ac:dyDescent="0.25">
      <c r="A52" t="s">
        <v>87</v>
      </c>
      <c r="B52">
        <v>28020</v>
      </c>
      <c r="C52">
        <v>1</v>
      </c>
      <c r="D52" t="s">
        <v>88</v>
      </c>
      <c r="E52" t="s">
        <v>89</v>
      </c>
      <c r="F52">
        <v>60.122</v>
      </c>
      <c r="G52" t="s">
        <v>90</v>
      </c>
      <c r="H52" s="1">
        <v>1</v>
      </c>
      <c r="I52" s="2">
        <v>100</v>
      </c>
      <c r="J52" s="3">
        <v>1767328419</v>
      </c>
      <c r="K52" t="s">
        <v>91</v>
      </c>
      <c r="L52" t="s">
        <v>92</v>
      </c>
      <c r="M52" s="1" t="s">
        <v>92</v>
      </c>
      <c r="N52" s="16">
        <v>42012</v>
      </c>
      <c r="O52" s="16">
        <v>42013.101053240738</v>
      </c>
      <c r="P52" s="2">
        <v>0.76771990740740748</v>
      </c>
      <c r="Q52" t="s">
        <v>93</v>
      </c>
      <c r="R52">
        <v>51</v>
      </c>
      <c r="S52" t="s">
        <v>9</v>
      </c>
      <c r="T52" t="s">
        <v>99</v>
      </c>
      <c r="U52" t="s">
        <v>100</v>
      </c>
      <c r="V52" t="s">
        <v>97</v>
      </c>
      <c r="W52" t="s">
        <v>97</v>
      </c>
      <c r="X52" t="s">
        <v>97</v>
      </c>
      <c r="Y52" t="s">
        <v>102</v>
      </c>
      <c r="Z52" t="s">
        <v>94</v>
      </c>
      <c r="AA52" t="s">
        <v>69</v>
      </c>
      <c r="AB52" t="s">
        <v>62</v>
      </c>
      <c r="AC52">
        <v>39</v>
      </c>
      <c r="AD52">
        <v>1</v>
      </c>
      <c r="AE52">
        <v>39</v>
      </c>
      <c r="AF52">
        <v>1</v>
      </c>
      <c r="AG52" t="s">
        <v>99</v>
      </c>
      <c r="AH52">
        <v>-999999</v>
      </c>
      <c r="AI52">
        <v>16</v>
      </c>
      <c r="AJ52">
        <v>226194</v>
      </c>
      <c r="AK52">
        <v>0</v>
      </c>
      <c r="AL52" t="s">
        <v>99</v>
      </c>
      <c r="AM52">
        <v>437</v>
      </c>
      <c r="AN52">
        <v>226631</v>
      </c>
      <c r="AO52" t="s">
        <v>97</v>
      </c>
      <c r="AP52" t="s">
        <v>97</v>
      </c>
      <c r="AQ52" t="s">
        <v>97</v>
      </c>
      <c r="AR52" t="s">
        <v>97</v>
      </c>
      <c r="AS52" t="s">
        <v>97</v>
      </c>
      <c r="AT52" t="s">
        <v>97</v>
      </c>
      <c r="AU52" t="s">
        <v>97</v>
      </c>
      <c r="AV52" t="s">
        <v>97</v>
      </c>
      <c r="AW52" t="s">
        <v>97</v>
      </c>
      <c r="AX52" t="s">
        <v>101</v>
      </c>
    </row>
    <row r="53" spans="1:50" x14ac:dyDescent="0.25">
      <c r="A53" t="s">
        <v>87</v>
      </c>
      <c r="B53">
        <v>28020</v>
      </c>
      <c r="C53">
        <v>1</v>
      </c>
      <c r="D53" t="s">
        <v>88</v>
      </c>
      <c r="E53" t="s">
        <v>89</v>
      </c>
      <c r="F53">
        <v>60.122</v>
      </c>
      <c r="G53" t="s">
        <v>90</v>
      </c>
      <c r="H53" s="1">
        <v>1</v>
      </c>
      <c r="I53" s="2">
        <v>100</v>
      </c>
      <c r="J53" s="3">
        <v>1767328419</v>
      </c>
      <c r="K53" t="s">
        <v>91</v>
      </c>
      <c r="L53" t="s">
        <v>92</v>
      </c>
      <c r="M53" s="1" t="s">
        <v>92</v>
      </c>
      <c r="N53" s="16">
        <v>42012</v>
      </c>
      <c r="O53" s="16">
        <v>42013.101053240738</v>
      </c>
      <c r="P53" s="2">
        <v>0.76771990740740748</v>
      </c>
      <c r="Q53" t="s">
        <v>93</v>
      </c>
      <c r="R53">
        <v>52</v>
      </c>
      <c r="S53" t="s">
        <v>9</v>
      </c>
      <c r="T53">
        <v>7</v>
      </c>
      <c r="U53" t="s">
        <v>94</v>
      </c>
      <c r="V53" t="s">
        <v>97</v>
      </c>
      <c r="W53" t="s">
        <v>97</v>
      </c>
      <c r="X53" t="s">
        <v>97</v>
      </c>
      <c r="Y53" t="s">
        <v>102</v>
      </c>
      <c r="Z53" t="s">
        <v>96</v>
      </c>
      <c r="AA53" t="s">
        <v>69</v>
      </c>
      <c r="AB53" t="s">
        <v>67</v>
      </c>
      <c r="AC53">
        <v>40</v>
      </c>
      <c r="AD53">
        <v>1</v>
      </c>
      <c r="AE53">
        <v>40</v>
      </c>
      <c r="AF53">
        <v>1</v>
      </c>
      <c r="AG53">
        <v>7</v>
      </c>
      <c r="AH53">
        <v>-999999</v>
      </c>
      <c r="AI53">
        <v>16</v>
      </c>
      <c r="AJ53">
        <v>227725</v>
      </c>
      <c r="AK53">
        <v>0</v>
      </c>
      <c r="AL53">
        <v>7</v>
      </c>
      <c r="AM53">
        <v>490</v>
      </c>
      <c r="AN53">
        <v>228215</v>
      </c>
      <c r="AO53" t="s">
        <v>97</v>
      </c>
      <c r="AP53" t="s">
        <v>97</v>
      </c>
      <c r="AQ53" t="s">
        <v>97</v>
      </c>
      <c r="AR53" t="s">
        <v>97</v>
      </c>
      <c r="AS53" t="s">
        <v>97</v>
      </c>
      <c r="AT53" t="s">
        <v>97</v>
      </c>
      <c r="AU53" t="s">
        <v>97</v>
      </c>
      <c r="AV53" t="s">
        <v>97</v>
      </c>
      <c r="AW53" t="s">
        <v>97</v>
      </c>
      <c r="AX53" t="s">
        <v>98</v>
      </c>
    </row>
    <row r="54" spans="1:50" x14ac:dyDescent="0.25">
      <c r="A54" t="s">
        <v>87</v>
      </c>
      <c r="B54">
        <v>28020</v>
      </c>
      <c r="C54">
        <v>1</v>
      </c>
      <c r="D54" t="s">
        <v>88</v>
      </c>
      <c r="E54" t="s">
        <v>89</v>
      </c>
      <c r="F54">
        <v>60.122</v>
      </c>
      <c r="G54" t="s">
        <v>90</v>
      </c>
      <c r="H54" s="1">
        <v>1</v>
      </c>
      <c r="I54" s="2">
        <v>100</v>
      </c>
      <c r="J54" s="3">
        <v>1767328419</v>
      </c>
      <c r="K54" t="s">
        <v>91</v>
      </c>
      <c r="L54" t="s">
        <v>92</v>
      </c>
      <c r="M54" s="1" t="s">
        <v>92</v>
      </c>
      <c r="N54" s="16">
        <v>42012</v>
      </c>
      <c r="O54" s="16">
        <v>42013.101053240738</v>
      </c>
      <c r="P54" s="2">
        <v>0.76771990740740748</v>
      </c>
      <c r="Q54" t="s">
        <v>93</v>
      </c>
      <c r="R54">
        <v>53</v>
      </c>
      <c r="S54" t="s">
        <v>9</v>
      </c>
      <c r="T54" t="s">
        <v>99</v>
      </c>
      <c r="U54" t="s">
        <v>100</v>
      </c>
      <c r="V54" t="s">
        <v>97</v>
      </c>
      <c r="W54" t="s">
        <v>97</v>
      </c>
      <c r="X54" t="s">
        <v>97</v>
      </c>
      <c r="Y54" t="s">
        <v>102</v>
      </c>
      <c r="Z54" t="s">
        <v>94</v>
      </c>
      <c r="AA54" t="s">
        <v>69</v>
      </c>
      <c r="AB54" t="s">
        <v>62</v>
      </c>
      <c r="AC54">
        <v>41</v>
      </c>
      <c r="AD54">
        <v>1</v>
      </c>
      <c r="AE54">
        <v>41</v>
      </c>
      <c r="AF54">
        <v>1</v>
      </c>
      <c r="AG54" t="s">
        <v>99</v>
      </c>
      <c r="AH54">
        <v>-999999</v>
      </c>
      <c r="AI54">
        <v>16</v>
      </c>
      <c r="AJ54">
        <v>229321</v>
      </c>
      <c r="AK54">
        <v>0</v>
      </c>
      <c r="AL54" t="s">
        <v>99</v>
      </c>
      <c r="AM54">
        <v>430</v>
      </c>
      <c r="AN54">
        <v>229751</v>
      </c>
      <c r="AO54" t="s">
        <v>97</v>
      </c>
      <c r="AP54" t="s">
        <v>97</v>
      </c>
      <c r="AQ54" t="s">
        <v>97</v>
      </c>
      <c r="AR54" t="s">
        <v>97</v>
      </c>
      <c r="AS54" t="s">
        <v>97</v>
      </c>
      <c r="AT54" t="s">
        <v>97</v>
      </c>
      <c r="AU54" t="s">
        <v>97</v>
      </c>
      <c r="AV54" t="s">
        <v>97</v>
      </c>
      <c r="AW54" t="s">
        <v>97</v>
      </c>
      <c r="AX54" t="s">
        <v>101</v>
      </c>
    </row>
    <row r="55" spans="1:50" x14ac:dyDescent="0.25">
      <c r="A55" t="s">
        <v>87</v>
      </c>
      <c r="B55">
        <v>28020</v>
      </c>
      <c r="C55">
        <v>1</v>
      </c>
      <c r="D55" t="s">
        <v>88</v>
      </c>
      <c r="E55" t="s">
        <v>89</v>
      </c>
      <c r="F55">
        <v>60.122</v>
      </c>
      <c r="G55" t="s">
        <v>90</v>
      </c>
      <c r="H55" s="1">
        <v>1</v>
      </c>
      <c r="I55" s="2">
        <v>100</v>
      </c>
      <c r="J55" s="3">
        <v>1767328419</v>
      </c>
      <c r="K55" t="s">
        <v>91</v>
      </c>
      <c r="L55" t="s">
        <v>92</v>
      </c>
      <c r="M55" s="1" t="s">
        <v>92</v>
      </c>
      <c r="N55" s="16">
        <v>42012</v>
      </c>
      <c r="O55" s="16">
        <v>42013.101053240738</v>
      </c>
      <c r="P55" s="2">
        <v>0.76771990740740748</v>
      </c>
      <c r="Q55" t="s">
        <v>93</v>
      </c>
      <c r="R55">
        <v>54</v>
      </c>
      <c r="S55" t="s">
        <v>9</v>
      </c>
      <c r="T55" t="s">
        <v>99</v>
      </c>
      <c r="U55" t="s">
        <v>100</v>
      </c>
      <c r="V55" t="s">
        <v>97</v>
      </c>
      <c r="W55" t="s">
        <v>97</v>
      </c>
      <c r="X55" t="s">
        <v>97</v>
      </c>
      <c r="Y55" t="s">
        <v>102</v>
      </c>
      <c r="Z55" t="s">
        <v>94</v>
      </c>
      <c r="AA55" t="s">
        <v>69</v>
      </c>
      <c r="AB55" t="s">
        <v>62</v>
      </c>
      <c r="AC55">
        <v>42</v>
      </c>
      <c r="AD55">
        <v>1</v>
      </c>
      <c r="AE55">
        <v>42</v>
      </c>
      <c r="AF55">
        <v>1</v>
      </c>
      <c r="AG55" t="s">
        <v>99</v>
      </c>
      <c r="AH55">
        <v>-999999</v>
      </c>
      <c r="AI55">
        <v>16</v>
      </c>
      <c r="AJ55">
        <v>230852</v>
      </c>
      <c r="AK55">
        <v>0</v>
      </c>
      <c r="AL55" t="s">
        <v>99</v>
      </c>
      <c r="AM55">
        <v>387</v>
      </c>
      <c r="AN55">
        <v>231239</v>
      </c>
      <c r="AO55" t="s">
        <v>97</v>
      </c>
      <c r="AP55" t="s">
        <v>97</v>
      </c>
      <c r="AQ55" t="s">
        <v>97</v>
      </c>
      <c r="AR55" t="s">
        <v>97</v>
      </c>
      <c r="AS55" t="s">
        <v>97</v>
      </c>
      <c r="AT55" t="s">
        <v>97</v>
      </c>
      <c r="AU55" t="s">
        <v>97</v>
      </c>
      <c r="AV55" t="s">
        <v>97</v>
      </c>
      <c r="AW55" t="s">
        <v>97</v>
      </c>
      <c r="AX55" t="s">
        <v>101</v>
      </c>
    </row>
    <row r="56" spans="1:50" x14ac:dyDescent="0.25">
      <c r="A56" t="s">
        <v>87</v>
      </c>
      <c r="B56">
        <v>28020</v>
      </c>
      <c r="C56">
        <v>1</v>
      </c>
      <c r="D56" t="s">
        <v>88</v>
      </c>
      <c r="E56" t="s">
        <v>89</v>
      </c>
      <c r="F56">
        <v>60.122</v>
      </c>
      <c r="G56" t="s">
        <v>90</v>
      </c>
      <c r="H56" s="1">
        <v>1</v>
      </c>
      <c r="I56" s="2">
        <v>100</v>
      </c>
      <c r="J56" s="3">
        <v>1767328419</v>
      </c>
      <c r="K56" t="s">
        <v>91</v>
      </c>
      <c r="L56" t="s">
        <v>92</v>
      </c>
      <c r="M56" s="1" t="s">
        <v>92</v>
      </c>
      <c r="N56" s="16">
        <v>42012</v>
      </c>
      <c r="O56" s="16">
        <v>42013.101053240738</v>
      </c>
      <c r="P56" s="2">
        <v>0.76771990740740748</v>
      </c>
      <c r="Q56" t="s">
        <v>93</v>
      </c>
      <c r="R56">
        <v>55</v>
      </c>
      <c r="S56" t="s">
        <v>10</v>
      </c>
      <c r="T56">
        <v>7</v>
      </c>
      <c r="U56" t="s">
        <v>96</v>
      </c>
      <c r="V56" t="s">
        <v>97</v>
      </c>
      <c r="W56" t="s">
        <v>97</v>
      </c>
      <c r="X56" t="s">
        <v>97</v>
      </c>
      <c r="Y56" t="s">
        <v>102</v>
      </c>
      <c r="Z56" t="s">
        <v>94</v>
      </c>
      <c r="AA56" t="s">
        <v>69</v>
      </c>
      <c r="AB56" t="s">
        <v>62</v>
      </c>
      <c r="AC56">
        <v>43</v>
      </c>
      <c r="AD56">
        <v>1</v>
      </c>
      <c r="AE56">
        <v>43</v>
      </c>
      <c r="AF56">
        <v>1</v>
      </c>
      <c r="AG56">
        <v>7</v>
      </c>
      <c r="AH56">
        <v>-999999</v>
      </c>
      <c r="AI56">
        <v>16</v>
      </c>
      <c r="AJ56">
        <v>232332</v>
      </c>
      <c r="AK56">
        <v>0</v>
      </c>
      <c r="AL56">
        <v>7</v>
      </c>
      <c r="AM56">
        <v>554</v>
      </c>
      <c r="AN56">
        <v>232886</v>
      </c>
      <c r="AO56" t="s">
        <v>97</v>
      </c>
      <c r="AP56" t="s">
        <v>97</v>
      </c>
      <c r="AQ56" t="s">
        <v>97</v>
      </c>
      <c r="AR56" t="s">
        <v>97</v>
      </c>
      <c r="AS56" t="s">
        <v>97</v>
      </c>
      <c r="AT56" t="s">
        <v>97</v>
      </c>
      <c r="AU56" t="s">
        <v>97</v>
      </c>
      <c r="AV56" t="s">
        <v>97</v>
      </c>
      <c r="AW56" t="s">
        <v>97</v>
      </c>
      <c r="AX56" t="s">
        <v>98</v>
      </c>
    </row>
    <row r="57" spans="1:50" x14ac:dyDescent="0.25">
      <c r="A57" t="s">
        <v>87</v>
      </c>
      <c r="B57">
        <v>28020</v>
      </c>
      <c r="C57">
        <v>1</v>
      </c>
      <c r="D57" t="s">
        <v>88</v>
      </c>
      <c r="E57" t="s">
        <v>89</v>
      </c>
      <c r="F57">
        <v>60.122</v>
      </c>
      <c r="G57" t="s">
        <v>90</v>
      </c>
      <c r="H57" s="1">
        <v>1</v>
      </c>
      <c r="I57" s="2">
        <v>100</v>
      </c>
      <c r="J57" s="3">
        <v>1767328419</v>
      </c>
      <c r="K57" t="s">
        <v>91</v>
      </c>
      <c r="L57" t="s">
        <v>92</v>
      </c>
      <c r="M57" s="1" t="s">
        <v>92</v>
      </c>
      <c r="N57" s="16">
        <v>42012</v>
      </c>
      <c r="O57" s="16">
        <v>42013.101053240738</v>
      </c>
      <c r="P57" s="2">
        <v>0.76771990740740748</v>
      </c>
      <c r="Q57" t="s">
        <v>93</v>
      </c>
      <c r="R57">
        <v>56</v>
      </c>
      <c r="S57" t="s">
        <v>9</v>
      </c>
      <c r="T57" t="s">
        <v>99</v>
      </c>
      <c r="U57" t="s">
        <v>100</v>
      </c>
      <c r="V57" t="s">
        <v>97</v>
      </c>
      <c r="W57" t="s">
        <v>97</v>
      </c>
      <c r="X57" t="s">
        <v>97</v>
      </c>
      <c r="Y57" t="s">
        <v>102</v>
      </c>
      <c r="Z57" t="s">
        <v>94</v>
      </c>
      <c r="AA57" t="s">
        <v>69</v>
      </c>
      <c r="AB57" t="s">
        <v>62</v>
      </c>
      <c r="AC57">
        <v>44</v>
      </c>
      <c r="AD57">
        <v>1</v>
      </c>
      <c r="AE57">
        <v>44</v>
      </c>
      <c r="AF57">
        <v>1</v>
      </c>
      <c r="AG57" t="s">
        <v>99</v>
      </c>
      <c r="AH57">
        <v>-999999</v>
      </c>
      <c r="AI57">
        <v>16</v>
      </c>
      <c r="AJ57">
        <v>233979</v>
      </c>
      <c r="AK57">
        <v>0</v>
      </c>
      <c r="AL57" t="s">
        <v>99</v>
      </c>
      <c r="AM57">
        <v>667</v>
      </c>
      <c r="AN57">
        <v>234646</v>
      </c>
      <c r="AO57" t="s">
        <v>97</v>
      </c>
      <c r="AP57" t="s">
        <v>97</v>
      </c>
      <c r="AQ57" t="s">
        <v>97</v>
      </c>
      <c r="AR57" t="s">
        <v>97</v>
      </c>
      <c r="AS57" t="s">
        <v>97</v>
      </c>
      <c r="AT57" t="s">
        <v>97</v>
      </c>
      <c r="AU57" t="s">
        <v>97</v>
      </c>
      <c r="AV57" t="s">
        <v>97</v>
      </c>
      <c r="AW57" t="s">
        <v>97</v>
      </c>
      <c r="AX57" t="s">
        <v>101</v>
      </c>
    </row>
    <row r="58" spans="1:50" x14ac:dyDescent="0.25">
      <c r="A58" t="s">
        <v>87</v>
      </c>
      <c r="B58">
        <v>28020</v>
      </c>
      <c r="C58">
        <v>1</v>
      </c>
      <c r="D58" t="s">
        <v>88</v>
      </c>
      <c r="E58" t="s">
        <v>89</v>
      </c>
      <c r="F58">
        <v>60.122</v>
      </c>
      <c r="G58" t="s">
        <v>90</v>
      </c>
      <c r="H58" s="1">
        <v>1</v>
      </c>
      <c r="I58" s="2">
        <v>100</v>
      </c>
      <c r="J58" s="3">
        <v>1767328419</v>
      </c>
      <c r="K58" t="s">
        <v>91</v>
      </c>
      <c r="L58" t="s">
        <v>92</v>
      </c>
      <c r="M58" s="1" t="s">
        <v>92</v>
      </c>
      <c r="N58" s="16">
        <v>42012</v>
      </c>
      <c r="O58" s="16">
        <v>42013.101053240738</v>
      </c>
      <c r="P58" s="2">
        <v>0.76771990740740748</v>
      </c>
      <c r="Q58" t="s">
        <v>93</v>
      </c>
      <c r="R58">
        <v>57</v>
      </c>
      <c r="S58" t="s">
        <v>10</v>
      </c>
      <c r="T58">
        <v>7</v>
      </c>
      <c r="U58" t="s">
        <v>96</v>
      </c>
      <c r="V58" t="s">
        <v>97</v>
      </c>
      <c r="W58" t="s">
        <v>97</v>
      </c>
      <c r="X58" t="s">
        <v>97</v>
      </c>
      <c r="Y58" t="s">
        <v>102</v>
      </c>
      <c r="Z58" t="s">
        <v>94</v>
      </c>
      <c r="AA58" t="s">
        <v>69</v>
      </c>
      <c r="AB58" t="s">
        <v>62</v>
      </c>
      <c r="AC58">
        <v>45</v>
      </c>
      <c r="AD58">
        <v>1</v>
      </c>
      <c r="AE58">
        <v>45</v>
      </c>
      <c r="AF58">
        <v>1</v>
      </c>
      <c r="AG58">
        <v>7</v>
      </c>
      <c r="AH58">
        <v>-999999</v>
      </c>
      <c r="AI58">
        <v>16</v>
      </c>
      <c r="AJ58">
        <v>235742</v>
      </c>
      <c r="AK58">
        <v>0</v>
      </c>
      <c r="AL58">
        <v>7</v>
      </c>
      <c r="AM58">
        <v>520</v>
      </c>
      <c r="AN58">
        <v>236262</v>
      </c>
      <c r="AO58" t="s">
        <v>97</v>
      </c>
      <c r="AP58" t="s">
        <v>97</v>
      </c>
      <c r="AQ58" t="s">
        <v>97</v>
      </c>
      <c r="AR58" t="s">
        <v>97</v>
      </c>
      <c r="AS58" t="s">
        <v>97</v>
      </c>
      <c r="AT58" t="s">
        <v>97</v>
      </c>
      <c r="AU58" t="s">
        <v>97</v>
      </c>
      <c r="AV58" t="s">
        <v>97</v>
      </c>
      <c r="AW58" t="s">
        <v>97</v>
      </c>
      <c r="AX58" t="s">
        <v>98</v>
      </c>
    </row>
    <row r="59" spans="1:50" x14ac:dyDescent="0.25">
      <c r="A59" t="s">
        <v>87</v>
      </c>
      <c r="B59">
        <v>28020</v>
      </c>
      <c r="C59">
        <v>1</v>
      </c>
      <c r="D59" t="s">
        <v>88</v>
      </c>
      <c r="E59" t="s">
        <v>89</v>
      </c>
      <c r="F59">
        <v>60.122</v>
      </c>
      <c r="G59" t="s">
        <v>90</v>
      </c>
      <c r="H59" s="1">
        <v>1</v>
      </c>
      <c r="I59" s="2">
        <v>100</v>
      </c>
      <c r="J59" s="3">
        <v>1767328419</v>
      </c>
      <c r="K59" t="s">
        <v>91</v>
      </c>
      <c r="L59" t="s">
        <v>92</v>
      </c>
      <c r="M59" s="1" t="s">
        <v>92</v>
      </c>
      <c r="N59" s="16">
        <v>42012</v>
      </c>
      <c r="O59" s="16">
        <v>42013.101053240738</v>
      </c>
      <c r="P59" s="2">
        <v>0.76771990740740748</v>
      </c>
      <c r="Q59" t="s">
        <v>93</v>
      </c>
      <c r="R59">
        <v>58</v>
      </c>
      <c r="S59" t="s">
        <v>9</v>
      </c>
      <c r="T59" t="s">
        <v>99</v>
      </c>
      <c r="U59" t="s">
        <v>100</v>
      </c>
      <c r="V59" t="s">
        <v>97</v>
      </c>
      <c r="W59" t="s">
        <v>97</v>
      </c>
      <c r="X59" t="s">
        <v>97</v>
      </c>
      <c r="Y59" t="s">
        <v>102</v>
      </c>
      <c r="Z59" t="s">
        <v>94</v>
      </c>
      <c r="AA59" t="s">
        <v>69</v>
      </c>
      <c r="AB59" t="s">
        <v>62</v>
      </c>
      <c r="AC59">
        <v>46</v>
      </c>
      <c r="AD59">
        <v>1</v>
      </c>
      <c r="AE59">
        <v>46</v>
      </c>
      <c r="AF59">
        <v>1</v>
      </c>
      <c r="AG59" t="s">
        <v>99</v>
      </c>
      <c r="AH59">
        <v>-999999</v>
      </c>
      <c r="AI59">
        <v>16</v>
      </c>
      <c r="AJ59">
        <v>237355</v>
      </c>
      <c r="AK59">
        <v>0</v>
      </c>
      <c r="AL59" t="s">
        <v>99</v>
      </c>
      <c r="AM59">
        <v>555</v>
      </c>
      <c r="AN59">
        <v>237910</v>
      </c>
      <c r="AO59" t="s">
        <v>97</v>
      </c>
      <c r="AP59" t="s">
        <v>97</v>
      </c>
      <c r="AQ59" t="s">
        <v>97</v>
      </c>
      <c r="AR59" t="s">
        <v>97</v>
      </c>
      <c r="AS59" t="s">
        <v>97</v>
      </c>
      <c r="AT59" t="s">
        <v>97</v>
      </c>
      <c r="AU59" t="s">
        <v>97</v>
      </c>
      <c r="AV59" t="s">
        <v>97</v>
      </c>
      <c r="AW59" t="s">
        <v>97</v>
      </c>
      <c r="AX59" t="s">
        <v>101</v>
      </c>
    </row>
    <row r="60" spans="1:50" x14ac:dyDescent="0.25">
      <c r="A60" t="s">
        <v>87</v>
      </c>
      <c r="B60">
        <v>28020</v>
      </c>
      <c r="C60">
        <v>1</v>
      </c>
      <c r="D60" t="s">
        <v>88</v>
      </c>
      <c r="E60" t="s">
        <v>89</v>
      </c>
      <c r="F60">
        <v>60.122</v>
      </c>
      <c r="G60" t="s">
        <v>90</v>
      </c>
      <c r="H60" s="1">
        <v>1</v>
      </c>
      <c r="I60" s="2">
        <v>100</v>
      </c>
      <c r="J60" s="3">
        <v>1767328419</v>
      </c>
      <c r="K60" t="s">
        <v>91</v>
      </c>
      <c r="L60" t="s">
        <v>92</v>
      </c>
      <c r="M60" s="1" t="s">
        <v>92</v>
      </c>
      <c r="N60" s="16">
        <v>42012</v>
      </c>
      <c r="O60" s="16">
        <v>42013.101053240738</v>
      </c>
      <c r="P60" s="2">
        <v>0.76771990740740748</v>
      </c>
      <c r="Q60" t="s">
        <v>93</v>
      </c>
      <c r="R60">
        <v>59</v>
      </c>
      <c r="S60" t="s">
        <v>10</v>
      </c>
      <c r="T60">
        <v>7</v>
      </c>
      <c r="U60" t="s">
        <v>96</v>
      </c>
      <c r="V60" t="s">
        <v>97</v>
      </c>
      <c r="W60" t="s">
        <v>97</v>
      </c>
      <c r="X60" t="s">
        <v>97</v>
      </c>
      <c r="Y60" t="s">
        <v>102</v>
      </c>
      <c r="Z60" t="s">
        <v>94</v>
      </c>
      <c r="AA60" t="s">
        <v>69</v>
      </c>
      <c r="AB60" t="s">
        <v>62</v>
      </c>
      <c r="AC60">
        <v>47</v>
      </c>
      <c r="AD60">
        <v>1</v>
      </c>
      <c r="AE60">
        <v>47</v>
      </c>
      <c r="AF60">
        <v>1</v>
      </c>
      <c r="AG60">
        <v>7</v>
      </c>
      <c r="AH60">
        <v>-999999</v>
      </c>
      <c r="AI60">
        <v>16</v>
      </c>
      <c r="AJ60">
        <v>239002</v>
      </c>
      <c r="AK60">
        <v>0</v>
      </c>
      <c r="AL60">
        <v>7</v>
      </c>
      <c r="AM60">
        <v>556</v>
      </c>
      <c r="AN60">
        <v>239558</v>
      </c>
      <c r="AO60" t="s">
        <v>97</v>
      </c>
      <c r="AP60" t="s">
        <v>97</v>
      </c>
      <c r="AQ60" t="s">
        <v>97</v>
      </c>
      <c r="AR60" t="s">
        <v>97</v>
      </c>
      <c r="AS60" t="s">
        <v>97</v>
      </c>
      <c r="AT60" t="s">
        <v>97</v>
      </c>
      <c r="AU60" t="s">
        <v>97</v>
      </c>
      <c r="AV60" t="s">
        <v>97</v>
      </c>
      <c r="AW60" t="s">
        <v>97</v>
      </c>
      <c r="AX60" t="s">
        <v>98</v>
      </c>
    </row>
    <row r="61" spans="1:50" x14ac:dyDescent="0.25">
      <c r="A61" t="s">
        <v>87</v>
      </c>
      <c r="B61">
        <v>28020</v>
      </c>
      <c r="C61">
        <v>1</v>
      </c>
      <c r="D61" t="s">
        <v>88</v>
      </c>
      <c r="E61" t="s">
        <v>89</v>
      </c>
      <c r="F61">
        <v>60.122</v>
      </c>
      <c r="G61" t="s">
        <v>90</v>
      </c>
      <c r="H61" s="1">
        <v>1</v>
      </c>
      <c r="I61" s="2">
        <v>100</v>
      </c>
      <c r="J61" s="3">
        <v>1767328419</v>
      </c>
      <c r="K61" t="s">
        <v>91</v>
      </c>
      <c r="L61" t="s">
        <v>92</v>
      </c>
      <c r="M61" s="1" t="s">
        <v>92</v>
      </c>
      <c r="N61" s="16">
        <v>42012</v>
      </c>
      <c r="O61" s="16">
        <v>42013.101053240738</v>
      </c>
      <c r="P61" s="2">
        <v>0.76771990740740748</v>
      </c>
      <c r="Q61" t="s">
        <v>93</v>
      </c>
      <c r="R61">
        <v>60</v>
      </c>
      <c r="S61" t="s">
        <v>9</v>
      </c>
      <c r="T61">
        <v>7</v>
      </c>
      <c r="U61" t="s">
        <v>94</v>
      </c>
      <c r="V61" t="s">
        <v>97</v>
      </c>
      <c r="W61" t="s">
        <v>97</v>
      </c>
      <c r="X61" t="s">
        <v>97</v>
      </c>
      <c r="Y61" t="s">
        <v>102</v>
      </c>
      <c r="Z61" t="s">
        <v>96</v>
      </c>
      <c r="AA61" t="s">
        <v>69</v>
      </c>
      <c r="AB61" t="s">
        <v>67</v>
      </c>
      <c r="AC61">
        <v>48</v>
      </c>
      <c r="AD61">
        <v>1</v>
      </c>
      <c r="AE61">
        <v>48</v>
      </c>
      <c r="AF61">
        <v>1</v>
      </c>
      <c r="AG61">
        <v>7</v>
      </c>
      <c r="AH61">
        <v>-999999</v>
      </c>
      <c r="AI61">
        <v>16</v>
      </c>
      <c r="AJ61">
        <v>240665</v>
      </c>
      <c r="AK61">
        <v>0</v>
      </c>
      <c r="AL61">
        <v>7</v>
      </c>
      <c r="AM61">
        <v>493</v>
      </c>
      <c r="AN61">
        <v>241158</v>
      </c>
      <c r="AO61" t="s">
        <v>97</v>
      </c>
      <c r="AP61" t="s">
        <v>97</v>
      </c>
      <c r="AQ61" t="s">
        <v>97</v>
      </c>
      <c r="AR61" t="s">
        <v>97</v>
      </c>
      <c r="AS61" t="s">
        <v>97</v>
      </c>
      <c r="AT61" t="s">
        <v>97</v>
      </c>
      <c r="AU61" t="s">
        <v>97</v>
      </c>
      <c r="AV61" t="s">
        <v>97</v>
      </c>
      <c r="AW61" t="s">
        <v>97</v>
      </c>
      <c r="AX61" t="s">
        <v>98</v>
      </c>
    </row>
    <row r="62" spans="1:50" x14ac:dyDescent="0.25">
      <c r="A62" t="s">
        <v>87</v>
      </c>
      <c r="B62">
        <v>28020</v>
      </c>
      <c r="C62">
        <v>1</v>
      </c>
      <c r="D62" t="s">
        <v>88</v>
      </c>
      <c r="E62" t="s">
        <v>89</v>
      </c>
      <c r="F62">
        <v>60.122</v>
      </c>
      <c r="G62" t="s">
        <v>90</v>
      </c>
      <c r="H62" s="1">
        <v>1</v>
      </c>
      <c r="I62" s="2">
        <v>100</v>
      </c>
      <c r="J62" s="3">
        <v>1767328419</v>
      </c>
      <c r="K62" t="s">
        <v>91</v>
      </c>
      <c r="L62" t="s">
        <v>92</v>
      </c>
      <c r="M62" s="1" t="s">
        <v>92</v>
      </c>
      <c r="N62" s="16">
        <v>42012</v>
      </c>
      <c r="O62" s="16">
        <v>42013.101053240738</v>
      </c>
      <c r="P62" s="2">
        <v>0.76771990740740748</v>
      </c>
      <c r="Q62" t="s">
        <v>93</v>
      </c>
      <c r="R62">
        <v>61</v>
      </c>
      <c r="S62" t="s">
        <v>10</v>
      </c>
      <c r="T62" t="s">
        <v>99</v>
      </c>
      <c r="U62" t="s">
        <v>94</v>
      </c>
      <c r="V62" t="s">
        <v>97</v>
      </c>
      <c r="W62" t="s">
        <v>97</v>
      </c>
      <c r="X62" t="s">
        <v>97</v>
      </c>
      <c r="Y62" t="s">
        <v>102</v>
      </c>
      <c r="Z62" t="s">
        <v>100</v>
      </c>
      <c r="AA62" t="s">
        <v>69</v>
      </c>
      <c r="AB62" t="s">
        <v>67</v>
      </c>
      <c r="AC62">
        <v>49</v>
      </c>
      <c r="AD62">
        <v>1</v>
      </c>
      <c r="AE62">
        <v>49</v>
      </c>
      <c r="AF62">
        <v>1</v>
      </c>
      <c r="AG62" t="s">
        <v>99</v>
      </c>
      <c r="AH62">
        <v>-999999</v>
      </c>
      <c r="AI62">
        <v>16</v>
      </c>
      <c r="AJ62">
        <v>242262</v>
      </c>
      <c r="AK62">
        <v>0</v>
      </c>
      <c r="AL62" t="s">
        <v>99</v>
      </c>
      <c r="AM62">
        <v>608</v>
      </c>
      <c r="AN62">
        <v>242870</v>
      </c>
      <c r="AO62" t="s">
        <v>97</v>
      </c>
      <c r="AP62" t="s">
        <v>97</v>
      </c>
      <c r="AQ62" t="s">
        <v>97</v>
      </c>
      <c r="AR62" t="s">
        <v>97</v>
      </c>
      <c r="AS62" t="s">
        <v>97</v>
      </c>
      <c r="AT62" t="s">
        <v>97</v>
      </c>
      <c r="AU62" t="s">
        <v>97</v>
      </c>
      <c r="AV62" t="s">
        <v>97</v>
      </c>
      <c r="AW62" t="s">
        <v>97</v>
      </c>
      <c r="AX62" t="s">
        <v>101</v>
      </c>
    </row>
    <row r="63" spans="1:50" x14ac:dyDescent="0.25">
      <c r="A63" t="s">
        <v>87</v>
      </c>
      <c r="B63">
        <v>28020</v>
      </c>
      <c r="C63">
        <v>1</v>
      </c>
      <c r="D63" t="s">
        <v>88</v>
      </c>
      <c r="E63" t="s">
        <v>89</v>
      </c>
      <c r="F63">
        <v>60.122</v>
      </c>
      <c r="G63" t="s">
        <v>90</v>
      </c>
      <c r="H63" s="1">
        <v>1</v>
      </c>
      <c r="I63" s="2">
        <v>100</v>
      </c>
      <c r="J63" s="3">
        <v>1767328419</v>
      </c>
      <c r="K63" t="s">
        <v>91</v>
      </c>
      <c r="L63" t="s">
        <v>92</v>
      </c>
      <c r="M63" s="1" t="s">
        <v>92</v>
      </c>
      <c r="N63" s="16">
        <v>42012</v>
      </c>
      <c r="O63" s="16">
        <v>42013.101053240738</v>
      </c>
      <c r="P63" s="2">
        <v>0.76771990740740748</v>
      </c>
      <c r="Q63" t="s">
        <v>93</v>
      </c>
      <c r="R63">
        <v>62</v>
      </c>
      <c r="S63" t="s">
        <v>10</v>
      </c>
      <c r="T63">
        <v>7</v>
      </c>
      <c r="U63" t="s">
        <v>96</v>
      </c>
      <c r="V63" t="s">
        <v>97</v>
      </c>
      <c r="W63" t="s">
        <v>97</v>
      </c>
      <c r="X63" t="s">
        <v>97</v>
      </c>
      <c r="Y63" t="s">
        <v>102</v>
      </c>
      <c r="Z63" t="s">
        <v>94</v>
      </c>
      <c r="AA63" t="s">
        <v>69</v>
      </c>
      <c r="AB63" t="s">
        <v>62</v>
      </c>
      <c r="AC63">
        <v>50</v>
      </c>
      <c r="AD63">
        <v>1</v>
      </c>
      <c r="AE63">
        <v>50</v>
      </c>
      <c r="AF63">
        <v>1</v>
      </c>
      <c r="AG63">
        <v>7</v>
      </c>
      <c r="AH63">
        <v>-999999</v>
      </c>
      <c r="AI63">
        <v>16</v>
      </c>
      <c r="AJ63">
        <v>243975</v>
      </c>
      <c r="AK63">
        <v>0</v>
      </c>
      <c r="AL63">
        <v>7</v>
      </c>
      <c r="AM63">
        <v>511</v>
      </c>
      <c r="AN63">
        <v>244486</v>
      </c>
      <c r="AO63" t="s">
        <v>97</v>
      </c>
      <c r="AP63" t="s">
        <v>97</v>
      </c>
      <c r="AQ63" t="s">
        <v>97</v>
      </c>
      <c r="AR63" t="s">
        <v>97</v>
      </c>
      <c r="AS63" t="s">
        <v>97</v>
      </c>
      <c r="AT63" t="s">
        <v>97</v>
      </c>
      <c r="AU63" t="s">
        <v>97</v>
      </c>
      <c r="AV63" t="s">
        <v>97</v>
      </c>
      <c r="AW63" t="s">
        <v>97</v>
      </c>
      <c r="AX63" t="s">
        <v>98</v>
      </c>
    </row>
    <row r="64" spans="1:50" x14ac:dyDescent="0.25">
      <c r="A64" t="s">
        <v>87</v>
      </c>
      <c r="B64">
        <v>28020</v>
      </c>
      <c r="C64">
        <v>1</v>
      </c>
      <c r="D64" t="s">
        <v>88</v>
      </c>
      <c r="E64" t="s">
        <v>89</v>
      </c>
      <c r="F64">
        <v>60.122</v>
      </c>
      <c r="G64" t="s">
        <v>90</v>
      </c>
      <c r="H64" s="1">
        <v>1</v>
      </c>
      <c r="I64" s="2">
        <v>100</v>
      </c>
      <c r="J64" s="3">
        <v>1767328419</v>
      </c>
      <c r="K64" t="s">
        <v>91</v>
      </c>
      <c r="L64" t="s">
        <v>92</v>
      </c>
      <c r="M64" s="1" t="s">
        <v>92</v>
      </c>
      <c r="N64" s="16">
        <v>42012</v>
      </c>
      <c r="O64" s="16">
        <v>42013.101053240738</v>
      </c>
      <c r="P64" s="2">
        <v>0.76771990740740748</v>
      </c>
      <c r="Q64" t="s">
        <v>93</v>
      </c>
      <c r="R64">
        <v>63</v>
      </c>
      <c r="S64" t="s">
        <v>10</v>
      </c>
      <c r="T64" t="s">
        <v>99</v>
      </c>
      <c r="U64" t="s">
        <v>94</v>
      </c>
      <c r="V64" t="s">
        <v>97</v>
      </c>
      <c r="W64" t="s">
        <v>97</v>
      </c>
      <c r="X64" t="s">
        <v>97</v>
      </c>
      <c r="Y64" t="s">
        <v>102</v>
      </c>
      <c r="Z64" t="s">
        <v>100</v>
      </c>
      <c r="AA64" t="s">
        <v>69</v>
      </c>
      <c r="AB64" t="s">
        <v>67</v>
      </c>
      <c r="AC64">
        <v>51</v>
      </c>
      <c r="AD64">
        <v>1</v>
      </c>
      <c r="AE64">
        <v>51</v>
      </c>
      <c r="AF64">
        <v>1</v>
      </c>
      <c r="AG64" t="s">
        <v>99</v>
      </c>
      <c r="AH64">
        <v>-999999</v>
      </c>
      <c r="AI64">
        <v>16</v>
      </c>
      <c r="AJ64">
        <v>245588</v>
      </c>
      <c r="AK64">
        <v>0</v>
      </c>
      <c r="AL64" t="s">
        <v>99</v>
      </c>
      <c r="AM64">
        <v>1090</v>
      </c>
      <c r="AN64">
        <v>246678</v>
      </c>
      <c r="AO64" t="s">
        <v>97</v>
      </c>
      <c r="AP64" t="s">
        <v>97</v>
      </c>
      <c r="AQ64" t="s">
        <v>97</v>
      </c>
      <c r="AR64" t="s">
        <v>97</v>
      </c>
      <c r="AS64" t="s">
        <v>97</v>
      </c>
      <c r="AT64" t="s">
        <v>97</v>
      </c>
      <c r="AU64" t="s">
        <v>97</v>
      </c>
      <c r="AV64" t="s">
        <v>97</v>
      </c>
      <c r="AW64" t="s">
        <v>97</v>
      </c>
      <c r="AX64" t="s">
        <v>101</v>
      </c>
    </row>
    <row r="65" spans="1:50" x14ac:dyDescent="0.25">
      <c r="A65" t="s">
        <v>87</v>
      </c>
      <c r="B65">
        <v>28020</v>
      </c>
      <c r="C65">
        <v>1</v>
      </c>
      <c r="D65" t="s">
        <v>88</v>
      </c>
      <c r="E65" t="s">
        <v>89</v>
      </c>
      <c r="F65">
        <v>60.122</v>
      </c>
      <c r="G65" t="s">
        <v>90</v>
      </c>
      <c r="H65" s="1">
        <v>1</v>
      </c>
      <c r="I65" s="2">
        <v>100</v>
      </c>
      <c r="J65" s="3">
        <v>1767328419</v>
      </c>
      <c r="K65" t="s">
        <v>91</v>
      </c>
      <c r="L65" t="s">
        <v>92</v>
      </c>
      <c r="M65" s="1" t="s">
        <v>92</v>
      </c>
      <c r="N65" s="16">
        <v>42012</v>
      </c>
      <c r="O65" s="16">
        <v>42013.101053240738</v>
      </c>
      <c r="P65" s="2">
        <v>0.76771990740740748</v>
      </c>
      <c r="Q65" t="s">
        <v>93</v>
      </c>
      <c r="R65">
        <v>64</v>
      </c>
      <c r="S65" t="s">
        <v>9</v>
      </c>
      <c r="T65" t="s">
        <v>99</v>
      </c>
      <c r="U65" t="s">
        <v>100</v>
      </c>
      <c r="V65" t="s">
        <v>97</v>
      </c>
      <c r="W65" t="s">
        <v>97</v>
      </c>
      <c r="X65" t="s">
        <v>97</v>
      </c>
      <c r="Y65" t="s">
        <v>102</v>
      </c>
      <c r="Z65" t="s">
        <v>94</v>
      </c>
      <c r="AA65" t="s">
        <v>69</v>
      </c>
      <c r="AB65" t="s">
        <v>62</v>
      </c>
      <c r="AC65">
        <v>52</v>
      </c>
      <c r="AD65">
        <v>1</v>
      </c>
      <c r="AE65">
        <v>52</v>
      </c>
      <c r="AF65">
        <v>1</v>
      </c>
      <c r="AG65" t="s">
        <v>99</v>
      </c>
      <c r="AH65">
        <v>-999999</v>
      </c>
      <c r="AI65">
        <v>16</v>
      </c>
      <c r="AJ65">
        <v>247784</v>
      </c>
      <c r="AK65">
        <v>0</v>
      </c>
      <c r="AL65" t="s">
        <v>99</v>
      </c>
      <c r="AM65">
        <v>1150</v>
      </c>
      <c r="AN65">
        <v>248934</v>
      </c>
      <c r="AO65" t="s">
        <v>97</v>
      </c>
      <c r="AP65" t="s">
        <v>97</v>
      </c>
      <c r="AQ65" t="s">
        <v>97</v>
      </c>
      <c r="AR65" t="s">
        <v>97</v>
      </c>
      <c r="AS65" t="s">
        <v>97</v>
      </c>
      <c r="AT65" t="s">
        <v>97</v>
      </c>
      <c r="AU65" t="s">
        <v>97</v>
      </c>
      <c r="AV65" t="s">
        <v>97</v>
      </c>
      <c r="AW65" t="s">
        <v>97</v>
      </c>
      <c r="AX65" t="s">
        <v>101</v>
      </c>
    </row>
    <row r="66" spans="1:50" x14ac:dyDescent="0.25">
      <c r="A66" t="s">
        <v>87</v>
      </c>
      <c r="B66">
        <v>28020</v>
      </c>
      <c r="C66">
        <v>1</v>
      </c>
      <c r="D66" t="s">
        <v>88</v>
      </c>
      <c r="E66" t="s">
        <v>89</v>
      </c>
      <c r="F66">
        <v>60.122</v>
      </c>
      <c r="G66" t="s">
        <v>90</v>
      </c>
      <c r="H66" s="1">
        <v>1</v>
      </c>
      <c r="I66" s="2">
        <v>100</v>
      </c>
      <c r="J66" s="3">
        <v>1767328419</v>
      </c>
      <c r="K66" t="s">
        <v>91</v>
      </c>
      <c r="L66" t="s">
        <v>92</v>
      </c>
      <c r="M66" s="1" t="s">
        <v>92</v>
      </c>
      <c r="N66" s="16">
        <v>42012</v>
      </c>
      <c r="O66" s="16">
        <v>42013.101053240738</v>
      </c>
      <c r="P66" s="2">
        <v>0.76771990740740748</v>
      </c>
      <c r="Q66" t="s">
        <v>93</v>
      </c>
      <c r="R66">
        <v>65</v>
      </c>
      <c r="S66" t="s">
        <v>9</v>
      </c>
      <c r="T66">
        <v>7</v>
      </c>
      <c r="U66" t="s">
        <v>94</v>
      </c>
      <c r="V66" t="s">
        <v>97</v>
      </c>
      <c r="W66" t="s">
        <v>97</v>
      </c>
      <c r="X66" t="s">
        <v>97</v>
      </c>
      <c r="Y66" t="s">
        <v>102</v>
      </c>
      <c r="Z66" t="s">
        <v>96</v>
      </c>
      <c r="AA66" t="s">
        <v>69</v>
      </c>
      <c r="AB66" t="s">
        <v>67</v>
      </c>
      <c r="AC66">
        <v>53</v>
      </c>
      <c r="AD66">
        <v>1</v>
      </c>
      <c r="AE66">
        <v>53</v>
      </c>
      <c r="AF66">
        <v>1</v>
      </c>
      <c r="AG66">
        <v>7</v>
      </c>
      <c r="AH66">
        <v>-999999</v>
      </c>
      <c r="AI66">
        <v>16</v>
      </c>
      <c r="AJ66">
        <v>250029</v>
      </c>
      <c r="AK66">
        <v>0</v>
      </c>
      <c r="AL66">
        <v>7</v>
      </c>
      <c r="AM66">
        <v>617</v>
      </c>
      <c r="AN66">
        <v>250646</v>
      </c>
      <c r="AO66" t="s">
        <v>97</v>
      </c>
      <c r="AP66" t="s">
        <v>97</v>
      </c>
      <c r="AQ66" t="s">
        <v>97</v>
      </c>
      <c r="AR66" t="s">
        <v>97</v>
      </c>
      <c r="AS66" t="s">
        <v>97</v>
      </c>
      <c r="AT66" t="s">
        <v>97</v>
      </c>
      <c r="AU66" t="s">
        <v>97</v>
      </c>
      <c r="AV66" t="s">
        <v>97</v>
      </c>
      <c r="AW66" t="s">
        <v>97</v>
      </c>
      <c r="AX66" t="s">
        <v>98</v>
      </c>
    </row>
    <row r="67" spans="1:50" x14ac:dyDescent="0.25">
      <c r="A67" t="s">
        <v>87</v>
      </c>
      <c r="B67">
        <v>28020</v>
      </c>
      <c r="C67">
        <v>1</v>
      </c>
      <c r="D67" t="s">
        <v>88</v>
      </c>
      <c r="E67" t="s">
        <v>89</v>
      </c>
      <c r="F67">
        <v>60.122</v>
      </c>
      <c r="G67" t="s">
        <v>90</v>
      </c>
      <c r="H67" s="1">
        <v>1</v>
      </c>
      <c r="I67" s="2">
        <v>100</v>
      </c>
      <c r="J67" s="3">
        <v>1767328419</v>
      </c>
      <c r="K67" t="s">
        <v>91</v>
      </c>
      <c r="L67" t="s">
        <v>92</v>
      </c>
      <c r="M67" s="1" t="s">
        <v>92</v>
      </c>
      <c r="N67" s="16">
        <v>42012</v>
      </c>
      <c r="O67" s="16">
        <v>42013.101053240738</v>
      </c>
      <c r="P67" s="2">
        <v>0.76771990740740748</v>
      </c>
      <c r="Q67" t="s">
        <v>93</v>
      </c>
      <c r="R67">
        <v>66</v>
      </c>
      <c r="S67" t="s">
        <v>9</v>
      </c>
      <c r="T67">
        <v>7</v>
      </c>
      <c r="U67" t="s">
        <v>94</v>
      </c>
      <c r="V67" t="s">
        <v>97</v>
      </c>
      <c r="W67" t="s">
        <v>97</v>
      </c>
      <c r="X67" t="s">
        <v>97</v>
      </c>
      <c r="Y67" t="s">
        <v>102</v>
      </c>
      <c r="Z67" t="s">
        <v>96</v>
      </c>
      <c r="AA67" t="s">
        <v>69</v>
      </c>
      <c r="AB67" t="s">
        <v>67</v>
      </c>
      <c r="AC67">
        <v>54</v>
      </c>
      <c r="AD67">
        <v>1</v>
      </c>
      <c r="AE67">
        <v>54</v>
      </c>
      <c r="AF67">
        <v>1</v>
      </c>
      <c r="AG67">
        <v>7</v>
      </c>
      <c r="AH67">
        <v>-999999</v>
      </c>
      <c r="AI67">
        <v>17</v>
      </c>
      <c r="AJ67">
        <v>251743</v>
      </c>
      <c r="AK67">
        <v>0</v>
      </c>
      <c r="AL67">
        <v>7</v>
      </c>
      <c r="AM67">
        <v>695</v>
      </c>
      <c r="AN67">
        <v>252438</v>
      </c>
      <c r="AO67" t="s">
        <v>97</v>
      </c>
      <c r="AP67" t="s">
        <v>97</v>
      </c>
      <c r="AQ67" t="s">
        <v>97</v>
      </c>
      <c r="AR67" t="s">
        <v>97</v>
      </c>
      <c r="AS67" t="s">
        <v>97</v>
      </c>
      <c r="AT67" t="s">
        <v>97</v>
      </c>
      <c r="AU67" t="s">
        <v>97</v>
      </c>
      <c r="AV67" t="s">
        <v>97</v>
      </c>
      <c r="AW67" t="s">
        <v>97</v>
      </c>
      <c r="AX67" t="s">
        <v>98</v>
      </c>
    </row>
    <row r="68" spans="1:50" x14ac:dyDescent="0.25">
      <c r="A68" t="s">
        <v>87</v>
      </c>
      <c r="B68">
        <v>28020</v>
      </c>
      <c r="C68">
        <v>1</v>
      </c>
      <c r="D68" t="s">
        <v>88</v>
      </c>
      <c r="E68" t="s">
        <v>89</v>
      </c>
      <c r="F68">
        <v>60.122</v>
      </c>
      <c r="G68" t="s">
        <v>90</v>
      </c>
      <c r="H68" s="1">
        <v>1</v>
      </c>
      <c r="I68" s="2">
        <v>100</v>
      </c>
      <c r="J68" s="3">
        <v>1767328419</v>
      </c>
      <c r="K68" t="s">
        <v>91</v>
      </c>
      <c r="L68" t="s">
        <v>92</v>
      </c>
      <c r="M68" s="1" t="s">
        <v>92</v>
      </c>
      <c r="N68" s="16">
        <v>42012</v>
      </c>
      <c r="O68" s="16">
        <v>42013.101053240738</v>
      </c>
      <c r="P68" s="2">
        <v>0.76771990740740748</v>
      </c>
      <c r="Q68" t="s">
        <v>93</v>
      </c>
      <c r="R68">
        <v>67</v>
      </c>
      <c r="S68" t="s">
        <v>9</v>
      </c>
      <c r="T68">
        <v>7</v>
      </c>
      <c r="U68" t="s">
        <v>94</v>
      </c>
      <c r="V68" t="s">
        <v>97</v>
      </c>
      <c r="W68" t="s">
        <v>97</v>
      </c>
      <c r="X68" t="s">
        <v>97</v>
      </c>
      <c r="Y68" t="s">
        <v>102</v>
      </c>
      <c r="Z68" t="s">
        <v>96</v>
      </c>
      <c r="AA68" t="s">
        <v>69</v>
      </c>
      <c r="AB68" t="s">
        <v>67</v>
      </c>
      <c r="AC68">
        <v>55</v>
      </c>
      <c r="AD68">
        <v>1</v>
      </c>
      <c r="AE68">
        <v>55</v>
      </c>
      <c r="AF68">
        <v>1</v>
      </c>
      <c r="AG68">
        <v>7</v>
      </c>
      <c r="AH68">
        <v>-999999</v>
      </c>
      <c r="AI68">
        <v>16</v>
      </c>
      <c r="AJ68">
        <v>253539</v>
      </c>
      <c r="AK68">
        <v>0</v>
      </c>
      <c r="AL68">
        <v>7</v>
      </c>
      <c r="AM68">
        <v>675</v>
      </c>
      <c r="AN68">
        <v>254214</v>
      </c>
      <c r="AO68" t="s">
        <v>97</v>
      </c>
      <c r="AP68" t="s">
        <v>97</v>
      </c>
      <c r="AQ68" t="s">
        <v>97</v>
      </c>
      <c r="AR68" t="s">
        <v>97</v>
      </c>
      <c r="AS68" t="s">
        <v>97</v>
      </c>
      <c r="AT68" t="s">
        <v>97</v>
      </c>
      <c r="AU68" t="s">
        <v>97</v>
      </c>
      <c r="AV68" t="s">
        <v>97</v>
      </c>
      <c r="AW68" t="s">
        <v>97</v>
      </c>
      <c r="AX68" t="s">
        <v>98</v>
      </c>
    </row>
    <row r="69" spans="1:50" x14ac:dyDescent="0.25">
      <c r="A69" t="s">
        <v>87</v>
      </c>
      <c r="B69">
        <v>28020</v>
      </c>
      <c r="C69">
        <v>1</v>
      </c>
      <c r="D69" t="s">
        <v>88</v>
      </c>
      <c r="E69" t="s">
        <v>89</v>
      </c>
      <c r="F69">
        <v>60.122</v>
      </c>
      <c r="G69" t="s">
        <v>90</v>
      </c>
      <c r="H69" s="1">
        <v>1</v>
      </c>
      <c r="I69" s="2">
        <v>100</v>
      </c>
      <c r="J69" s="3">
        <v>1767328419</v>
      </c>
      <c r="K69" t="s">
        <v>91</v>
      </c>
      <c r="L69" t="s">
        <v>92</v>
      </c>
      <c r="M69" s="1" t="s">
        <v>92</v>
      </c>
      <c r="N69" s="16">
        <v>42012</v>
      </c>
      <c r="O69" s="16">
        <v>42013.101053240738</v>
      </c>
      <c r="P69" s="2">
        <v>0.76771990740740748</v>
      </c>
      <c r="Q69" t="s">
        <v>93</v>
      </c>
      <c r="R69">
        <v>68</v>
      </c>
      <c r="S69" t="s">
        <v>9</v>
      </c>
      <c r="T69">
        <v>7</v>
      </c>
      <c r="U69" t="s">
        <v>94</v>
      </c>
      <c r="V69" t="s">
        <v>97</v>
      </c>
      <c r="W69" t="s">
        <v>97</v>
      </c>
      <c r="X69" t="s">
        <v>97</v>
      </c>
      <c r="Y69" t="s">
        <v>102</v>
      </c>
      <c r="Z69" t="s">
        <v>96</v>
      </c>
      <c r="AA69" t="s">
        <v>69</v>
      </c>
      <c r="AB69" t="s">
        <v>67</v>
      </c>
      <c r="AC69">
        <v>56</v>
      </c>
      <c r="AD69">
        <v>1</v>
      </c>
      <c r="AE69">
        <v>56</v>
      </c>
      <c r="AF69">
        <v>1</v>
      </c>
      <c r="AG69">
        <v>7</v>
      </c>
      <c r="AH69">
        <v>-999999</v>
      </c>
      <c r="AI69">
        <v>16</v>
      </c>
      <c r="AJ69">
        <v>255319</v>
      </c>
      <c r="AK69">
        <v>0</v>
      </c>
      <c r="AL69">
        <v>7</v>
      </c>
      <c r="AM69">
        <v>543</v>
      </c>
      <c r="AN69">
        <v>255862</v>
      </c>
      <c r="AO69" t="s">
        <v>97</v>
      </c>
      <c r="AP69" t="s">
        <v>97</v>
      </c>
      <c r="AQ69" t="s">
        <v>97</v>
      </c>
      <c r="AR69" t="s">
        <v>97</v>
      </c>
      <c r="AS69" t="s">
        <v>97</v>
      </c>
      <c r="AT69" t="s">
        <v>97</v>
      </c>
      <c r="AU69" t="s">
        <v>97</v>
      </c>
      <c r="AV69" t="s">
        <v>97</v>
      </c>
      <c r="AW69" t="s">
        <v>97</v>
      </c>
      <c r="AX69" t="s">
        <v>98</v>
      </c>
    </row>
    <row r="70" spans="1:50" x14ac:dyDescent="0.25">
      <c r="A70" t="s">
        <v>87</v>
      </c>
      <c r="B70">
        <v>28020</v>
      </c>
      <c r="C70">
        <v>1</v>
      </c>
      <c r="D70" t="s">
        <v>88</v>
      </c>
      <c r="E70" t="s">
        <v>89</v>
      </c>
      <c r="F70">
        <v>60.122</v>
      </c>
      <c r="G70" t="s">
        <v>90</v>
      </c>
      <c r="H70">
        <v>1</v>
      </c>
      <c r="I70">
        <v>100</v>
      </c>
      <c r="J70">
        <v>1767328419</v>
      </c>
      <c r="K70" t="s">
        <v>91</v>
      </c>
      <c r="L70" t="s">
        <v>92</v>
      </c>
      <c r="M70" t="s">
        <v>92</v>
      </c>
      <c r="N70" s="1">
        <v>42012</v>
      </c>
      <c r="O70" s="16">
        <v>42013.101053240738</v>
      </c>
      <c r="P70" s="2">
        <v>0.76771990740740748</v>
      </c>
      <c r="Q70" t="s">
        <v>93</v>
      </c>
      <c r="R70">
        <v>69</v>
      </c>
      <c r="S70" t="s">
        <v>9</v>
      </c>
      <c r="T70" t="s">
        <v>99</v>
      </c>
      <c r="U70" t="s">
        <v>100</v>
      </c>
      <c r="V70" t="s">
        <v>97</v>
      </c>
      <c r="W70" t="s">
        <v>97</v>
      </c>
      <c r="X70" t="s">
        <v>97</v>
      </c>
      <c r="Y70" t="s">
        <v>102</v>
      </c>
      <c r="Z70" t="s">
        <v>94</v>
      </c>
      <c r="AA70" t="s">
        <v>69</v>
      </c>
      <c r="AB70" t="s">
        <v>62</v>
      </c>
      <c r="AC70">
        <v>57</v>
      </c>
      <c r="AD70">
        <v>1</v>
      </c>
      <c r="AE70">
        <v>57</v>
      </c>
      <c r="AF70">
        <v>1</v>
      </c>
      <c r="AG70" t="s">
        <v>99</v>
      </c>
      <c r="AH70">
        <v>-999999</v>
      </c>
      <c r="AI70">
        <v>16</v>
      </c>
      <c r="AJ70">
        <v>256965</v>
      </c>
      <c r="AK70">
        <v>0</v>
      </c>
      <c r="AL70" t="s">
        <v>99</v>
      </c>
      <c r="AM70">
        <v>385</v>
      </c>
      <c r="AN70">
        <v>257350</v>
      </c>
      <c r="AO70" t="s">
        <v>97</v>
      </c>
      <c r="AP70" t="s">
        <v>97</v>
      </c>
      <c r="AQ70" t="s">
        <v>97</v>
      </c>
      <c r="AR70" t="s">
        <v>97</v>
      </c>
      <c r="AS70" t="s">
        <v>97</v>
      </c>
      <c r="AT70" t="s">
        <v>97</v>
      </c>
      <c r="AU70" t="s">
        <v>97</v>
      </c>
      <c r="AV70" t="s">
        <v>97</v>
      </c>
      <c r="AW70" t="s">
        <v>97</v>
      </c>
      <c r="AX70" t="s">
        <v>101</v>
      </c>
    </row>
    <row r="71" spans="1:50" x14ac:dyDescent="0.25">
      <c r="A71" t="s">
        <v>87</v>
      </c>
      <c r="B71">
        <v>28020</v>
      </c>
      <c r="C71">
        <v>1</v>
      </c>
      <c r="D71" t="s">
        <v>88</v>
      </c>
      <c r="E71" t="s">
        <v>89</v>
      </c>
      <c r="F71">
        <v>60.122</v>
      </c>
      <c r="G71" t="s">
        <v>90</v>
      </c>
      <c r="H71">
        <v>1</v>
      </c>
      <c r="I71">
        <v>100</v>
      </c>
      <c r="J71">
        <v>1767328419</v>
      </c>
      <c r="K71" t="s">
        <v>91</v>
      </c>
      <c r="L71" t="s">
        <v>92</v>
      </c>
      <c r="M71" t="s">
        <v>92</v>
      </c>
      <c r="N71" s="1">
        <v>42012</v>
      </c>
      <c r="O71" s="16">
        <v>42013.101053240738</v>
      </c>
      <c r="P71" s="2">
        <v>0.76771990740740748</v>
      </c>
      <c r="Q71" t="s">
        <v>93</v>
      </c>
      <c r="R71">
        <v>70</v>
      </c>
      <c r="S71" t="s">
        <v>9</v>
      </c>
      <c r="T71" t="s">
        <v>99</v>
      </c>
      <c r="U71" t="s">
        <v>100</v>
      </c>
      <c r="V71" t="s">
        <v>97</v>
      </c>
      <c r="W71" t="s">
        <v>97</v>
      </c>
      <c r="X71" t="s">
        <v>97</v>
      </c>
      <c r="Y71" t="s">
        <v>102</v>
      </c>
      <c r="Z71" t="s">
        <v>94</v>
      </c>
      <c r="AA71" t="s">
        <v>69</v>
      </c>
      <c r="AB71" t="s">
        <v>62</v>
      </c>
      <c r="AC71">
        <v>58</v>
      </c>
      <c r="AD71">
        <v>1</v>
      </c>
      <c r="AE71">
        <v>58</v>
      </c>
      <c r="AF71">
        <v>1</v>
      </c>
      <c r="AG71" t="s">
        <v>99</v>
      </c>
      <c r="AH71">
        <v>-999999</v>
      </c>
      <c r="AI71">
        <v>16</v>
      </c>
      <c r="AJ71">
        <v>258446</v>
      </c>
      <c r="AK71">
        <v>0</v>
      </c>
      <c r="AL71" t="s">
        <v>99</v>
      </c>
      <c r="AM71">
        <v>296</v>
      </c>
      <c r="AN71">
        <v>258742</v>
      </c>
      <c r="AO71" t="s">
        <v>97</v>
      </c>
      <c r="AP71" t="s">
        <v>97</v>
      </c>
      <c r="AQ71" t="s">
        <v>97</v>
      </c>
      <c r="AR71" t="s">
        <v>97</v>
      </c>
      <c r="AS71" t="s">
        <v>97</v>
      </c>
      <c r="AT71" t="s">
        <v>97</v>
      </c>
      <c r="AU71" t="s">
        <v>97</v>
      </c>
      <c r="AV71" t="s">
        <v>97</v>
      </c>
      <c r="AW71" t="s">
        <v>97</v>
      </c>
      <c r="AX71" t="s">
        <v>101</v>
      </c>
    </row>
    <row r="72" spans="1:50" x14ac:dyDescent="0.25">
      <c r="A72" t="s">
        <v>87</v>
      </c>
      <c r="B72">
        <v>28020</v>
      </c>
      <c r="C72">
        <v>1</v>
      </c>
      <c r="D72" t="s">
        <v>88</v>
      </c>
      <c r="E72" t="s">
        <v>89</v>
      </c>
      <c r="F72">
        <v>60.122</v>
      </c>
      <c r="G72" t="s">
        <v>90</v>
      </c>
      <c r="H72">
        <v>1</v>
      </c>
      <c r="I72">
        <v>100</v>
      </c>
      <c r="J72">
        <v>1767328419</v>
      </c>
      <c r="K72" t="s">
        <v>91</v>
      </c>
      <c r="L72" t="s">
        <v>92</v>
      </c>
      <c r="M72" t="s">
        <v>92</v>
      </c>
      <c r="N72" s="1">
        <v>42012</v>
      </c>
      <c r="O72" s="16">
        <v>42013.101053240738</v>
      </c>
      <c r="P72" s="2">
        <v>0.76771990740740748</v>
      </c>
      <c r="Q72" t="s">
        <v>93</v>
      </c>
      <c r="R72">
        <v>71</v>
      </c>
      <c r="S72" t="s">
        <v>10</v>
      </c>
      <c r="T72" t="s">
        <v>99</v>
      </c>
      <c r="U72" t="s">
        <v>94</v>
      </c>
      <c r="V72" t="s">
        <v>97</v>
      </c>
      <c r="W72" t="s">
        <v>97</v>
      </c>
      <c r="X72" t="s">
        <v>97</v>
      </c>
      <c r="Y72" t="s">
        <v>102</v>
      </c>
      <c r="Z72" t="s">
        <v>100</v>
      </c>
      <c r="AA72" t="s">
        <v>69</v>
      </c>
      <c r="AB72" t="s">
        <v>67</v>
      </c>
      <c r="AC72">
        <v>59</v>
      </c>
      <c r="AD72">
        <v>1</v>
      </c>
      <c r="AE72">
        <v>59</v>
      </c>
      <c r="AF72">
        <v>1</v>
      </c>
      <c r="AG72" t="s">
        <v>99</v>
      </c>
      <c r="AH72">
        <v>-999999</v>
      </c>
      <c r="AI72">
        <v>16</v>
      </c>
      <c r="AJ72">
        <v>259843</v>
      </c>
      <c r="AK72">
        <v>0</v>
      </c>
      <c r="AL72" t="s">
        <v>99</v>
      </c>
      <c r="AM72">
        <v>467</v>
      </c>
      <c r="AN72">
        <v>260310</v>
      </c>
      <c r="AO72" t="s">
        <v>97</v>
      </c>
      <c r="AP72" t="s">
        <v>97</v>
      </c>
      <c r="AQ72" t="s">
        <v>97</v>
      </c>
      <c r="AR72" t="s">
        <v>97</v>
      </c>
      <c r="AS72" t="s">
        <v>97</v>
      </c>
      <c r="AT72" t="s">
        <v>97</v>
      </c>
      <c r="AU72" t="s">
        <v>97</v>
      </c>
      <c r="AV72" t="s">
        <v>97</v>
      </c>
      <c r="AW72" t="s">
        <v>97</v>
      </c>
      <c r="AX72" t="s">
        <v>101</v>
      </c>
    </row>
    <row r="73" spans="1:50" x14ac:dyDescent="0.25">
      <c r="A73" t="s">
        <v>87</v>
      </c>
      <c r="B73">
        <v>28020</v>
      </c>
      <c r="C73">
        <v>1</v>
      </c>
      <c r="D73" t="s">
        <v>88</v>
      </c>
      <c r="E73" t="s">
        <v>89</v>
      </c>
      <c r="F73">
        <v>60.122</v>
      </c>
      <c r="G73" t="s">
        <v>90</v>
      </c>
      <c r="H73">
        <v>1</v>
      </c>
      <c r="I73">
        <v>100</v>
      </c>
      <c r="J73">
        <v>1767328419</v>
      </c>
      <c r="K73" t="s">
        <v>91</v>
      </c>
      <c r="L73" t="s">
        <v>92</v>
      </c>
      <c r="M73" t="s">
        <v>92</v>
      </c>
      <c r="N73" s="1">
        <v>42012</v>
      </c>
      <c r="O73" s="16">
        <v>42013.101053240738</v>
      </c>
      <c r="P73" s="2">
        <v>0.76771990740740748</v>
      </c>
      <c r="Q73" t="s">
        <v>93</v>
      </c>
      <c r="R73">
        <v>72</v>
      </c>
      <c r="S73" t="s">
        <v>9</v>
      </c>
      <c r="T73" t="s">
        <v>99</v>
      </c>
      <c r="U73" t="s">
        <v>100</v>
      </c>
      <c r="V73" t="s">
        <v>97</v>
      </c>
      <c r="W73" t="s">
        <v>97</v>
      </c>
      <c r="X73" t="s">
        <v>97</v>
      </c>
      <c r="Y73" t="s">
        <v>102</v>
      </c>
      <c r="Z73" t="s">
        <v>94</v>
      </c>
      <c r="AA73" t="s">
        <v>69</v>
      </c>
      <c r="AB73" t="s">
        <v>62</v>
      </c>
      <c r="AC73">
        <v>60</v>
      </c>
      <c r="AD73">
        <v>1</v>
      </c>
      <c r="AE73">
        <v>60</v>
      </c>
      <c r="AF73">
        <v>1</v>
      </c>
      <c r="AG73" t="s">
        <v>99</v>
      </c>
      <c r="AH73">
        <v>-999999</v>
      </c>
      <c r="AI73">
        <v>16</v>
      </c>
      <c r="AJ73">
        <v>261406</v>
      </c>
      <c r="AK73">
        <v>0</v>
      </c>
      <c r="AL73" t="s">
        <v>99</v>
      </c>
      <c r="AM73">
        <v>424</v>
      </c>
      <c r="AN73">
        <v>261830</v>
      </c>
      <c r="AO73" t="s">
        <v>97</v>
      </c>
      <c r="AP73" t="s">
        <v>97</v>
      </c>
      <c r="AQ73" t="s">
        <v>97</v>
      </c>
      <c r="AR73" t="s">
        <v>97</v>
      </c>
      <c r="AS73" t="s">
        <v>97</v>
      </c>
      <c r="AT73" t="s">
        <v>97</v>
      </c>
      <c r="AU73" t="s">
        <v>97</v>
      </c>
      <c r="AV73" t="s">
        <v>97</v>
      </c>
      <c r="AW73" t="s">
        <v>97</v>
      </c>
      <c r="AX73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M84" sqref="M84"/>
    </sheetView>
  </sheetViews>
  <sheetFormatPr defaultRowHeight="15" x14ac:dyDescent="0.25"/>
  <cols>
    <col min="2" max="2" width="9" bestFit="1" customWidth="1"/>
    <col min="3" max="3" width="11.85546875" bestFit="1" customWidth="1"/>
    <col min="4" max="4" width="6.42578125" bestFit="1" customWidth="1"/>
    <col min="5" max="5" width="5.42578125" bestFit="1" customWidth="1"/>
    <col min="6" max="6" width="11.5703125" bestFit="1" customWidth="1"/>
    <col min="7" max="7" width="17.28515625" bestFit="1" customWidth="1"/>
    <col min="8" max="8" width="13.28515625" bestFit="1" customWidth="1"/>
    <col min="9" max="9" width="15.42578125" bestFit="1" customWidth="1"/>
    <col min="10" max="10" width="16.5703125" bestFit="1" customWidth="1"/>
    <col min="11" max="11" width="9.5703125" bestFit="1" customWidth="1"/>
    <col min="15" max="15" width="11.42578125" bestFit="1" customWidth="1"/>
  </cols>
  <sheetData>
    <row r="1" spans="1:16" x14ac:dyDescent="0.25">
      <c r="A1">
        <v>1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8</v>
      </c>
      <c r="I1" t="s">
        <v>7</v>
      </c>
      <c r="J1" t="s">
        <v>6</v>
      </c>
      <c r="K1" t="s">
        <v>33</v>
      </c>
      <c r="L1" t="s">
        <v>34</v>
      </c>
      <c r="M1" t="s">
        <v>35</v>
      </c>
    </row>
    <row r="2" spans="1:16" x14ac:dyDescent="0.25">
      <c r="A2">
        <v>2</v>
      </c>
      <c r="B2">
        <f>HLOOKUP(B$1,Raw!$A:$AO,$A2,FALSE)</f>
        <v>28020</v>
      </c>
      <c r="C2">
        <f>IF($B2=0,"",HLOOKUP(C$1,Raw!$A:$AO,$A2,FALSE))</f>
        <v>42012</v>
      </c>
      <c r="D2">
        <f>IF($B2=0,"",HLOOKUP(D$1,Raw!$A:$AO,$A2,FALSE))</f>
        <v>1</v>
      </c>
      <c r="E2" t="str">
        <f>IF($B2=0,"",HLOOKUP(E$1,Raw!$A:$AO,$A2,FALSE))</f>
        <v>Right</v>
      </c>
      <c r="F2" t="str">
        <f>IF($B2=0,"",HLOOKUP(F$1,Raw!$A:$AO,$A2,FALSE))</f>
        <v>C</v>
      </c>
      <c r="G2" t="str">
        <f>IF($B2=0,"",HLOOKUP(G$1,Raw!$A:$AO,$A2,FALSE))</f>
        <v>NULL</v>
      </c>
      <c r="H2" t="str">
        <f>IF($B2=0,"",HLOOKUP(H$1,Raw!$A:$AO,$A2,FALSE))</f>
        <v>NULL</v>
      </c>
      <c r="I2" t="str">
        <f>IF($B2=0,"",HLOOKUP(I$1,Raw!$A:$AO,$A2,FALSE))</f>
        <v>NULL</v>
      </c>
      <c r="J2" t="str">
        <f>IF($B2=0,"",HLOOKUP(J$1,Raw!$A:$AO,$A2,FALSE))</f>
        <v>NULL</v>
      </c>
      <c r="K2" t="str">
        <f>IF(G2=1,H2,"")</f>
        <v/>
      </c>
      <c r="L2" t="str">
        <f>IF(AND(K2&lt;$P$4,K2&gt;$P$5),K2,"")</f>
        <v/>
      </c>
      <c r="M2" t="str">
        <f>IF(K2=0,"Timeout",IF(G2=0,"Incorrect",IF(K2&lt;&gt;L2,"Outlier",IF(G2=1,"Correct",""))))</f>
        <v/>
      </c>
      <c r="O2" t="s">
        <v>36</v>
      </c>
      <c r="P2">
        <f>AVERAGE(K:K)</f>
        <v>532.06779661016947</v>
      </c>
    </row>
    <row r="3" spans="1:16" x14ac:dyDescent="0.25">
      <c r="A3">
        <v>3</v>
      </c>
      <c r="B3">
        <f>HLOOKUP(B$1,Raw!$A:$AO,$A3,FALSE)</f>
        <v>28020</v>
      </c>
      <c r="C3">
        <f>IF($B3=0,"",HLOOKUP(C$1,Raw!$A:$AO,$A3,FALSE))</f>
        <v>42012</v>
      </c>
      <c r="D3">
        <f>IF($B3=0,"",HLOOKUP(D$1,Raw!$A:$AO,$A3,FALSE))</f>
        <v>2</v>
      </c>
      <c r="E3" t="str">
        <f>IF($B3=0,"",HLOOKUP(E$1,Raw!$A:$AO,$A3,FALSE))</f>
        <v>Right</v>
      </c>
      <c r="F3" t="str">
        <f>IF($B3=0,"",HLOOKUP(F$1,Raw!$A:$AO,$A3,FALSE))</f>
        <v>C</v>
      </c>
      <c r="G3" t="str">
        <f>IF($B3=0,"",HLOOKUP(G$1,Raw!$A:$AO,$A3,FALSE))</f>
        <v>NULL</v>
      </c>
      <c r="H3" t="str">
        <f>IF($B3=0,"",HLOOKUP(H$1,Raw!$A:$AO,$A3,FALSE))</f>
        <v>NULL</v>
      </c>
      <c r="I3" t="str">
        <f>IF($B3=0,"",HLOOKUP(I$1,Raw!$A:$AO,$A3,FALSE))</f>
        <v>NULL</v>
      </c>
      <c r="J3" t="str">
        <f>IF($B3=0,"",HLOOKUP(J$1,Raw!$A:$AO,$A3,FALSE))</f>
        <v>NULL</v>
      </c>
      <c r="K3" t="str">
        <f t="shared" ref="K3:K66" si="0">IF(G3=1,H3,"")</f>
        <v/>
      </c>
      <c r="L3" t="str">
        <f>IF(AND(K3&lt;$P$4,K3&gt;$P$5),K3,"")</f>
        <v/>
      </c>
      <c r="M3" t="str">
        <f t="shared" ref="M3:M66" si="1">IF(K3=0,"Timeout",IF(G3=0,"Incorrect",IF(K3&lt;&gt;L3,"Outlier",IF(G3=1,"Correct",""))))</f>
        <v/>
      </c>
      <c r="O3" t="s">
        <v>37</v>
      </c>
      <c r="P3">
        <f>STDEV(K:K)</f>
        <v>186.73232404062529</v>
      </c>
    </row>
    <row r="4" spans="1:16" x14ac:dyDescent="0.25">
      <c r="A4">
        <v>4</v>
      </c>
      <c r="B4">
        <f>HLOOKUP(B$1,Raw!$A:$AO,$A4,FALSE)</f>
        <v>28020</v>
      </c>
      <c r="C4">
        <f>IF($B4=0,"",HLOOKUP(C$1,Raw!$A:$AO,$A4,FALSE))</f>
        <v>42012</v>
      </c>
      <c r="D4">
        <f>IF($B4=0,"",HLOOKUP(D$1,Raw!$A:$AO,$A4,FALSE))</f>
        <v>3</v>
      </c>
      <c r="E4" t="str">
        <f>IF($B4=0,"",HLOOKUP(E$1,Raw!$A:$AO,$A4,FALSE))</f>
        <v>Left</v>
      </c>
      <c r="F4" t="str">
        <f>IF($B4=0,"",HLOOKUP(F$1,Raw!$A:$AO,$A4,FALSE))</f>
        <v>C</v>
      </c>
      <c r="G4" t="str">
        <f>IF($B4=0,"",HLOOKUP(G$1,Raw!$A:$AO,$A4,FALSE))</f>
        <v>NULL</v>
      </c>
      <c r="H4" t="str">
        <f>IF($B4=0,"",HLOOKUP(H$1,Raw!$A:$AO,$A4,FALSE))</f>
        <v>NULL</v>
      </c>
      <c r="I4" t="str">
        <f>IF($B4=0,"",HLOOKUP(I$1,Raw!$A:$AO,$A4,FALSE))</f>
        <v>NULL</v>
      </c>
      <c r="J4" t="str">
        <f>IF($B4=0,"",HLOOKUP(J$1,Raw!$A:$AO,$A4,FALSE))</f>
        <v>NULL</v>
      </c>
      <c r="K4" t="str">
        <f t="shared" si="0"/>
        <v/>
      </c>
      <c r="L4" t="str">
        <f t="shared" ref="L4:L67" si="2">IF(AND(K4&lt;$P$4,K4&gt;$P$5),K4,"")</f>
        <v/>
      </c>
      <c r="M4" t="str">
        <f t="shared" si="1"/>
        <v/>
      </c>
      <c r="O4" t="s">
        <v>38</v>
      </c>
      <c r="P4">
        <f>P2+(3*P3)</f>
        <v>1092.2647687320455</v>
      </c>
    </row>
    <row r="5" spans="1:16" x14ac:dyDescent="0.25">
      <c r="A5">
        <v>5</v>
      </c>
      <c r="B5">
        <f>HLOOKUP(B$1,Raw!$A:$AO,$A5,FALSE)</f>
        <v>28020</v>
      </c>
      <c r="C5">
        <f>IF($B5=0,"",HLOOKUP(C$1,Raw!$A:$AO,$A5,FALSE))</f>
        <v>42012</v>
      </c>
      <c r="D5">
        <f>IF($B5=0,"",HLOOKUP(D$1,Raw!$A:$AO,$A5,FALSE))</f>
        <v>4</v>
      </c>
      <c r="E5" t="str">
        <f>IF($B5=0,"",HLOOKUP(E$1,Raw!$A:$AO,$A5,FALSE))</f>
        <v>Left</v>
      </c>
      <c r="F5" t="str">
        <f>IF($B5=0,"",HLOOKUP(F$1,Raw!$A:$AO,$A5,FALSE))</f>
        <v>C</v>
      </c>
      <c r="G5" t="str">
        <f>IF($B5=0,"",HLOOKUP(G$1,Raw!$A:$AO,$A5,FALSE))</f>
        <v>NULL</v>
      </c>
      <c r="H5" t="str">
        <f>IF($B5=0,"",HLOOKUP(H$1,Raw!$A:$AO,$A5,FALSE))</f>
        <v>NULL</v>
      </c>
      <c r="I5" t="str">
        <f>IF($B5=0,"",HLOOKUP(I$1,Raw!$A:$AO,$A5,FALSE))</f>
        <v>NULL</v>
      </c>
      <c r="J5" t="str">
        <f>IF($B5=0,"",HLOOKUP(J$1,Raw!$A:$AO,$A5,FALSE))</f>
        <v>NULL</v>
      </c>
      <c r="K5" t="str">
        <f t="shared" si="0"/>
        <v/>
      </c>
      <c r="L5" t="str">
        <f t="shared" si="2"/>
        <v/>
      </c>
      <c r="M5" t="str">
        <f t="shared" si="1"/>
        <v/>
      </c>
      <c r="O5" t="s">
        <v>38</v>
      </c>
      <c r="P5">
        <f>P2-(3*P3)</f>
        <v>-28.129175511706421</v>
      </c>
    </row>
    <row r="6" spans="1:16" x14ac:dyDescent="0.25">
      <c r="A6">
        <v>6</v>
      </c>
      <c r="B6">
        <f>HLOOKUP(B$1,Raw!$A:$AO,$A6,FALSE)</f>
        <v>28020</v>
      </c>
      <c r="C6">
        <f>IF($B6=0,"",HLOOKUP(C$1,Raw!$A:$AO,$A6,FALSE))</f>
        <v>42012</v>
      </c>
      <c r="D6">
        <f>IF($B6=0,"",HLOOKUP(D$1,Raw!$A:$AO,$A6,FALSE))</f>
        <v>5</v>
      </c>
      <c r="E6" t="str">
        <f>IF($B6=0,"",HLOOKUP(E$1,Raw!$A:$AO,$A6,FALSE))</f>
        <v>Right</v>
      </c>
      <c r="F6" t="str">
        <f>IF($B6=0,"",HLOOKUP(F$1,Raw!$A:$AO,$A6,FALSE))</f>
        <v>C</v>
      </c>
      <c r="G6" t="str">
        <f>IF($B6=0,"",HLOOKUP(G$1,Raw!$A:$AO,$A6,FALSE))</f>
        <v>NULL</v>
      </c>
      <c r="H6" t="str">
        <f>IF($B6=0,"",HLOOKUP(H$1,Raw!$A:$AO,$A6,FALSE))</f>
        <v>NULL</v>
      </c>
      <c r="I6" t="str">
        <f>IF($B6=0,"",HLOOKUP(I$1,Raw!$A:$AO,$A6,FALSE))</f>
        <v>NULL</v>
      </c>
      <c r="J6" t="str">
        <f>IF($B6=0,"",HLOOKUP(J$1,Raw!$A:$AO,$A6,FALSE))</f>
        <v>NULL</v>
      </c>
      <c r="K6" t="str">
        <f t="shared" si="0"/>
        <v/>
      </c>
      <c r="L6" t="str">
        <f t="shared" si="2"/>
        <v/>
      </c>
      <c r="M6" t="str">
        <f t="shared" si="1"/>
        <v/>
      </c>
    </row>
    <row r="7" spans="1:16" x14ac:dyDescent="0.25">
      <c r="A7">
        <v>7</v>
      </c>
      <c r="B7">
        <f>HLOOKUP(B$1,Raw!$A:$AO,$A7,FALSE)</f>
        <v>28020</v>
      </c>
      <c r="C7">
        <f>IF($B7=0,"",HLOOKUP(C$1,Raw!$A:$AO,$A7,FALSE))</f>
        <v>42012</v>
      </c>
      <c r="D7">
        <f>IF($B7=0,"",HLOOKUP(D$1,Raw!$A:$AO,$A7,FALSE))</f>
        <v>6</v>
      </c>
      <c r="E7" t="str">
        <f>IF($B7=0,"",HLOOKUP(E$1,Raw!$A:$AO,$A7,FALSE))</f>
        <v>Right</v>
      </c>
      <c r="F7" t="str">
        <f>IF($B7=0,"",HLOOKUP(F$1,Raw!$A:$AO,$A7,FALSE))</f>
        <v>C</v>
      </c>
      <c r="G7" t="str">
        <f>IF($B7=0,"",HLOOKUP(G$1,Raw!$A:$AO,$A7,FALSE))</f>
        <v>NULL</v>
      </c>
      <c r="H7" t="str">
        <f>IF($B7=0,"",HLOOKUP(H$1,Raw!$A:$AO,$A7,FALSE))</f>
        <v>NULL</v>
      </c>
      <c r="I7" t="str">
        <f>IF($B7=0,"",HLOOKUP(I$1,Raw!$A:$AO,$A7,FALSE))</f>
        <v>NULL</v>
      </c>
      <c r="J7" t="str">
        <f>IF($B7=0,"",HLOOKUP(J$1,Raw!$A:$AO,$A7,FALSE))</f>
        <v>NULL</v>
      </c>
      <c r="K7" t="str">
        <f t="shared" si="0"/>
        <v/>
      </c>
      <c r="L7" t="str">
        <f t="shared" si="2"/>
        <v/>
      </c>
      <c r="M7" t="str">
        <f t="shared" si="1"/>
        <v/>
      </c>
    </row>
    <row r="8" spans="1:16" x14ac:dyDescent="0.25">
      <c r="A8">
        <v>8</v>
      </c>
      <c r="B8">
        <f>HLOOKUP(B$1,Raw!$A:$AO,$A8,FALSE)</f>
        <v>28020</v>
      </c>
      <c r="C8">
        <f>IF($B8=0,"",HLOOKUP(C$1,Raw!$A:$AO,$A8,FALSE))</f>
        <v>42012</v>
      </c>
      <c r="D8">
        <f>IF($B8=0,"",HLOOKUP(D$1,Raw!$A:$AO,$A8,FALSE))</f>
        <v>7</v>
      </c>
      <c r="E8" t="str">
        <f>IF($B8=0,"",HLOOKUP(E$1,Raw!$A:$AO,$A8,FALSE))</f>
        <v>Left</v>
      </c>
      <c r="F8" t="str">
        <f>IF($B8=0,"",HLOOKUP(F$1,Raw!$A:$AO,$A8,FALSE))</f>
        <v>C</v>
      </c>
      <c r="G8" t="str">
        <f>IF($B8=0,"",HLOOKUP(G$1,Raw!$A:$AO,$A8,FALSE))</f>
        <v>NULL</v>
      </c>
      <c r="H8" t="str">
        <f>IF($B8=0,"",HLOOKUP(H$1,Raw!$A:$AO,$A8,FALSE))</f>
        <v>NULL</v>
      </c>
      <c r="I8" t="str">
        <f>IF($B8=0,"",HLOOKUP(I$1,Raw!$A:$AO,$A8,FALSE))</f>
        <v>NULL</v>
      </c>
      <c r="J8" t="str">
        <f>IF($B8=0,"",HLOOKUP(J$1,Raw!$A:$AO,$A8,FALSE))</f>
        <v>NULL</v>
      </c>
      <c r="K8" t="str">
        <f t="shared" si="0"/>
        <v/>
      </c>
      <c r="L8" t="str">
        <f t="shared" si="2"/>
        <v/>
      </c>
      <c r="M8" t="str">
        <f t="shared" si="1"/>
        <v/>
      </c>
    </row>
    <row r="9" spans="1:16" x14ac:dyDescent="0.25">
      <c r="A9">
        <v>9</v>
      </c>
      <c r="B9">
        <f>HLOOKUP(B$1,Raw!$A:$AO,$A9,FALSE)</f>
        <v>28020</v>
      </c>
      <c r="C9">
        <f>IF($B9=0,"",HLOOKUP(C$1,Raw!$A:$AO,$A9,FALSE))</f>
        <v>42012</v>
      </c>
      <c r="D9">
        <f>IF($B9=0,"",HLOOKUP(D$1,Raw!$A:$AO,$A9,FALSE))</f>
        <v>8</v>
      </c>
      <c r="E9" t="str">
        <f>IF($B9=0,"",HLOOKUP(E$1,Raw!$A:$AO,$A9,FALSE))</f>
        <v>Left</v>
      </c>
      <c r="F9" t="str">
        <f>IF($B9=0,"",HLOOKUP(F$1,Raw!$A:$AO,$A9,FALSE))</f>
        <v>C</v>
      </c>
      <c r="G9" t="str">
        <f>IF($B9=0,"",HLOOKUP(G$1,Raw!$A:$AO,$A9,FALSE))</f>
        <v>NULL</v>
      </c>
      <c r="H9" t="str">
        <f>IF($B9=0,"",HLOOKUP(H$1,Raw!$A:$AO,$A9,FALSE))</f>
        <v>NULL</v>
      </c>
      <c r="I9" t="str">
        <f>IF($B9=0,"",HLOOKUP(I$1,Raw!$A:$AO,$A9,FALSE))</f>
        <v>NULL</v>
      </c>
      <c r="J9" t="str">
        <f>IF($B9=0,"",HLOOKUP(J$1,Raw!$A:$AO,$A9,FALSE))</f>
        <v>NULL</v>
      </c>
      <c r="K9" t="str">
        <f t="shared" si="0"/>
        <v/>
      </c>
      <c r="L9" t="str">
        <f t="shared" si="2"/>
        <v/>
      </c>
      <c r="M9" t="str">
        <f t="shared" si="1"/>
        <v/>
      </c>
    </row>
    <row r="10" spans="1:16" x14ac:dyDescent="0.25">
      <c r="A10">
        <v>10</v>
      </c>
      <c r="B10">
        <f>HLOOKUP(B$1,Raw!$A:$AO,$A10,FALSE)</f>
        <v>28020</v>
      </c>
      <c r="C10">
        <f>IF($B10=0,"",HLOOKUP(C$1,Raw!$A:$AO,$A10,FALSE))</f>
        <v>42012</v>
      </c>
      <c r="D10">
        <f>IF($B10=0,"",HLOOKUP(D$1,Raw!$A:$AO,$A10,FALSE))</f>
        <v>9</v>
      </c>
      <c r="E10" t="str">
        <f>IF($B10=0,"",HLOOKUP(E$1,Raw!$A:$AO,$A10,FALSE))</f>
        <v>Right</v>
      </c>
      <c r="F10" t="str">
        <f>IF($B10=0,"",HLOOKUP(F$1,Raw!$A:$AO,$A10,FALSE))</f>
        <v>C</v>
      </c>
      <c r="G10" t="str">
        <f>IF($B10=0,"",HLOOKUP(G$1,Raw!$A:$AO,$A10,FALSE))</f>
        <v>NULL</v>
      </c>
      <c r="H10" t="str">
        <f>IF($B10=0,"",HLOOKUP(H$1,Raw!$A:$AO,$A10,FALSE))</f>
        <v>NULL</v>
      </c>
      <c r="I10" t="str">
        <f>IF($B10=0,"",HLOOKUP(I$1,Raw!$A:$AO,$A10,FALSE))</f>
        <v>NULL</v>
      </c>
      <c r="J10" t="str">
        <f>IF($B10=0,"",HLOOKUP(J$1,Raw!$A:$AO,$A10,FALSE))</f>
        <v>NULL</v>
      </c>
      <c r="K10" t="str">
        <f t="shared" si="0"/>
        <v/>
      </c>
      <c r="L10" t="str">
        <f t="shared" si="2"/>
        <v/>
      </c>
      <c r="M10" t="str">
        <f t="shared" si="1"/>
        <v/>
      </c>
    </row>
    <row r="11" spans="1:16" x14ac:dyDescent="0.25">
      <c r="A11">
        <v>11</v>
      </c>
      <c r="B11">
        <f>HLOOKUP(B$1,Raw!$A:$AO,$A11,FALSE)</f>
        <v>28020</v>
      </c>
      <c r="C11">
        <f>IF($B11=0,"",HLOOKUP(C$1,Raw!$A:$AO,$A11,FALSE))</f>
        <v>42012</v>
      </c>
      <c r="D11">
        <f>IF($B11=0,"",HLOOKUP(D$1,Raw!$A:$AO,$A11,FALSE))</f>
        <v>10</v>
      </c>
      <c r="E11" t="str">
        <f>IF($B11=0,"",HLOOKUP(E$1,Raw!$A:$AO,$A11,FALSE))</f>
        <v>Right</v>
      </c>
      <c r="F11" t="str">
        <f>IF($B11=0,"",HLOOKUP(F$1,Raw!$A:$AO,$A11,FALSE))</f>
        <v>C</v>
      </c>
      <c r="G11" t="str">
        <f>IF($B11=0,"",HLOOKUP(G$1,Raw!$A:$AO,$A11,FALSE))</f>
        <v>NULL</v>
      </c>
      <c r="H11" t="str">
        <f>IF($B11=0,"",HLOOKUP(H$1,Raw!$A:$AO,$A11,FALSE))</f>
        <v>NULL</v>
      </c>
      <c r="I11" t="str">
        <f>IF($B11=0,"",HLOOKUP(I$1,Raw!$A:$AO,$A11,FALSE))</f>
        <v>NULL</v>
      </c>
      <c r="J11" t="str">
        <f>IF($B11=0,"",HLOOKUP(J$1,Raw!$A:$AO,$A11,FALSE))</f>
        <v>NULL</v>
      </c>
      <c r="K11" t="str">
        <f t="shared" si="0"/>
        <v/>
      </c>
      <c r="L11" t="str">
        <f t="shared" si="2"/>
        <v/>
      </c>
      <c r="M11" t="str">
        <f t="shared" si="1"/>
        <v/>
      </c>
    </row>
    <row r="12" spans="1:16" x14ac:dyDescent="0.25">
      <c r="A12">
        <v>12</v>
      </c>
      <c r="B12">
        <f>HLOOKUP(B$1,Raw!$A:$AO,$A12,FALSE)</f>
        <v>28020</v>
      </c>
      <c r="C12">
        <f>IF($B12=0,"",HLOOKUP(C$1,Raw!$A:$AO,$A12,FALSE))</f>
        <v>42012</v>
      </c>
      <c r="D12">
        <f>IF($B12=0,"",HLOOKUP(D$1,Raw!$A:$AO,$A12,FALSE))</f>
        <v>11</v>
      </c>
      <c r="E12" t="str">
        <f>IF($B12=0,"",HLOOKUP(E$1,Raw!$A:$AO,$A12,FALSE))</f>
        <v>Left</v>
      </c>
      <c r="F12" t="str">
        <f>IF($B12=0,"",HLOOKUP(F$1,Raw!$A:$AO,$A12,FALSE))</f>
        <v>C</v>
      </c>
      <c r="G12" t="str">
        <f>IF($B12=0,"",HLOOKUP(G$1,Raw!$A:$AO,$A12,FALSE))</f>
        <v>NULL</v>
      </c>
      <c r="H12" t="str">
        <f>IF($B12=0,"",HLOOKUP(H$1,Raw!$A:$AO,$A12,FALSE))</f>
        <v>NULL</v>
      </c>
      <c r="I12" t="str">
        <f>IF($B12=0,"",HLOOKUP(I$1,Raw!$A:$AO,$A12,FALSE))</f>
        <v>NULL</v>
      </c>
      <c r="J12" t="str">
        <f>IF($B12=0,"",HLOOKUP(J$1,Raw!$A:$AO,$A12,FALSE))</f>
        <v>NULL</v>
      </c>
      <c r="K12" t="str">
        <f t="shared" si="0"/>
        <v/>
      </c>
      <c r="L12" t="str">
        <f t="shared" si="2"/>
        <v/>
      </c>
      <c r="M12" t="str">
        <f t="shared" si="1"/>
        <v/>
      </c>
    </row>
    <row r="13" spans="1:16" x14ac:dyDescent="0.25">
      <c r="A13">
        <v>13</v>
      </c>
      <c r="B13">
        <f>HLOOKUP(B$1,Raw!$A:$AO,$A13,FALSE)</f>
        <v>28020</v>
      </c>
      <c r="C13">
        <f>IF($B13=0,"",HLOOKUP(C$1,Raw!$A:$AO,$A13,FALSE))</f>
        <v>42012</v>
      </c>
      <c r="D13">
        <f>IF($B13=0,"",HLOOKUP(D$1,Raw!$A:$AO,$A13,FALSE))</f>
        <v>12</v>
      </c>
      <c r="E13" t="str">
        <f>IF($B13=0,"",HLOOKUP(E$1,Raw!$A:$AO,$A13,FALSE))</f>
        <v>Left</v>
      </c>
      <c r="F13" t="str">
        <f>IF($B13=0,"",HLOOKUP(F$1,Raw!$A:$AO,$A13,FALSE))</f>
        <v>C</v>
      </c>
      <c r="G13" t="str">
        <f>IF($B13=0,"",HLOOKUP(G$1,Raw!$A:$AO,$A13,FALSE))</f>
        <v>NULL</v>
      </c>
      <c r="H13" t="str">
        <f>IF($B13=0,"",HLOOKUP(H$1,Raw!$A:$AO,$A13,FALSE))</f>
        <v>NULL</v>
      </c>
      <c r="I13" t="str">
        <f>IF($B13=0,"",HLOOKUP(I$1,Raw!$A:$AO,$A13,FALSE))</f>
        <v>NULL</v>
      </c>
      <c r="J13" t="str">
        <f>IF($B13=0,"",HLOOKUP(J$1,Raw!$A:$AO,$A13,FALSE))</f>
        <v>NULL</v>
      </c>
      <c r="K13" t="str">
        <f t="shared" si="0"/>
        <v/>
      </c>
      <c r="L13" t="str">
        <f t="shared" si="2"/>
        <v/>
      </c>
      <c r="M13" t="str">
        <f t="shared" si="1"/>
        <v/>
      </c>
    </row>
    <row r="14" spans="1:16" x14ac:dyDescent="0.25">
      <c r="A14">
        <v>14</v>
      </c>
      <c r="B14">
        <f>HLOOKUP(B$1,Raw!$A:$AO,$A14,FALSE)</f>
        <v>28020</v>
      </c>
      <c r="C14">
        <f>IF($B14=0,"",HLOOKUP(C$1,Raw!$A:$AO,$A14,FALSE))</f>
        <v>42012</v>
      </c>
      <c r="D14">
        <f>IF($B14=0,"",HLOOKUP(D$1,Raw!$A:$AO,$A14,FALSE))</f>
        <v>13</v>
      </c>
      <c r="E14" t="str">
        <f>IF($B14=0,"",HLOOKUP(E$1,Raw!$A:$AO,$A14,FALSE))</f>
        <v>Right</v>
      </c>
      <c r="F14" t="str">
        <f>IF($B14=0,"",HLOOKUP(F$1,Raw!$A:$AO,$A14,FALSE))</f>
        <v>C</v>
      </c>
      <c r="G14">
        <f>IF($B14=0,"",HLOOKUP(G$1,Raw!$A:$AO,$A14,FALSE))</f>
        <v>1</v>
      </c>
      <c r="H14">
        <f>IF($B14=0,"",HLOOKUP(H$1,Raw!$A:$AO,$A14,FALSE))</f>
        <v>729</v>
      </c>
      <c r="I14">
        <f>IF($B14=0,"",HLOOKUP(I$1,Raw!$A:$AO,$A14,FALSE))</f>
        <v>7</v>
      </c>
      <c r="J14">
        <f>IF($B14=0,"",HLOOKUP(J$1,Raw!$A:$AO,$A14,FALSE))</f>
        <v>7</v>
      </c>
      <c r="K14">
        <f t="shared" si="0"/>
        <v>729</v>
      </c>
      <c r="L14">
        <f t="shared" si="2"/>
        <v>729</v>
      </c>
      <c r="M14" t="str">
        <f t="shared" si="1"/>
        <v>Correct</v>
      </c>
    </row>
    <row r="15" spans="1:16" x14ac:dyDescent="0.25">
      <c r="A15">
        <v>15</v>
      </c>
      <c r="B15">
        <f>HLOOKUP(B$1,Raw!$A:$AO,$A15,FALSE)</f>
        <v>28020</v>
      </c>
      <c r="C15">
        <f>IF($B15=0,"",HLOOKUP(C$1,Raw!$A:$AO,$A15,FALSE))</f>
        <v>42012</v>
      </c>
      <c r="D15">
        <f>IF($B15=0,"",HLOOKUP(D$1,Raw!$A:$AO,$A15,FALSE))</f>
        <v>14</v>
      </c>
      <c r="E15" t="str">
        <f>IF($B15=0,"",HLOOKUP(E$1,Raw!$A:$AO,$A15,FALSE))</f>
        <v>Right</v>
      </c>
      <c r="F15" t="str">
        <f>IF($B15=0,"",HLOOKUP(F$1,Raw!$A:$AO,$A15,FALSE))</f>
        <v>C</v>
      </c>
      <c r="G15">
        <f>IF($B15=0,"",HLOOKUP(G$1,Raw!$A:$AO,$A15,FALSE))</f>
        <v>1</v>
      </c>
      <c r="H15">
        <f>IF($B15=0,"",HLOOKUP(H$1,Raw!$A:$AO,$A15,FALSE))</f>
        <v>435</v>
      </c>
      <c r="I15">
        <f>IF($B15=0,"",HLOOKUP(I$1,Raw!$A:$AO,$A15,FALSE))</f>
        <v>7</v>
      </c>
      <c r="J15">
        <f>IF($B15=0,"",HLOOKUP(J$1,Raw!$A:$AO,$A15,FALSE))</f>
        <v>7</v>
      </c>
      <c r="K15">
        <f t="shared" si="0"/>
        <v>435</v>
      </c>
      <c r="L15">
        <f t="shared" si="2"/>
        <v>435</v>
      </c>
      <c r="M15" t="str">
        <f t="shared" si="1"/>
        <v>Correct</v>
      </c>
    </row>
    <row r="16" spans="1:16" x14ac:dyDescent="0.25">
      <c r="A16">
        <v>16</v>
      </c>
      <c r="B16">
        <f>HLOOKUP(B$1,Raw!$A:$AO,$A16,FALSE)</f>
        <v>28020</v>
      </c>
      <c r="C16">
        <f>IF($B16=0,"",HLOOKUP(C$1,Raw!$A:$AO,$A16,FALSE))</f>
        <v>42012</v>
      </c>
      <c r="D16">
        <f>IF($B16=0,"",HLOOKUP(D$1,Raw!$A:$AO,$A16,FALSE))</f>
        <v>15</v>
      </c>
      <c r="E16" t="str">
        <f>IF($B16=0,"",HLOOKUP(E$1,Raw!$A:$AO,$A16,FALSE))</f>
        <v>Right</v>
      </c>
      <c r="F16" t="str">
        <f>IF($B16=0,"",HLOOKUP(F$1,Raw!$A:$AO,$A16,FALSE))</f>
        <v>C</v>
      </c>
      <c r="G16">
        <f>IF($B16=0,"",HLOOKUP(G$1,Raw!$A:$AO,$A16,FALSE))</f>
        <v>1</v>
      </c>
      <c r="H16">
        <f>IF($B16=0,"",HLOOKUP(H$1,Raw!$A:$AO,$A16,FALSE))</f>
        <v>377</v>
      </c>
      <c r="I16">
        <f>IF($B16=0,"",HLOOKUP(I$1,Raw!$A:$AO,$A16,FALSE))</f>
        <v>7</v>
      </c>
      <c r="J16">
        <f>IF($B16=0,"",HLOOKUP(J$1,Raw!$A:$AO,$A16,FALSE))</f>
        <v>7</v>
      </c>
      <c r="K16">
        <f t="shared" si="0"/>
        <v>377</v>
      </c>
      <c r="L16">
        <f t="shared" si="2"/>
        <v>377</v>
      </c>
      <c r="M16" t="str">
        <f t="shared" si="1"/>
        <v>Correct</v>
      </c>
    </row>
    <row r="17" spans="1:13" x14ac:dyDescent="0.25">
      <c r="A17">
        <v>17</v>
      </c>
      <c r="B17">
        <f>HLOOKUP(B$1,Raw!$A:$AO,$A17,FALSE)</f>
        <v>28020</v>
      </c>
      <c r="C17">
        <f>IF($B17=0,"",HLOOKUP(C$1,Raw!$A:$AO,$A17,FALSE))</f>
        <v>42012</v>
      </c>
      <c r="D17">
        <f>IF($B17=0,"",HLOOKUP(D$1,Raw!$A:$AO,$A17,FALSE))</f>
        <v>16</v>
      </c>
      <c r="E17" t="str">
        <f>IF($B17=0,"",HLOOKUP(E$1,Raw!$A:$AO,$A17,FALSE))</f>
        <v>Left</v>
      </c>
      <c r="F17" t="str">
        <f>IF($B17=0,"",HLOOKUP(F$1,Raw!$A:$AO,$A17,FALSE))</f>
        <v>C</v>
      </c>
      <c r="G17">
        <f>IF($B17=0,"",HLOOKUP(G$1,Raw!$A:$AO,$A17,FALSE))</f>
        <v>1</v>
      </c>
      <c r="H17">
        <f>IF($B17=0,"",HLOOKUP(H$1,Raw!$A:$AO,$A17,FALSE))</f>
        <v>352</v>
      </c>
      <c r="I17" t="str">
        <f>IF($B17=0,"",HLOOKUP(I$1,Raw!$A:$AO,$A17,FALSE))</f>
        <v>q</v>
      </c>
      <c r="J17" t="str">
        <f>IF($B17=0,"",HLOOKUP(J$1,Raw!$A:$AO,$A17,FALSE))</f>
        <v>q</v>
      </c>
      <c r="K17">
        <f t="shared" si="0"/>
        <v>352</v>
      </c>
      <c r="L17">
        <f t="shared" si="2"/>
        <v>352</v>
      </c>
      <c r="M17" t="str">
        <f t="shared" si="1"/>
        <v>Correct</v>
      </c>
    </row>
    <row r="18" spans="1:13" x14ac:dyDescent="0.25">
      <c r="A18">
        <v>18</v>
      </c>
      <c r="B18">
        <f>HLOOKUP(B$1,Raw!$A:$AO,$A18,FALSE)</f>
        <v>28020</v>
      </c>
      <c r="C18">
        <f>IF($B18=0,"",HLOOKUP(C$1,Raw!$A:$AO,$A18,FALSE))</f>
        <v>42012</v>
      </c>
      <c r="D18">
        <f>IF($B18=0,"",HLOOKUP(D$1,Raw!$A:$AO,$A18,FALSE))</f>
        <v>17</v>
      </c>
      <c r="E18" t="str">
        <f>IF($B18=0,"",HLOOKUP(E$1,Raw!$A:$AO,$A18,FALSE))</f>
        <v>Left</v>
      </c>
      <c r="F18" t="str">
        <f>IF($B18=0,"",HLOOKUP(F$1,Raw!$A:$AO,$A18,FALSE))</f>
        <v>C</v>
      </c>
      <c r="G18">
        <f>IF($B18=0,"",HLOOKUP(G$1,Raw!$A:$AO,$A18,FALSE))</f>
        <v>1</v>
      </c>
      <c r="H18">
        <f>IF($B18=0,"",HLOOKUP(H$1,Raw!$A:$AO,$A18,FALSE))</f>
        <v>329</v>
      </c>
      <c r="I18" t="str">
        <f>IF($B18=0,"",HLOOKUP(I$1,Raw!$A:$AO,$A18,FALSE))</f>
        <v>q</v>
      </c>
      <c r="J18" t="str">
        <f>IF($B18=0,"",HLOOKUP(J$1,Raw!$A:$AO,$A18,FALSE))</f>
        <v>q</v>
      </c>
      <c r="K18">
        <f t="shared" si="0"/>
        <v>329</v>
      </c>
      <c r="L18">
        <f t="shared" si="2"/>
        <v>329</v>
      </c>
      <c r="M18" t="str">
        <f t="shared" si="1"/>
        <v>Correct</v>
      </c>
    </row>
    <row r="19" spans="1:13" x14ac:dyDescent="0.25">
      <c r="A19">
        <v>19</v>
      </c>
      <c r="B19">
        <f>HLOOKUP(B$1,Raw!$A:$AO,$A19,FALSE)</f>
        <v>28020</v>
      </c>
      <c r="C19">
        <f>IF($B19=0,"",HLOOKUP(C$1,Raw!$A:$AO,$A19,FALSE))</f>
        <v>42012</v>
      </c>
      <c r="D19">
        <f>IF($B19=0,"",HLOOKUP(D$1,Raw!$A:$AO,$A19,FALSE))</f>
        <v>18</v>
      </c>
      <c r="E19" t="str">
        <f>IF($B19=0,"",HLOOKUP(E$1,Raw!$A:$AO,$A19,FALSE))</f>
        <v>Left</v>
      </c>
      <c r="F19" t="str">
        <f>IF($B19=0,"",HLOOKUP(F$1,Raw!$A:$AO,$A19,FALSE))</f>
        <v>I</v>
      </c>
      <c r="G19">
        <f>IF($B19=0,"",HLOOKUP(G$1,Raw!$A:$AO,$A19,FALSE))</f>
        <v>1</v>
      </c>
      <c r="H19">
        <f>IF($B19=0,"",HLOOKUP(H$1,Raw!$A:$AO,$A19,FALSE))</f>
        <v>611</v>
      </c>
      <c r="I19">
        <f>IF($B19=0,"",HLOOKUP(I$1,Raw!$A:$AO,$A19,FALSE))</f>
        <v>7</v>
      </c>
      <c r="J19">
        <f>IF($B19=0,"",HLOOKUP(J$1,Raw!$A:$AO,$A19,FALSE))</f>
        <v>7</v>
      </c>
      <c r="K19">
        <f t="shared" si="0"/>
        <v>611</v>
      </c>
      <c r="L19">
        <f t="shared" si="2"/>
        <v>611</v>
      </c>
      <c r="M19" t="str">
        <f t="shared" si="1"/>
        <v>Correct</v>
      </c>
    </row>
    <row r="20" spans="1:13" x14ac:dyDescent="0.25">
      <c r="A20">
        <v>20</v>
      </c>
      <c r="B20">
        <f>HLOOKUP(B$1,Raw!$A:$AO,$A20,FALSE)</f>
        <v>28020</v>
      </c>
      <c r="C20">
        <f>IF($B20=0,"",HLOOKUP(C$1,Raw!$A:$AO,$A20,FALSE))</f>
        <v>42012</v>
      </c>
      <c r="D20">
        <f>IF($B20=0,"",HLOOKUP(D$1,Raw!$A:$AO,$A20,FALSE))</f>
        <v>19</v>
      </c>
      <c r="E20" t="str">
        <f>IF($B20=0,"",HLOOKUP(E$1,Raw!$A:$AO,$A20,FALSE))</f>
        <v>Left</v>
      </c>
      <c r="F20" t="str">
        <f>IF($B20=0,"",HLOOKUP(F$1,Raw!$A:$AO,$A20,FALSE))</f>
        <v>C</v>
      </c>
      <c r="G20">
        <f>IF($B20=0,"",HLOOKUP(G$1,Raw!$A:$AO,$A20,FALSE))</f>
        <v>1</v>
      </c>
      <c r="H20">
        <f>IF($B20=0,"",HLOOKUP(H$1,Raw!$A:$AO,$A20,FALSE))</f>
        <v>834</v>
      </c>
      <c r="I20" t="str">
        <f>IF($B20=0,"",HLOOKUP(I$1,Raw!$A:$AO,$A20,FALSE))</f>
        <v>q</v>
      </c>
      <c r="J20" t="str">
        <f>IF($B20=0,"",HLOOKUP(J$1,Raw!$A:$AO,$A20,FALSE))</f>
        <v>q</v>
      </c>
      <c r="K20">
        <f t="shared" si="0"/>
        <v>834</v>
      </c>
      <c r="L20">
        <f t="shared" si="2"/>
        <v>834</v>
      </c>
      <c r="M20" t="str">
        <f t="shared" si="1"/>
        <v>Correct</v>
      </c>
    </row>
    <row r="21" spans="1:13" x14ac:dyDescent="0.25">
      <c r="A21">
        <v>21</v>
      </c>
      <c r="B21">
        <f>HLOOKUP(B$1,Raw!$A:$AO,$A21,FALSE)</f>
        <v>28020</v>
      </c>
      <c r="C21">
        <f>IF($B21=0,"",HLOOKUP(C$1,Raw!$A:$AO,$A21,FALSE))</f>
        <v>42012</v>
      </c>
      <c r="D21">
        <f>IF($B21=0,"",HLOOKUP(D$1,Raw!$A:$AO,$A21,FALSE))</f>
        <v>20</v>
      </c>
      <c r="E21" t="str">
        <f>IF($B21=0,"",HLOOKUP(E$1,Raw!$A:$AO,$A21,FALSE))</f>
        <v>Right</v>
      </c>
      <c r="F21" t="str">
        <f>IF($B21=0,"",HLOOKUP(F$1,Raw!$A:$AO,$A21,FALSE))</f>
        <v>C</v>
      </c>
      <c r="G21">
        <f>IF($B21=0,"",HLOOKUP(G$1,Raw!$A:$AO,$A21,FALSE))</f>
        <v>1</v>
      </c>
      <c r="H21">
        <f>IF($B21=0,"",HLOOKUP(H$1,Raw!$A:$AO,$A21,FALSE))</f>
        <v>520</v>
      </c>
      <c r="I21">
        <f>IF($B21=0,"",HLOOKUP(I$1,Raw!$A:$AO,$A21,FALSE))</f>
        <v>7</v>
      </c>
      <c r="J21">
        <f>IF($B21=0,"",HLOOKUP(J$1,Raw!$A:$AO,$A21,FALSE))</f>
        <v>7</v>
      </c>
      <c r="K21">
        <f t="shared" si="0"/>
        <v>520</v>
      </c>
      <c r="L21">
        <f t="shared" si="2"/>
        <v>520</v>
      </c>
      <c r="M21" t="str">
        <f t="shared" si="1"/>
        <v>Correct</v>
      </c>
    </row>
    <row r="22" spans="1:13" x14ac:dyDescent="0.25">
      <c r="A22">
        <v>22</v>
      </c>
      <c r="B22">
        <f>HLOOKUP(B$1,Raw!$A:$AO,$A22,FALSE)</f>
        <v>28020</v>
      </c>
      <c r="C22">
        <f>IF($B22=0,"",HLOOKUP(C$1,Raw!$A:$AO,$A22,FALSE))</f>
        <v>42012</v>
      </c>
      <c r="D22">
        <f>IF($B22=0,"",HLOOKUP(D$1,Raw!$A:$AO,$A22,FALSE))</f>
        <v>21</v>
      </c>
      <c r="E22" t="str">
        <f>IF($B22=0,"",HLOOKUP(E$1,Raw!$A:$AO,$A22,FALSE))</f>
        <v>Right</v>
      </c>
      <c r="F22" t="str">
        <f>IF($B22=0,"",HLOOKUP(F$1,Raw!$A:$AO,$A22,FALSE))</f>
        <v>C</v>
      </c>
      <c r="G22">
        <f>IF($B22=0,"",HLOOKUP(G$1,Raw!$A:$AO,$A22,FALSE))</f>
        <v>1</v>
      </c>
      <c r="H22">
        <f>IF($B22=0,"",HLOOKUP(H$1,Raw!$A:$AO,$A22,FALSE))</f>
        <v>459</v>
      </c>
      <c r="I22">
        <f>IF($B22=0,"",HLOOKUP(I$1,Raw!$A:$AO,$A22,FALSE))</f>
        <v>7</v>
      </c>
      <c r="J22">
        <f>IF($B22=0,"",HLOOKUP(J$1,Raw!$A:$AO,$A22,FALSE))</f>
        <v>7</v>
      </c>
      <c r="K22">
        <f t="shared" si="0"/>
        <v>459</v>
      </c>
      <c r="L22">
        <f t="shared" si="2"/>
        <v>459</v>
      </c>
      <c r="M22" t="str">
        <f t="shared" si="1"/>
        <v>Correct</v>
      </c>
    </row>
    <row r="23" spans="1:13" x14ac:dyDescent="0.25">
      <c r="A23">
        <v>23</v>
      </c>
      <c r="B23">
        <f>HLOOKUP(B$1,Raw!$A:$AO,$A23,FALSE)</f>
        <v>28020</v>
      </c>
      <c r="C23">
        <f>IF($B23=0,"",HLOOKUP(C$1,Raw!$A:$AO,$A23,FALSE))</f>
        <v>42012</v>
      </c>
      <c r="D23">
        <f>IF($B23=0,"",HLOOKUP(D$1,Raw!$A:$AO,$A23,FALSE))</f>
        <v>22</v>
      </c>
      <c r="E23" t="str">
        <f>IF($B23=0,"",HLOOKUP(E$1,Raw!$A:$AO,$A23,FALSE))</f>
        <v>Right</v>
      </c>
      <c r="F23" t="str">
        <f>IF($B23=0,"",HLOOKUP(F$1,Raw!$A:$AO,$A23,FALSE))</f>
        <v>I</v>
      </c>
      <c r="G23">
        <f>IF($B23=0,"",HLOOKUP(G$1,Raw!$A:$AO,$A23,FALSE))</f>
        <v>1</v>
      </c>
      <c r="H23">
        <f>IF($B23=0,"",HLOOKUP(H$1,Raw!$A:$AO,$A23,FALSE))</f>
        <v>575</v>
      </c>
      <c r="I23" t="str">
        <f>IF($B23=0,"",HLOOKUP(I$1,Raw!$A:$AO,$A23,FALSE))</f>
        <v>q</v>
      </c>
      <c r="J23" t="str">
        <f>IF($B23=0,"",HLOOKUP(J$1,Raw!$A:$AO,$A23,FALSE))</f>
        <v>q</v>
      </c>
      <c r="K23">
        <f t="shared" si="0"/>
        <v>575</v>
      </c>
      <c r="L23">
        <f t="shared" si="2"/>
        <v>575</v>
      </c>
      <c r="M23" t="str">
        <f t="shared" si="1"/>
        <v>Correct</v>
      </c>
    </row>
    <row r="24" spans="1:13" x14ac:dyDescent="0.25">
      <c r="A24">
        <v>24</v>
      </c>
      <c r="B24">
        <f>HLOOKUP(B$1,Raw!$A:$AO,$A24,FALSE)</f>
        <v>28020</v>
      </c>
      <c r="C24">
        <f>IF($B24=0,"",HLOOKUP(C$1,Raw!$A:$AO,$A24,FALSE))</f>
        <v>42012</v>
      </c>
      <c r="D24">
        <f>IF($B24=0,"",HLOOKUP(D$1,Raw!$A:$AO,$A24,FALSE))</f>
        <v>23</v>
      </c>
      <c r="E24" t="str">
        <f>IF($B24=0,"",HLOOKUP(E$1,Raw!$A:$AO,$A24,FALSE))</f>
        <v>Right</v>
      </c>
      <c r="F24" t="str">
        <f>IF($B24=0,"",HLOOKUP(F$1,Raw!$A:$AO,$A24,FALSE))</f>
        <v>C</v>
      </c>
      <c r="G24">
        <f>IF($B24=0,"",HLOOKUP(G$1,Raw!$A:$AO,$A24,FALSE))</f>
        <v>1</v>
      </c>
      <c r="H24">
        <f>IF($B24=0,"",HLOOKUP(H$1,Raw!$A:$AO,$A24,FALSE))</f>
        <v>639</v>
      </c>
      <c r="I24">
        <f>IF($B24=0,"",HLOOKUP(I$1,Raw!$A:$AO,$A24,FALSE))</f>
        <v>7</v>
      </c>
      <c r="J24">
        <f>IF($B24=0,"",HLOOKUP(J$1,Raw!$A:$AO,$A24,FALSE))</f>
        <v>7</v>
      </c>
      <c r="K24">
        <f t="shared" si="0"/>
        <v>639</v>
      </c>
      <c r="L24">
        <f t="shared" si="2"/>
        <v>639</v>
      </c>
      <c r="M24" t="str">
        <f t="shared" si="1"/>
        <v>Correct</v>
      </c>
    </row>
    <row r="25" spans="1:13" x14ac:dyDescent="0.25">
      <c r="A25">
        <v>25</v>
      </c>
      <c r="B25">
        <f>HLOOKUP(B$1,Raw!$A:$AO,$A25,FALSE)</f>
        <v>28020</v>
      </c>
      <c r="C25">
        <f>IF($B25=0,"",HLOOKUP(C$1,Raw!$A:$AO,$A25,FALSE))</f>
        <v>42012</v>
      </c>
      <c r="D25">
        <f>IF($B25=0,"",HLOOKUP(D$1,Raw!$A:$AO,$A25,FALSE))</f>
        <v>24</v>
      </c>
      <c r="E25" t="str">
        <f>IF($B25=0,"",HLOOKUP(E$1,Raw!$A:$AO,$A25,FALSE))</f>
        <v>Left</v>
      </c>
      <c r="F25" t="str">
        <f>IF($B25=0,"",HLOOKUP(F$1,Raw!$A:$AO,$A25,FALSE))</f>
        <v>C</v>
      </c>
      <c r="G25">
        <f>IF($B25=0,"",HLOOKUP(G$1,Raw!$A:$AO,$A25,FALSE))</f>
        <v>1</v>
      </c>
      <c r="H25">
        <f>IF($B25=0,"",HLOOKUP(H$1,Raw!$A:$AO,$A25,FALSE))</f>
        <v>397</v>
      </c>
      <c r="I25" t="str">
        <f>IF($B25=0,"",HLOOKUP(I$1,Raw!$A:$AO,$A25,FALSE))</f>
        <v>q</v>
      </c>
      <c r="J25" t="str">
        <f>IF($B25=0,"",HLOOKUP(J$1,Raw!$A:$AO,$A25,FALSE))</f>
        <v>q</v>
      </c>
      <c r="K25">
        <f t="shared" si="0"/>
        <v>397</v>
      </c>
      <c r="L25">
        <f t="shared" si="2"/>
        <v>397</v>
      </c>
      <c r="M25" t="str">
        <f t="shared" si="1"/>
        <v>Correct</v>
      </c>
    </row>
    <row r="26" spans="1:13" x14ac:dyDescent="0.25">
      <c r="A26">
        <v>26</v>
      </c>
      <c r="B26">
        <f>HLOOKUP(B$1,Raw!$A:$AO,$A26,FALSE)</f>
        <v>28020</v>
      </c>
      <c r="C26">
        <f>IF($B26=0,"",HLOOKUP(C$1,Raw!$A:$AO,$A26,FALSE))</f>
        <v>42012</v>
      </c>
      <c r="D26">
        <f>IF($B26=0,"",HLOOKUP(D$1,Raw!$A:$AO,$A26,FALSE))</f>
        <v>25</v>
      </c>
      <c r="E26" t="str">
        <f>IF($B26=0,"",HLOOKUP(E$1,Raw!$A:$AO,$A26,FALSE))</f>
        <v>Right</v>
      </c>
      <c r="F26" t="str">
        <f>IF($B26=0,"",HLOOKUP(F$1,Raw!$A:$AO,$A26,FALSE))</f>
        <v>C</v>
      </c>
      <c r="G26">
        <f>IF($B26=0,"",HLOOKUP(G$1,Raw!$A:$AO,$A26,FALSE))</f>
        <v>1</v>
      </c>
      <c r="H26">
        <f>IF($B26=0,"",HLOOKUP(H$1,Raw!$A:$AO,$A26,FALSE))</f>
        <v>516</v>
      </c>
      <c r="I26">
        <f>IF($B26=0,"",HLOOKUP(I$1,Raw!$A:$AO,$A26,FALSE))</f>
        <v>7</v>
      </c>
      <c r="J26">
        <f>IF($B26=0,"",HLOOKUP(J$1,Raw!$A:$AO,$A26,FALSE))</f>
        <v>7</v>
      </c>
      <c r="K26">
        <f t="shared" si="0"/>
        <v>516</v>
      </c>
      <c r="L26">
        <f t="shared" si="2"/>
        <v>516</v>
      </c>
      <c r="M26" t="str">
        <f t="shared" si="1"/>
        <v>Correct</v>
      </c>
    </row>
    <row r="27" spans="1:13" x14ac:dyDescent="0.25">
      <c r="A27">
        <v>27</v>
      </c>
      <c r="B27">
        <f>HLOOKUP(B$1,Raw!$A:$AO,$A27,FALSE)</f>
        <v>28020</v>
      </c>
      <c r="C27">
        <f>IF($B27=0,"",HLOOKUP(C$1,Raw!$A:$AO,$A27,FALSE))</f>
        <v>42012</v>
      </c>
      <c r="D27">
        <f>IF($B27=0,"",HLOOKUP(D$1,Raw!$A:$AO,$A27,FALSE))</f>
        <v>26</v>
      </c>
      <c r="E27" t="str">
        <f>IF($B27=0,"",HLOOKUP(E$1,Raw!$A:$AO,$A27,FALSE))</f>
        <v>Left</v>
      </c>
      <c r="F27" t="str">
        <f>IF($B27=0,"",HLOOKUP(F$1,Raw!$A:$AO,$A27,FALSE))</f>
        <v>C</v>
      </c>
      <c r="G27">
        <f>IF($B27=0,"",HLOOKUP(G$1,Raw!$A:$AO,$A27,FALSE))</f>
        <v>1</v>
      </c>
      <c r="H27">
        <f>IF($B27=0,"",HLOOKUP(H$1,Raw!$A:$AO,$A27,FALSE))</f>
        <v>1271</v>
      </c>
      <c r="I27" t="str">
        <f>IF($B27=0,"",HLOOKUP(I$1,Raw!$A:$AO,$A27,FALSE))</f>
        <v>q</v>
      </c>
      <c r="J27" t="str">
        <f>IF($B27=0,"",HLOOKUP(J$1,Raw!$A:$AO,$A27,FALSE))</f>
        <v>q</v>
      </c>
      <c r="K27">
        <f t="shared" si="0"/>
        <v>1271</v>
      </c>
      <c r="L27" t="str">
        <f t="shared" si="2"/>
        <v/>
      </c>
      <c r="M27" t="str">
        <f t="shared" si="1"/>
        <v>Outlier</v>
      </c>
    </row>
    <row r="28" spans="1:13" x14ac:dyDescent="0.25">
      <c r="A28">
        <v>28</v>
      </c>
      <c r="B28">
        <f>HLOOKUP(B$1,Raw!$A:$AO,$A28,FALSE)</f>
        <v>28020</v>
      </c>
      <c r="C28">
        <f>IF($B28=0,"",HLOOKUP(C$1,Raw!$A:$AO,$A28,FALSE))</f>
        <v>42012</v>
      </c>
      <c r="D28">
        <f>IF($B28=0,"",HLOOKUP(D$1,Raw!$A:$AO,$A28,FALSE))</f>
        <v>27</v>
      </c>
      <c r="E28" t="str">
        <f>IF($B28=0,"",HLOOKUP(E$1,Raw!$A:$AO,$A28,FALSE))</f>
        <v>Left</v>
      </c>
      <c r="F28" t="str">
        <f>IF($B28=0,"",HLOOKUP(F$1,Raw!$A:$AO,$A28,FALSE))</f>
        <v>C</v>
      </c>
      <c r="G28">
        <f>IF($B28=0,"",HLOOKUP(G$1,Raw!$A:$AO,$A28,FALSE))</f>
        <v>1</v>
      </c>
      <c r="H28">
        <f>IF($B28=0,"",HLOOKUP(H$1,Raw!$A:$AO,$A28,FALSE))</f>
        <v>557</v>
      </c>
      <c r="I28" t="str">
        <f>IF($B28=0,"",HLOOKUP(I$1,Raw!$A:$AO,$A28,FALSE))</f>
        <v>q</v>
      </c>
      <c r="J28" t="str">
        <f>IF($B28=0,"",HLOOKUP(J$1,Raw!$A:$AO,$A28,FALSE))</f>
        <v>q</v>
      </c>
      <c r="K28">
        <f t="shared" si="0"/>
        <v>557</v>
      </c>
      <c r="L28">
        <f t="shared" si="2"/>
        <v>557</v>
      </c>
      <c r="M28" t="str">
        <f t="shared" si="1"/>
        <v>Correct</v>
      </c>
    </row>
    <row r="29" spans="1:13" x14ac:dyDescent="0.25">
      <c r="A29">
        <v>29</v>
      </c>
      <c r="B29">
        <f>HLOOKUP(B$1,Raw!$A:$AO,$A29,FALSE)</f>
        <v>28020</v>
      </c>
      <c r="C29">
        <f>IF($B29=0,"",HLOOKUP(C$1,Raw!$A:$AO,$A29,FALSE))</f>
        <v>42012</v>
      </c>
      <c r="D29">
        <f>IF($B29=0,"",HLOOKUP(D$1,Raw!$A:$AO,$A29,FALSE))</f>
        <v>28</v>
      </c>
      <c r="E29" t="str">
        <f>IF($B29=0,"",HLOOKUP(E$1,Raw!$A:$AO,$A29,FALSE))</f>
        <v>Right</v>
      </c>
      <c r="F29" t="str">
        <f>IF($B29=0,"",HLOOKUP(F$1,Raw!$A:$AO,$A29,FALSE))</f>
        <v>C</v>
      </c>
      <c r="G29">
        <f>IF($B29=0,"",HLOOKUP(G$1,Raw!$A:$AO,$A29,FALSE))</f>
        <v>1</v>
      </c>
      <c r="H29">
        <f>IF($B29=0,"",HLOOKUP(H$1,Raw!$A:$AO,$A29,FALSE))</f>
        <v>541</v>
      </c>
      <c r="I29">
        <f>IF($B29=0,"",HLOOKUP(I$1,Raw!$A:$AO,$A29,FALSE))</f>
        <v>7</v>
      </c>
      <c r="J29">
        <f>IF($B29=0,"",HLOOKUP(J$1,Raw!$A:$AO,$A29,FALSE))</f>
        <v>7</v>
      </c>
      <c r="K29">
        <f t="shared" si="0"/>
        <v>541</v>
      </c>
      <c r="L29">
        <f t="shared" si="2"/>
        <v>541</v>
      </c>
      <c r="M29" t="str">
        <f t="shared" si="1"/>
        <v>Correct</v>
      </c>
    </row>
    <row r="30" spans="1:13" x14ac:dyDescent="0.25">
      <c r="A30">
        <v>30</v>
      </c>
      <c r="B30">
        <f>HLOOKUP(B$1,Raw!$A:$AO,$A30,FALSE)</f>
        <v>28020</v>
      </c>
      <c r="C30">
        <f>IF($B30=0,"",HLOOKUP(C$1,Raw!$A:$AO,$A30,FALSE))</f>
        <v>42012</v>
      </c>
      <c r="D30">
        <f>IF($B30=0,"",HLOOKUP(D$1,Raw!$A:$AO,$A30,FALSE))</f>
        <v>29</v>
      </c>
      <c r="E30" t="str">
        <f>IF($B30=0,"",HLOOKUP(E$1,Raw!$A:$AO,$A30,FALSE))</f>
        <v>Left</v>
      </c>
      <c r="F30" t="str">
        <f>IF($B30=0,"",HLOOKUP(F$1,Raw!$A:$AO,$A30,FALSE))</f>
        <v>C</v>
      </c>
      <c r="G30">
        <f>IF($B30=0,"",HLOOKUP(G$1,Raw!$A:$AO,$A30,FALSE))</f>
        <v>1</v>
      </c>
      <c r="H30">
        <f>IF($B30=0,"",HLOOKUP(H$1,Raw!$A:$AO,$A30,FALSE))</f>
        <v>415</v>
      </c>
      <c r="I30" t="str">
        <f>IF($B30=0,"",HLOOKUP(I$1,Raw!$A:$AO,$A30,FALSE))</f>
        <v>q</v>
      </c>
      <c r="J30" t="str">
        <f>IF($B30=0,"",HLOOKUP(J$1,Raw!$A:$AO,$A30,FALSE))</f>
        <v>q</v>
      </c>
      <c r="K30">
        <f t="shared" si="0"/>
        <v>415</v>
      </c>
      <c r="L30">
        <f t="shared" si="2"/>
        <v>415</v>
      </c>
      <c r="M30" t="str">
        <f t="shared" si="1"/>
        <v>Correct</v>
      </c>
    </row>
    <row r="31" spans="1:13" x14ac:dyDescent="0.25">
      <c r="A31">
        <v>31</v>
      </c>
      <c r="B31">
        <f>HLOOKUP(B$1,Raw!$A:$AO,$A31,FALSE)</f>
        <v>28020</v>
      </c>
      <c r="C31">
        <f>IF($B31=0,"",HLOOKUP(C$1,Raw!$A:$AO,$A31,FALSE))</f>
        <v>42012</v>
      </c>
      <c r="D31">
        <f>IF($B31=0,"",HLOOKUP(D$1,Raw!$A:$AO,$A31,FALSE))</f>
        <v>30</v>
      </c>
      <c r="E31" t="str">
        <f>IF($B31=0,"",HLOOKUP(E$1,Raw!$A:$AO,$A31,FALSE))</f>
        <v>Right</v>
      </c>
      <c r="F31" t="str">
        <f>IF($B31=0,"",HLOOKUP(F$1,Raw!$A:$AO,$A31,FALSE))</f>
        <v>C</v>
      </c>
      <c r="G31">
        <f>IF($B31=0,"",HLOOKUP(G$1,Raw!$A:$AO,$A31,FALSE))</f>
        <v>1</v>
      </c>
      <c r="H31">
        <f>IF($B31=0,"",HLOOKUP(H$1,Raw!$A:$AO,$A31,FALSE))</f>
        <v>357</v>
      </c>
      <c r="I31">
        <f>IF($B31=0,"",HLOOKUP(I$1,Raw!$A:$AO,$A31,FALSE))</f>
        <v>7</v>
      </c>
      <c r="J31">
        <f>IF($B31=0,"",HLOOKUP(J$1,Raw!$A:$AO,$A31,FALSE))</f>
        <v>7</v>
      </c>
      <c r="K31">
        <f t="shared" si="0"/>
        <v>357</v>
      </c>
      <c r="L31">
        <f t="shared" si="2"/>
        <v>357</v>
      </c>
      <c r="M31" t="str">
        <f t="shared" si="1"/>
        <v>Correct</v>
      </c>
    </row>
    <row r="32" spans="1:13" x14ac:dyDescent="0.25">
      <c r="A32">
        <v>32</v>
      </c>
      <c r="B32">
        <f>HLOOKUP(B$1,Raw!$A:$AO,$A32,FALSE)</f>
        <v>28020</v>
      </c>
      <c r="C32">
        <f>IF($B32=0,"",HLOOKUP(C$1,Raw!$A:$AO,$A32,FALSE))</f>
        <v>42012</v>
      </c>
      <c r="D32">
        <f>IF($B32=0,"",HLOOKUP(D$1,Raw!$A:$AO,$A32,FALSE))</f>
        <v>31</v>
      </c>
      <c r="E32" t="str">
        <f>IF($B32=0,"",HLOOKUP(E$1,Raw!$A:$AO,$A32,FALSE))</f>
        <v>Right</v>
      </c>
      <c r="F32" t="str">
        <f>IF($B32=0,"",HLOOKUP(F$1,Raw!$A:$AO,$A32,FALSE))</f>
        <v>C</v>
      </c>
      <c r="G32">
        <f>IF($B32=0,"",HLOOKUP(G$1,Raw!$A:$AO,$A32,FALSE))</f>
        <v>1</v>
      </c>
      <c r="H32">
        <f>IF($B32=0,"",HLOOKUP(H$1,Raw!$A:$AO,$A32,FALSE))</f>
        <v>398</v>
      </c>
      <c r="I32">
        <f>IF($B32=0,"",HLOOKUP(I$1,Raw!$A:$AO,$A32,FALSE))</f>
        <v>7</v>
      </c>
      <c r="J32">
        <f>IF($B32=0,"",HLOOKUP(J$1,Raw!$A:$AO,$A32,FALSE))</f>
        <v>7</v>
      </c>
      <c r="K32">
        <f t="shared" si="0"/>
        <v>398</v>
      </c>
      <c r="L32">
        <f t="shared" si="2"/>
        <v>398</v>
      </c>
      <c r="M32" t="str">
        <f t="shared" si="1"/>
        <v>Correct</v>
      </c>
    </row>
    <row r="33" spans="1:13" x14ac:dyDescent="0.25">
      <c r="A33">
        <v>33</v>
      </c>
      <c r="B33">
        <f>HLOOKUP(B$1,Raw!$A:$AO,$A33,FALSE)</f>
        <v>28020</v>
      </c>
      <c r="C33">
        <f>IF($B33=0,"",HLOOKUP(C$1,Raw!$A:$AO,$A33,FALSE))</f>
        <v>42012</v>
      </c>
      <c r="D33">
        <f>IF($B33=0,"",HLOOKUP(D$1,Raw!$A:$AO,$A33,FALSE))</f>
        <v>32</v>
      </c>
      <c r="E33" t="str">
        <f>IF($B33=0,"",HLOOKUP(E$1,Raw!$A:$AO,$A33,FALSE))</f>
        <v>Left</v>
      </c>
      <c r="F33" t="str">
        <f>IF($B33=0,"",HLOOKUP(F$1,Raw!$A:$AO,$A33,FALSE))</f>
        <v>C</v>
      </c>
      <c r="G33">
        <f>IF($B33=0,"",HLOOKUP(G$1,Raw!$A:$AO,$A33,FALSE))</f>
        <v>1</v>
      </c>
      <c r="H33">
        <f>IF($B33=0,"",HLOOKUP(H$1,Raw!$A:$AO,$A33,FALSE))</f>
        <v>341</v>
      </c>
      <c r="I33" t="str">
        <f>IF($B33=0,"",HLOOKUP(I$1,Raw!$A:$AO,$A33,FALSE))</f>
        <v>q</v>
      </c>
      <c r="J33" t="str">
        <f>IF($B33=0,"",HLOOKUP(J$1,Raw!$A:$AO,$A33,FALSE))</f>
        <v>q</v>
      </c>
      <c r="K33">
        <f t="shared" si="0"/>
        <v>341</v>
      </c>
      <c r="L33">
        <f t="shared" si="2"/>
        <v>341</v>
      </c>
      <c r="M33" t="str">
        <f t="shared" si="1"/>
        <v>Correct</v>
      </c>
    </row>
    <row r="34" spans="1:13" x14ac:dyDescent="0.25">
      <c r="A34">
        <v>34</v>
      </c>
      <c r="B34">
        <f>HLOOKUP(B$1,Raw!$A:$AO,$A34,FALSE)</f>
        <v>28020</v>
      </c>
      <c r="C34">
        <f>IF($B34=0,"",HLOOKUP(C$1,Raw!$A:$AO,$A34,FALSE))</f>
        <v>42012</v>
      </c>
      <c r="D34">
        <f>IF($B34=0,"",HLOOKUP(D$1,Raw!$A:$AO,$A34,FALSE))</f>
        <v>33</v>
      </c>
      <c r="E34" t="str">
        <f>IF($B34=0,"",HLOOKUP(E$1,Raw!$A:$AO,$A34,FALSE))</f>
        <v>Left</v>
      </c>
      <c r="F34" t="str">
        <f>IF($B34=0,"",HLOOKUP(F$1,Raw!$A:$AO,$A34,FALSE))</f>
        <v>C</v>
      </c>
      <c r="G34">
        <f>IF($B34=0,"",HLOOKUP(G$1,Raw!$A:$AO,$A34,FALSE))</f>
        <v>1</v>
      </c>
      <c r="H34">
        <f>IF($B34=0,"",HLOOKUP(H$1,Raw!$A:$AO,$A34,FALSE))</f>
        <v>317</v>
      </c>
      <c r="I34" t="str">
        <f>IF($B34=0,"",HLOOKUP(I$1,Raw!$A:$AO,$A34,FALSE))</f>
        <v>q</v>
      </c>
      <c r="J34" t="str">
        <f>IF($B34=0,"",HLOOKUP(J$1,Raw!$A:$AO,$A34,FALSE))</f>
        <v>q</v>
      </c>
      <c r="K34">
        <f t="shared" si="0"/>
        <v>317</v>
      </c>
      <c r="L34">
        <f t="shared" si="2"/>
        <v>317</v>
      </c>
      <c r="M34" t="str">
        <f t="shared" si="1"/>
        <v>Correct</v>
      </c>
    </row>
    <row r="35" spans="1:13" x14ac:dyDescent="0.25">
      <c r="A35">
        <v>35</v>
      </c>
      <c r="B35">
        <f>HLOOKUP(B$1,Raw!$A:$AO,$A35,FALSE)</f>
        <v>28020</v>
      </c>
      <c r="C35">
        <f>IF($B35=0,"",HLOOKUP(C$1,Raw!$A:$AO,$A35,FALSE))</f>
        <v>42012</v>
      </c>
      <c r="D35">
        <f>IF($B35=0,"",HLOOKUP(D$1,Raw!$A:$AO,$A35,FALSE))</f>
        <v>34</v>
      </c>
      <c r="E35" t="str">
        <f>IF($B35=0,"",HLOOKUP(E$1,Raw!$A:$AO,$A35,FALSE))</f>
        <v>Right</v>
      </c>
      <c r="F35" t="str">
        <f>IF($B35=0,"",HLOOKUP(F$1,Raw!$A:$AO,$A35,FALSE))</f>
        <v>C</v>
      </c>
      <c r="G35">
        <f>IF($B35=0,"",HLOOKUP(G$1,Raw!$A:$AO,$A35,FALSE))</f>
        <v>1</v>
      </c>
      <c r="H35">
        <f>IF($B35=0,"",HLOOKUP(H$1,Raw!$A:$AO,$A35,FALSE))</f>
        <v>312</v>
      </c>
      <c r="I35">
        <f>IF($B35=0,"",HLOOKUP(I$1,Raw!$A:$AO,$A35,FALSE))</f>
        <v>7</v>
      </c>
      <c r="J35">
        <f>IF($B35=0,"",HLOOKUP(J$1,Raw!$A:$AO,$A35,FALSE))</f>
        <v>7</v>
      </c>
      <c r="K35">
        <f t="shared" si="0"/>
        <v>312</v>
      </c>
      <c r="L35">
        <f t="shared" si="2"/>
        <v>312</v>
      </c>
      <c r="M35" t="str">
        <f t="shared" si="1"/>
        <v>Correct</v>
      </c>
    </row>
    <row r="36" spans="1:13" x14ac:dyDescent="0.25">
      <c r="A36">
        <v>36</v>
      </c>
      <c r="B36">
        <f>HLOOKUP(B$1,Raw!$A:$AO,$A36,FALSE)</f>
        <v>28020</v>
      </c>
      <c r="C36">
        <f>IF($B36=0,"",HLOOKUP(C$1,Raw!$A:$AO,$A36,FALSE))</f>
        <v>42012</v>
      </c>
      <c r="D36">
        <f>IF($B36=0,"",HLOOKUP(D$1,Raw!$A:$AO,$A36,FALSE))</f>
        <v>35</v>
      </c>
      <c r="E36" t="str">
        <f>IF($B36=0,"",HLOOKUP(E$1,Raw!$A:$AO,$A36,FALSE))</f>
        <v>Left</v>
      </c>
      <c r="F36" t="str">
        <f>IF($B36=0,"",HLOOKUP(F$1,Raw!$A:$AO,$A36,FALSE))</f>
        <v>I</v>
      </c>
      <c r="G36">
        <f>IF($B36=0,"",HLOOKUP(G$1,Raw!$A:$AO,$A36,FALSE))</f>
        <v>0</v>
      </c>
      <c r="H36">
        <f>IF($B36=0,"",HLOOKUP(H$1,Raw!$A:$AO,$A36,FALSE))</f>
        <v>450</v>
      </c>
      <c r="I36" t="str">
        <f>IF($B36=0,"",HLOOKUP(I$1,Raw!$A:$AO,$A36,FALSE))</f>
        <v>q</v>
      </c>
      <c r="J36">
        <f>IF($B36=0,"",HLOOKUP(J$1,Raw!$A:$AO,$A36,FALSE))</f>
        <v>7</v>
      </c>
      <c r="K36" t="str">
        <f t="shared" si="0"/>
        <v/>
      </c>
      <c r="L36" t="str">
        <f t="shared" si="2"/>
        <v/>
      </c>
      <c r="M36" t="str">
        <f t="shared" si="1"/>
        <v>Incorrect</v>
      </c>
    </row>
    <row r="37" spans="1:13" x14ac:dyDescent="0.25">
      <c r="A37">
        <v>37</v>
      </c>
      <c r="B37">
        <f>HLOOKUP(B$1,Raw!$A:$AO,$A37,FALSE)</f>
        <v>28020</v>
      </c>
      <c r="C37">
        <f>IF($B37=0,"",HLOOKUP(C$1,Raw!$A:$AO,$A37,FALSE))</f>
        <v>42012</v>
      </c>
      <c r="D37">
        <f>IF($B37=0,"",HLOOKUP(D$1,Raw!$A:$AO,$A37,FALSE))</f>
        <v>36</v>
      </c>
      <c r="E37" t="str">
        <f>IF($B37=0,"",HLOOKUP(E$1,Raw!$A:$AO,$A37,FALSE))</f>
        <v>Left</v>
      </c>
      <c r="F37" t="str">
        <f>IF($B37=0,"",HLOOKUP(F$1,Raw!$A:$AO,$A37,FALSE))</f>
        <v>C</v>
      </c>
      <c r="G37">
        <f>IF($B37=0,"",HLOOKUP(G$1,Raw!$A:$AO,$A37,FALSE))</f>
        <v>1</v>
      </c>
      <c r="H37">
        <f>IF($B37=0,"",HLOOKUP(H$1,Raw!$A:$AO,$A37,FALSE))</f>
        <v>487</v>
      </c>
      <c r="I37" t="str">
        <f>IF($B37=0,"",HLOOKUP(I$1,Raw!$A:$AO,$A37,FALSE))</f>
        <v>q</v>
      </c>
      <c r="J37" t="str">
        <f>IF($B37=0,"",HLOOKUP(J$1,Raw!$A:$AO,$A37,FALSE))</f>
        <v>q</v>
      </c>
      <c r="K37">
        <f t="shared" si="0"/>
        <v>487</v>
      </c>
      <c r="L37">
        <f t="shared" si="2"/>
        <v>487</v>
      </c>
      <c r="M37" t="str">
        <f t="shared" si="1"/>
        <v>Correct</v>
      </c>
    </row>
    <row r="38" spans="1:13" x14ac:dyDescent="0.25">
      <c r="A38">
        <v>38</v>
      </c>
      <c r="B38">
        <f>HLOOKUP(B$1,Raw!$A:$AO,$A38,FALSE)</f>
        <v>28020</v>
      </c>
      <c r="C38">
        <f>IF($B38=0,"",HLOOKUP(C$1,Raw!$A:$AO,$A38,FALSE))</f>
        <v>42012</v>
      </c>
      <c r="D38">
        <f>IF($B38=0,"",HLOOKUP(D$1,Raw!$A:$AO,$A38,FALSE))</f>
        <v>37</v>
      </c>
      <c r="E38" t="str">
        <f>IF($B38=0,"",HLOOKUP(E$1,Raw!$A:$AO,$A38,FALSE))</f>
        <v>Left</v>
      </c>
      <c r="F38" t="str">
        <f>IF($B38=0,"",HLOOKUP(F$1,Raw!$A:$AO,$A38,FALSE))</f>
        <v>C</v>
      </c>
      <c r="G38">
        <f>IF($B38=0,"",HLOOKUP(G$1,Raw!$A:$AO,$A38,FALSE))</f>
        <v>1</v>
      </c>
      <c r="H38">
        <f>IF($B38=0,"",HLOOKUP(H$1,Raw!$A:$AO,$A38,FALSE))</f>
        <v>619</v>
      </c>
      <c r="I38" t="str">
        <f>IF($B38=0,"",HLOOKUP(I$1,Raw!$A:$AO,$A38,FALSE))</f>
        <v>q</v>
      </c>
      <c r="J38" t="str">
        <f>IF($B38=0,"",HLOOKUP(J$1,Raw!$A:$AO,$A38,FALSE))</f>
        <v>q</v>
      </c>
      <c r="K38">
        <f t="shared" si="0"/>
        <v>619</v>
      </c>
      <c r="L38">
        <f t="shared" si="2"/>
        <v>619</v>
      </c>
      <c r="M38" t="str">
        <f t="shared" si="1"/>
        <v>Correct</v>
      </c>
    </row>
    <row r="39" spans="1:13" x14ac:dyDescent="0.25">
      <c r="A39">
        <v>39</v>
      </c>
      <c r="B39">
        <f>HLOOKUP(B$1,Raw!$A:$AO,$A39,FALSE)</f>
        <v>28020</v>
      </c>
      <c r="C39">
        <f>IF($B39=0,"",HLOOKUP(C$1,Raw!$A:$AO,$A39,FALSE))</f>
        <v>42012</v>
      </c>
      <c r="D39">
        <f>IF($B39=0,"",HLOOKUP(D$1,Raw!$A:$AO,$A39,FALSE))</f>
        <v>38</v>
      </c>
      <c r="E39" t="str">
        <f>IF($B39=0,"",HLOOKUP(E$1,Raw!$A:$AO,$A39,FALSE))</f>
        <v>Right</v>
      </c>
      <c r="F39" t="str">
        <f>IF($B39=0,"",HLOOKUP(F$1,Raw!$A:$AO,$A39,FALSE))</f>
        <v>C</v>
      </c>
      <c r="G39">
        <f>IF($B39=0,"",HLOOKUP(G$1,Raw!$A:$AO,$A39,FALSE))</f>
        <v>1</v>
      </c>
      <c r="H39">
        <f>IF($B39=0,"",HLOOKUP(H$1,Raw!$A:$AO,$A39,FALSE))</f>
        <v>410</v>
      </c>
      <c r="I39">
        <f>IF($B39=0,"",HLOOKUP(I$1,Raw!$A:$AO,$A39,FALSE))</f>
        <v>7</v>
      </c>
      <c r="J39">
        <f>IF($B39=0,"",HLOOKUP(J$1,Raw!$A:$AO,$A39,FALSE))</f>
        <v>7</v>
      </c>
      <c r="K39">
        <f t="shared" si="0"/>
        <v>410</v>
      </c>
      <c r="L39">
        <f t="shared" si="2"/>
        <v>410</v>
      </c>
      <c r="M39" t="str">
        <f t="shared" si="1"/>
        <v>Correct</v>
      </c>
    </row>
    <row r="40" spans="1:13" x14ac:dyDescent="0.25">
      <c r="A40">
        <v>40</v>
      </c>
      <c r="B40">
        <f>HLOOKUP(B$1,Raw!$A:$AO,$A40,FALSE)</f>
        <v>28020</v>
      </c>
      <c r="C40">
        <f>IF($B40=0,"",HLOOKUP(C$1,Raw!$A:$AO,$A40,FALSE))</f>
        <v>42012</v>
      </c>
      <c r="D40">
        <f>IF($B40=0,"",HLOOKUP(D$1,Raw!$A:$AO,$A40,FALSE))</f>
        <v>39</v>
      </c>
      <c r="E40" t="str">
        <f>IF($B40=0,"",HLOOKUP(E$1,Raw!$A:$AO,$A40,FALSE))</f>
        <v>Right</v>
      </c>
      <c r="F40" t="str">
        <f>IF($B40=0,"",HLOOKUP(F$1,Raw!$A:$AO,$A40,FALSE))</f>
        <v>C</v>
      </c>
      <c r="G40">
        <f>IF($B40=0,"",HLOOKUP(G$1,Raw!$A:$AO,$A40,FALSE))</f>
        <v>1</v>
      </c>
      <c r="H40">
        <f>IF($B40=0,"",HLOOKUP(H$1,Raw!$A:$AO,$A40,FALSE))</f>
        <v>384</v>
      </c>
      <c r="I40">
        <f>IF($B40=0,"",HLOOKUP(I$1,Raw!$A:$AO,$A40,FALSE))</f>
        <v>7</v>
      </c>
      <c r="J40">
        <f>IF($B40=0,"",HLOOKUP(J$1,Raw!$A:$AO,$A40,FALSE))</f>
        <v>7</v>
      </c>
      <c r="K40">
        <f t="shared" si="0"/>
        <v>384</v>
      </c>
      <c r="L40">
        <f t="shared" si="2"/>
        <v>384</v>
      </c>
      <c r="M40" t="str">
        <f t="shared" si="1"/>
        <v>Correct</v>
      </c>
    </row>
    <row r="41" spans="1:13" x14ac:dyDescent="0.25">
      <c r="A41">
        <v>41</v>
      </c>
      <c r="B41">
        <f>HLOOKUP(B$1,Raw!$A:$AO,$A41,FALSE)</f>
        <v>28020</v>
      </c>
      <c r="C41">
        <f>IF($B41=0,"",HLOOKUP(C$1,Raw!$A:$AO,$A41,FALSE))</f>
        <v>42012</v>
      </c>
      <c r="D41">
        <f>IF($B41=0,"",HLOOKUP(D$1,Raw!$A:$AO,$A41,FALSE))</f>
        <v>40</v>
      </c>
      <c r="E41" t="str">
        <f>IF($B41=0,"",HLOOKUP(E$1,Raw!$A:$AO,$A41,FALSE))</f>
        <v>Right</v>
      </c>
      <c r="F41" t="str">
        <f>IF($B41=0,"",HLOOKUP(F$1,Raw!$A:$AO,$A41,FALSE))</f>
        <v>C</v>
      </c>
      <c r="G41">
        <f>IF($B41=0,"",HLOOKUP(G$1,Raw!$A:$AO,$A41,FALSE))</f>
        <v>1</v>
      </c>
      <c r="H41">
        <f>IF($B41=0,"",HLOOKUP(H$1,Raw!$A:$AO,$A41,FALSE))</f>
        <v>472</v>
      </c>
      <c r="I41">
        <f>IF($B41=0,"",HLOOKUP(I$1,Raw!$A:$AO,$A41,FALSE))</f>
        <v>7</v>
      </c>
      <c r="J41">
        <f>IF($B41=0,"",HLOOKUP(J$1,Raw!$A:$AO,$A41,FALSE))</f>
        <v>7</v>
      </c>
      <c r="K41">
        <f t="shared" si="0"/>
        <v>472</v>
      </c>
      <c r="L41">
        <f t="shared" si="2"/>
        <v>472</v>
      </c>
      <c r="M41" t="str">
        <f t="shared" si="1"/>
        <v>Correct</v>
      </c>
    </row>
    <row r="42" spans="1:13" x14ac:dyDescent="0.25">
      <c r="A42">
        <v>42</v>
      </c>
      <c r="B42">
        <f>HLOOKUP(B$1,Raw!$A:$AO,$A42,FALSE)</f>
        <v>28020</v>
      </c>
      <c r="C42">
        <f>IF($B42=0,"",HLOOKUP(C$1,Raw!$A:$AO,$A42,FALSE))</f>
        <v>42012</v>
      </c>
      <c r="D42">
        <f>IF($B42=0,"",HLOOKUP(D$1,Raw!$A:$AO,$A42,FALSE))</f>
        <v>41</v>
      </c>
      <c r="E42" t="str">
        <f>IF($B42=0,"",HLOOKUP(E$1,Raw!$A:$AO,$A42,FALSE))</f>
        <v>Right</v>
      </c>
      <c r="F42" t="str">
        <f>IF($B42=0,"",HLOOKUP(F$1,Raw!$A:$AO,$A42,FALSE))</f>
        <v>I</v>
      </c>
      <c r="G42">
        <f>IF($B42=0,"",HLOOKUP(G$1,Raw!$A:$AO,$A42,FALSE))</f>
        <v>1</v>
      </c>
      <c r="H42">
        <f>IF($B42=0,"",HLOOKUP(H$1,Raw!$A:$AO,$A42,FALSE))</f>
        <v>604</v>
      </c>
      <c r="I42" t="str">
        <f>IF($B42=0,"",HLOOKUP(I$1,Raw!$A:$AO,$A42,FALSE))</f>
        <v>q</v>
      </c>
      <c r="J42" t="str">
        <f>IF($B42=0,"",HLOOKUP(J$1,Raw!$A:$AO,$A42,FALSE))</f>
        <v>q</v>
      </c>
      <c r="K42">
        <f t="shared" si="0"/>
        <v>604</v>
      </c>
      <c r="L42">
        <f t="shared" si="2"/>
        <v>604</v>
      </c>
      <c r="M42" t="str">
        <f t="shared" si="1"/>
        <v>Correct</v>
      </c>
    </row>
    <row r="43" spans="1:13" x14ac:dyDescent="0.25">
      <c r="A43">
        <v>43</v>
      </c>
      <c r="B43">
        <f>HLOOKUP(B$1,Raw!$A:$AO,$A43,FALSE)</f>
        <v>28020</v>
      </c>
      <c r="C43">
        <f>IF($B43=0,"",HLOOKUP(C$1,Raw!$A:$AO,$A43,FALSE))</f>
        <v>42012</v>
      </c>
      <c r="D43">
        <f>IF($B43=0,"",HLOOKUP(D$1,Raw!$A:$AO,$A43,FALSE))</f>
        <v>42</v>
      </c>
      <c r="E43" t="str">
        <f>IF($B43=0,"",HLOOKUP(E$1,Raw!$A:$AO,$A43,FALSE))</f>
        <v>Right</v>
      </c>
      <c r="F43" t="str">
        <f>IF($B43=0,"",HLOOKUP(F$1,Raw!$A:$AO,$A43,FALSE))</f>
        <v>C</v>
      </c>
      <c r="G43">
        <f>IF($B43=0,"",HLOOKUP(G$1,Raw!$A:$AO,$A43,FALSE))</f>
        <v>1</v>
      </c>
      <c r="H43">
        <f>IF($B43=0,"",HLOOKUP(H$1,Raw!$A:$AO,$A43,FALSE))</f>
        <v>556</v>
      </c>
      <c r="I43">
        <f>IF($B43=0,"",HLOOKUP(I$1,Raw!$A:$AO,$A43,FALSE))</f>
        <v>7</v>
      </c>
      <c r="J43">
        <f>IF($B43=0,"",HLOOKUP(J$1,Raw!$A:$AO,$A43,FALSE))</f>
        <v>7</v>
      </c>
      <c r="K43">
        <f t="shared" si="0"/>
        <v>556</v>
      </c>
      <c r="L43">
        <f t="shared" si="2"/>
        <v>556</v>
      </c>
      <c r="M43" t="str">
        <f t="shared" si="1"/>
        <v>Correct</v>
      </c>
    </row>
    <row r="44" spans="1:13" x14ac:dyDescent="0.25">
      <c r="A44">
        <v>44</v>
      </c>
      <c r="B44">
        <f>HLOOKUP(B$1,Raw!$A:$AO,$A44,FALSE)</f>
        <v>28020</v>
      </c>
      <c r="C44">
        <f>IF($B44=0,"",HLOOKUP(C$1,Raw!$A:$AO,$A44,FALSE))</f>
        <v>42012</v>
      </c>
      <c r="D44">
        <f>IF($B44=0,"",HLOOKUP(D$1,Raw!$A:$AO,$A44,FALSE))</f>
        <v>43</v>
      </c>
      <c r="E44" t="str">
        <f>IF($B44=0,"",HLOOKUP(E$1,Raw!$A:$AO,$A44,FALSE))</f>
        <v>Right</v>
      </c>
      <c r="F44" t="str">
        <f>IF($B44=0,"",HLOOKUP(F$1,Raw!$A:$AO,$A44,FALSE))</f>
        <v>I</v>
      </c>
      <c r="G44">
        <f>IF($B44=0,"",HLOOKUP(G$1,Raw!$A:$AO,$A44,FALSE))</f>
        <v>1</v>
      </c>
      <c r="H44">
        <f>IF($B44=0,"",HLOOKUP(H$1,Raw!$A:$AO,$A44,FALSE))</f>
        <v>445</v>
      </c>
      <c r="I44" t="str">
        <f>IF($B44=0,"",HLOOKUP(I$1,Raw!$A:$AO,$A44,FALSE))</f>
        <v>q</v>
      </c>
      <c r="J44" t="str">
        <f>IF($B44=0,"",HLOOKUP(J$1,Raw!$A:$AO,$A44,FALSE))</f>
        <v>q</v>
      </c>
      <c r="K44">
        <f t="shared" si="0"/>
        <v>445</v>
      </c>
      <c r="L44">
        <f t="shared" si="2"/>
        <v>445</v>
      </c>
      <c r="M44" t="str">
        <f t="shared" si="1"/>
        <v>Correct</v>
      </c>
    </row>
    <row r="45" spans="1:13" x14ac:dyDescent="0.25">
      <c r="A45">
        <v>45</v>
      </c>
      <c r="B45">
        <f>HLOOKUP(B$1,Raw!$A:$AO,$A45,FALSE)</f>
        <v>28020</v>
      </c>
      <c r="C45">
        <f>IF($B45=0,"",HLOOKUP(C$1,Raw!$A:$AO,$A45,FALSE))</f>
        <v>42012</v>
      </c>
      <c r="D45">
        <f>IF($B45=0,"",HLOOKUP(D$1,Raw!$A:$AO,$A45,FALSE))</f>
        <v>44</v>
      </c>
      <c r="E45" t="str">
        <f>IF($B45=0,"",HLOOKUP(E$1,Raw!$A:$AO,$A45,FALSE))</f>
        <v>Left</v>
      </c>
      <c r="F45" t="str">
        <f>IF($B45=0,"",HLOOKUP(F$1,Raw!$A:$AO,$A45,FALSE))</f>
        <v>C</v>
      </c>
      <c r="G45">
        <f>IF($B45=0,"",HLOOKUP(G$1,Raw!$A:$AO,$A45,FALSE))</f>
        <v>1</v>
      </c>
      <c r="H45">
        <f>IF($B45=0,"",HLOOKUP(H$1,Raw!$A:$AO,$A45,FALSE))</f>
        <v>466</v>
      </c>
      <c r="I45" t="str">
        <f>IF($B45=0,"",HLOOKUP(I$1,Raw!$A:$AO,$A45,FALSE))</f>
        <v>q</v>
      </c>
      <c r="J45" t="str">
        <f>IF($B45=0,"",HLOOKUP(J$1,Raw!$A:$AO,$A45,FALSE))</f>
        <v>q</v>
      </c>
      <c r="K45">
        <f t="shared" si="0"/>
        <v>466</v>
      </c>
      <c r="L45">
        <f t="shared" si="2"/>
        <v>466</v>
      </c>
      <c r="M45" t="str">
        <f t="shared" si="1"/>
        <v>Correct</v>
      </c>
    </row>
    <row r="46" spans="1:13" x14ac:dyDescent="0.25">
      <c r="A46">
        <v>46</v>
      </c>
      <c r="B46">
        <f>HLOOKUP(B$1,Raw!$A:$AO,$A46,FALSE)</f>
        <v>28020</v>
      </c>
      <c r="C46">
        <f>IF($B46=0,"",HLOOKUP(C$1,Raw!$A:$AO,$A46,FALSE))</f>
        <v>42012</v>
      </c>
      <c r="D46">
        <f>IF($B46=0,"",HLOOKUP(D$1,Raw!$A:$AO,$A46,FALSE))</f>
        <v>45</v>
      </c>
      <c r="E46" t="str">
        <f>IF($B46=0,"",HLOOKUP(E$1,Raw!$A:$AO,$A46,FALSE))</f>
        <v>Left</v>
      </c>
      <c r="F46" t="str">
        <f>IF($B46=0,"",HLOOKUP(F$1,Raw!$A:$AO,$A46,FALSE))</f>
        <v>C</v>
      </c>
      <c r="G46">
        <f>IF($B46=0,"",HLOOKUP(G$1,Raw!$A:$AO,$A46,FALSE))</f>
        <v>1</v>
      </c>
      <c r="H46">
        <f>IF($B46=0,"",HLOOKUP(H$1,Raw!$A:$AO,$A46,FALSE))</f>
        <v>407</v>
      </c>
      <c r="I46" t="str">
        <f>IF($B46=0,"",HLOOKUP(I$1,Raw!$A:$AO,$A46,FALSE))</f>
        <v>q</v>
      </c>
      <c r="J46" t="str">
        <f>IF($B46=0,"",HLOOKUP(J$1,Raw!$A:$AO,$A46,FALSE))</f>
        <v>q</v>
      </c>
      <c r="K46">
        <f t="shared" si="0"/>
        <v>407</v>
      </c>
      <c r="L46">
        <f t="shared" si="2"/>
        <v>407</v>
      </c>
      <c r="M46" t="str">
        <f t="shared" si="1"/>
        <v>Correct</v>
      </c>
    </row>
    <row r="47" spans="1:13" x14ac:dyDescent="0.25">
      <c r="A47">
        <v>47</v>
      </c>
      <c r="B47">
        <f>HLOOKUP(B$1,Raw!$A:$AO,$A47,FALSE)</f>
        <v>28020</v>
      </c>
      <c r="C47">
        <f>IF($B47=0,"",HLOOKUP(C$1,Raw!$A:$AO,$A47,FALSE))</f>
        <v>42012</v>
      </c>
      <c r="D47">
        <f>IF($B47=0,"",HLOOKUP(D$1,Raw!$A:$AO,$A47,FALSE))</f>
        <v>46</v>
      </c>
      <c r="E47" t="str">
        <f>IF($B47=0,"",HLOOKUP(E$1,Raw!$A:$AO,$A47,FALSE))</f>
        <v>Left</v>
      </c>
      <c r="F47" t="str">
        <f>IF($B47=0,"",HLOOKUP(F$1,Raw!$A:$AO,$A47,FALSE))</f>
        <v>I</v>
      </c>
      <c r="G47">
        <f>IF($B47=0,"",HLOOKUP(G$1,Raw!$A:$AO,$A47,FALSE))</f>
        <v>1</v>
      </c>
      <c r="H47">
        <f>IF($B47=0,"",HLOOKUP(H$1,Raw!$A:$AO,$A47,FALSE))</f>
        <v>525</v>
      </c>
      <c r="I47">
        <f>IF($B47=0,"",HLOOKUP(I$1,Raw!$A:$AO,$A47,FALSE))</f>
        <v>7</v>
      </c>
      <c r="J47">
        <f>IF($B47=0,"",HLOOKUP(J$1,Raw!$A:$AO,$A47,FALSE))</f>
        <v>7</v>
      </c>
      <c r="K47">
        <f t="shared" si="0"/>
        <v>525</v>
      </c>
      <c r="L47">
        <f t="shared" si="2"/>
        <v>525</v>
      </c>
      <c r="M47" t="str">
        <f t="shared" si="1"/>
        <v>Correct</v>
      </c>
    </row>
    <row r="48" spans="1:13" x14ac:dyDescent="0.25">
      <c r="A48">
        <v>48</v>
      </c>
      <c r="B48">
        <f>HLOOKUP(B$1,Raw!$A:$AO,$A48,FALSE)</f>
        <v>28020</v>
      </c>
      <c r="C48">
        <f>IF($B48=0,"",HLOOKUP(C$1,Raw!$A:$AO,$A48,FALSE))</f>
        <v>42012</v>
      </c>
      <c r="D48">
        <f>IF($B48=0,"",HLOOKUP(D$1,Raw!$A:$AO,$A48,FALSE))</f>
        <v>47</v>
      </c>
      <c r="E48" t="str">
        <f>IF($B48=0,"",HLOOKUP(E$1,Raw!$A:$AO,$A48,FALSE))</f>
        <v>Left</v>
      </c>
      <c r="F48" t="str">
        <f>IF($B48=0,"",HLOOKUP(F$1,Raw!$A:$AO,$A48,FALSE))</f>
        <v>I</v>
      </c>
      <c r="G48">
        <f>IF($B48=0,"",HLOOKUP(G$1,Raw!$A:$AO,$A48,FALSE))</f>
        <v>1</v>
      </c>
      <c r="H48">
        <f>IF($B48=0,"",HLOOKUP(H$1,Raw!$A:$AO,$A48,FALSE))</f>
        <v>479</v>
      </c>
      <c r="I48">
        <f>IF($B48=0,"",HLOOKUP(I$1,Raw!$A:$AO,$A48,FALSE))</f>
        <v>7</v>
      </c>
      <c r="J48">
        <f>IF($B48=0,"",HLOOKUP(J$1,Raw!$A:$AO,$A48,FALSE))</f>
        <v>7</v>
      </c>
      <c r="K48">
        <f t="shared" si="0"/>
        <v>479</v>
      </c>
      <c r="L48">
        <f t="shared" si="2"/>
        <v>479</v>
      </c>
      <c r="M48" t="str">
        <f t="shared" si="1"/>
        <v>Correct</v>
      </c>
    </row>
    <row r="49" spans="1:13" x14ac:dyDescent="0.25">
      <c r="A49">
        <v>49</v>
      </c>
      <c r="B49">
        <f>HLOOKUP(B$1,Raw!$A:$AO,$A49,FALSE)</f>
        <v>28020</v>
      </c>
      <c r="C49">
        <f>IF($B49=0,"",HLOOKUP(C$1,Raw!$A:$AO,$A49,FALSE))</f>
        <v>42012</v>
      </c>
      <c r="D49">
        <f>IF($B49=0,"",HLOOKUP(D$1,Raw!$A:$AO,$A49,FALSE))</f>
        <v>48</v>
      </c>
      <c r="E49" t="str">
        <f>IF($B49=0,"",HLOOKUP(E$1,Raw!$A:$AO,$A49,FALSE))</f>
        <v>Right</v>
      </c>
      <c r="F49" t="str">
        <f>IF($B49=0,"",HLOOKUP(F$1,Raw!$A:$AO,$A49,FALSE))</f>
        <v>I</v>
      </c>
      <c r="G49">
        <f>IF($B49=0,"",HLOOKUP(G$1,Raw!$A:$AO,$A49,FALSE))</f>
        <v>1</v>
      </c>
      <c r="H49">
        <f>IF($B49=0,"",HLOOKUP(H$1,Raw!$A:$AO,$A49,FALSE))</f>
        <v>579</v>
      </c>
      <c r="I49" t="str">
        <f>IF($B49=0,"",HLOOKUP(I$1,Raw!$A:$AO,$A49,FALSE))</f>
        <v>q</v>
      </c>
      <c r="J49" t="str">
        <f>IF($B49=0,"",HLOOKUP(J$1,Raw!$A:$AO,$A49,FALSE))</f>
        <v>q</v>
      </c>
      <c r="K49">
        <f t="shared" si="0"/>
        <v>579</v>
      </c>
      <c r="L49">
        <f t="shared" si="2"/>
        <v>579</v>
      </c>
      <c r="M49" t="str">
        <f t="shared" si="1"/>
        <v>Correct</v>
      </c>
    </row>
    <row r="50" spans="1:13" x14ac:dyDescent="0.25">
      <c r="A50">
        <v>50</v>
      </c>
      <c r="B50">
        <f>HLOOKUP(B$1,Raw!$A:$AO,$A50,FALSE)</f>
        <v>28020</v>
      </c>
      <c r="C50">
        <f>IF($B50=0,"",HLOOKUP(C$1,Raw!$A:$AO,$A50,FALSE))</f>
        <v>42012</v>
      </c>
      <c r="D50">
        <f>IF($B50=0,"",HLOOKUP(D$1,Raw!$A:$AO,$A50,FALSE))</f>
        <v>49</v>
      </c>
      <c r="E50" t="str">
        <f>IF($B50=0,"",HLOOKUP(E$1,Raw!$A:$AO,$A50,FALSE))</f>
        <v>Right</v>
      </c>
      <c r="F50" t="str">
        <f>IF($B50=0,"",HLOOKUP(F$1,Raw!$A:$AO,$A50,FALSE))</f>
        <v>C</v>
      </c>
      <c r="G50">
        <f>IF($B50=0,"",HLOOKUP(G$1,Raw!$A:$AO,$A50,FALSE))</f>
        <v>1</v>
      </c>
      <c r="H50">
        <f>IF($B50=0,"",HLOOKUP(H$1,Raw!$A:$AO,$A50,FALSE))</f>
        <v>547</v>
      </c>
      <c r="I50">
        <f>IF($B50=0,"",HLOOKUP(I$1,Raw!$A:$AO,$A50,FALSE))</f>
        <v>7</v>
      </c>
      <c r="J50">
        <f>IF($B50=0,"",HLOOKUP(J$1,Raw!$A:$AO,$A50,FALSE))</f>
        <v>7</v>
      </c>
      <c r="K50">
        <f t="shared" si="0"/>
        <v>547</v>
      </c>
      <c r="L50">
        <f t="shared" si="2"/>
        <v>547</v>
      </c>
      <c r="M50" t="str">
        <f t="shared" si="1"/>
        <v>Correct</v>
      </c>
    </row>
    <row r="51" spans="1:13" x14ac:dyDescent="0.25">
      <c r="A51">
        <v>51</v>
      </c>
      <c r="B51">
        <f>HLOOKUP(B$1,Raw!$A:$AO,$A51,FALSE)</f>
        <v>28020</v>
      </c>
      <c r="C51">
        <f>IF($B51=0,"",HLOOKUP(C$1,Raw!$A:$AO,$A51,FALSE))</f>
        <v>42012</v>
      </c>
      <c r="D51">
        <f>IF($B51=0,"",HLOOKUP(D$1,Raw!$A:$AO,$A51,FALSE))</f>
        <v>50</v>
      </c>
      <c r="E51" t="str">
        <f>IF($B51=0,"",HLOOKUP(E$1,Raw!$A:$AO,$A51,FALSE))</f>
        <v>Left</v>
      </c>
      <c r="F51" t="str">
        <f>IF($B51=0,"",HLOOKUP(F$1,Raw!$A:$AO,$A51,FALSE))</f>
        <v>C</v>
      </c>
      <c r="G51">
        <f>IF($B51=0,"",HLOOKUP(G$1,Raw!$A:$AO,$A51,FALSE))</f>
        <v>1</v>
      </c>
      <c r="H51">
        <f>IF($B51=0,"",HLOOKUP(H$1,Raw!$A:$AO,$A51,FALSE))</f>
        <v>580</v>
      </c>
      <c r="I51" t="str">
        <f>IF($B51=0,"",HLOOKUP(I$1,Raw!$A:$AO,$A51,FALSE))</f>
        <v>q</v>
      </c>
      <c r="J51" t="str">
        <f>IF($B51=0,"",HLOOKUP(J$1,Raw!$A:$AO,$A51,FALSE))</f>
        <v>q</v>
      </c>
      <c r="K51">
        <f t="shared" si="0"/>
        <v>580</v>
      </c>
      <c r="L51">
        <f t="shared" si="2"/>
        <v>580</v>
      </c>
      <c r="M51" t="str">
        <f t="shared" si="1"/>
        <v>Correct</v>
      </c>
    </row>
    <row r="52" spans="1:13" x14ac:dyDescent="0.25">
      <c r="A52">
        <v>52</v>
      </c>
      <c r="B52">
        <f>HLOOKUP(B$1,Raw!$A:$AO,$A52,FALSE)</f>
        <v>28020</v>
      </c>
      <c r="C52">
        <f>IF($B52=0,"",HLOOKUP(C$1,Raw!$A:$AO,$A52,FALSE))</f>
        <v>42012</v>
      </c>
      <c r="D52">
        <f>IF($B52=0,"",HLOOKUP(D$1,Raw!$A:$AO,$A52,FALSE))</f>
        <v>51</v>
      </c>
      <c r="E52" t="str">
        <f>IF($B52=0,"",HLOOKUP(E$1,Raw!$A:$AO,$A52,FALSE))</f>
        <v>Left</v>
      </c>
      <c r="F52" t="str">
        <f>IF($B52=0,"",HLOOKUP(F$1,Raw!$A:$AO,$A52,FALSE))</f>
        <v>C</v>
      </c>
      <c r="G52">
        <f>IF($B52=0,"",HLOOKUP(G$1,Raw!$A:$AO,$A52,FALSE))</f>
        <v>1</v>
      </c>
      <c r="H52">
        <f>IF($B52=0,"",HLOOKUP(H$1,Raw!$A:$AO,$A52,FALSE))</f>
        <v>437</v>
      </c>
      <c r="I52" t="str">
        <f>IF($B52=0,"",HLOOKUP(I$1,Raw!$A:$AO,$A52,FALSE))</f>
        <v>q</v>
      </c>
      <c r="J52" t="str">
        <f>IF($B52=0,"",HLOOKUP(J$1,Raw!$A:$AO,$A52,FALSE))</f>
        <v>q</v>
      </c>
      <c r="K52">
        <f t="shared" si="0"/>
        <v>437</v>
      </c>
      <c r="L52">
        <f t="shared" si="2"/>
        <v>437</v>
      </c>
      <c r="M52" t="str">
        <f t="shared" si="1"/>
        <v>Correct</v>
      </c>
    </row>
    <row r="53" spans="1:13" x14ac:dyDescent="0.25">
      <c r="A53">
        <v>53</v>
      </c>
      <c r="B53">
        <f>HLOOKUP(B$1,Raw!$A:$AO,$A53,FALSE)</f>
        <v>28020</v>
      </c>
      <c r="C53">
        <f>IF($B53=0,"",HLOOKUP(C$1,Raw!$A:$AO,$A53,FALSE))</f>
        <v>42012</v>
      </c>
      <c r="D53">
        <f>IF($B53=0,"",HLOOKUP(D$1,Raw!$A:$AO,$A53,FALSE))</f>
        <v>52</v>
      </c>
      <c r="E53" t="str">
        <f>IF($B53=0,"",HLOOKUP(E$1,Raw!$A:$AO,$A53,FALSE))</f>
        <v>Right</v>
      </c>
      <c r="F53" t="str">
        <f>IF($B53=0,"",HLOOKUP(F$1,Raw!$A:$AO,$A53,FALSE))</f>
        <v>C</v>
      </c>
      <c r="G53">
        <f>IF($B53=0,"",HLOOKUP(G$1,Raw!$A:$AO,$A53,FALSE))</f>
        <v>1</v>
      </c>
      <c r="H53">
        <f>IF($B53=0,"",HLOOKUP(H$1,Raw!$A:$AO,$A53,FALSE))</f>
        <v>490</v>
      </c>
      <c r="I53">
        <f>IF($B53=0,"",HLOOKUP(I$1,Raw!$A:$AO,$A53,FALSE))</f>
        <v>7</v>
      </c>
      <c r="J53">
        <f>IF($B53=0,"",HLOOKUP(J$1,Raw!$A:$AO,$A53,FALSE))</f>
        <v>7</v>
      </c>
      <c r="K53">
        <f t="shared" si="0"/>
        <v>490</v>
      </c>
      <c r="L53">
        <f t="shared" si="2"/>
        <v>490</v>
      </c>
      <c r="M53" t="str">
        <f t="shared" si="1"/>
        <v>Correct</v>
      </c>
    </row>
    <row r="54" spans="1:13" x14ac:dyDescent="0.25">
      <c r="A54">
        <v>54</v>
      </c>
      <c r="B54">
        <f>HLOOKUP(B$1,Raw!$A:$AO,$A54,FALSE)</f>
        <v>28020</v>
      </c>
      <c r="C54">
        <f>IF($B54=0,"",HLOOKUP(C$1,Raw!$A:$AO,$A54,FALSE))</f>
        <v>42012</v>
      </c>
      <c r="D54">
        <f>IF($B54=0,"",HLOOKUP(D$1,Raw!$A:$AO,$A54,FALSE))</f>
        <v>53</v>
      </c>
      <c r="E54" t="str">
        <f>IF($B54=0,"",HLOOKUP(E$1,Raw!$A:$AO,$A54,FALSE))</f>
        <v>Left</v>
      </c>
      <c r="F54" t="str">
        <f>IF($B54=0,"",HLOOKUP(F$1,Raw!$A:$AO,$A54,FALSE))</f>
        <v>C</v>
      </c>
      <c r="G54">
        <f>IF($B54=0,"",HLOOKUP(G$1,Raw!$A:$AO,$A54,FALSE))</f>
        <v>1</v>
      </c>
      <c r="H54">
        <f>IF($B54=0,"",HLOOKUP(H$1,Raw!$A:$AO,$A54,FALSE))</f>
        <v>430</v>
      </c>
      <c r="I54" t="str">
        <f>IF($B54=0,"",HLOOKUP(I$1,Raw!$A:$AO,$A54,FALSE))</f>
        <v>q</v>
      </c>
      <c r="J54" t="str">
        <f>IF($B54=0,"",HLOOKUP(J$1,Raw!$A:$AO,$A54,FALSE))</f>
        <v>q</v>
      </c>
      <c r="K54">
        <f t="shared" si="0"/>
        <v>430</v>
      </c>
      <c r="L54">
        <f t="shared" si="2"/>
        <v>430</v>
      </c>
      <c r="M54" t="str">
        <f t="shared" si="1"/>
        <v>Correct</v>
      </c>
    </row>
    <row r="55" spans="1:13" x14ac:dyDescent="0.25">
      <c r="A55">
        <v>55</v>
      </c>
      <c r="B55">
        <f>HLOOKUP(B$1,Raw!$A:$AO,$A55,FALSE)</f>
        <v>28020</v>
      </c>
      <c r="C55">
        <f>IF($B55=0,"",HLOOKUP(C$1,Raw!$A:$AO,$A55,FALSE))</f>
        <v>42012</v>
      </c>
      <c r="D55">
        <f>IF($B55=0,"",HLOOKUP(D$1,Raw!$A:$AO,$A55,FALSE))</f>
        <v>54</v>
      </c>
      <c r="E55" t="str">
        <f>IF($B55=0,"",HLOOKUP(E$1,Raw!$A:$AO,$A55,FALSE))</f>
        <v>Left</v>
      </c>
      <c r="F55" t="str">
        <f>IF($B55=0,"",HLOOKUP(F$1,Raw!$A:$AO,$A55,FALSE))</f>
        <v>C</v>
      </c>
      <c r="G55">
        <f>IF($B55=0,"",HLOOKUP(G$1,Raw!$A:$AO,$A55,FALSE))</f>
        <v>1</v>
      </c>
      <c r="H55">
        <f>IF($B55=0,"",HLOOKUP(H$1,Raw!$A:$AO,$A55,FALSE))</f>
        <v>387</v>
      </c>
      <c r="I55" t="str">
        <f>IF($B55=0,"",HLOOKUP(I$1,Raw!$A:$AO,$A55,FALSE))</f>
        <v>q</v>
      </c>
      <c r="J55" t="str">
        <f>IF($B55=0,"",HLOOKUP(J$1,Raw!$A:$AO,$A55,FALSE))</f>
        <v>q</v>
      </c>
      <c r="K55">
        <f t="shared" si="0"/>
        <v>387</v>
      </c>
      <c r="L55">
        <f t="shared" si="2"/>
        <v>387</v>
      </c>
      <c r="M55" t="str">
        <f t="shared" si="1"/>
        <v>Correct</v>
      </c>
    </row>
    <row r="56" spans="1:13" x14ac:dyDescent="0.25">
      <c r="A56">
        <v>56</v>
      </c>
      <c r="B56">
        <f>HLOOKUP(B$1,Raw!$A:$AO,$A56,FALSE)</f>
        <v>28020</v>
      </c>
      <c r="C56">
        <f>IF($B56=0,"",HLOOKUP(C$1,Raw!$A:$AO,$A56,FALSE))</f>
        <v>42012</v>
      </c>
      <c r="D56">
        <f>IF($B56=0,"",HLOOKUP(D$1,Raw!$A:$AO,$A56,FALSE))</f>
        <v>55</v>
      </c>
      <c r="E56" t="str">
        <f>IF($B56=0,"",HLOOKUP(E$1,Raw!$A:$AO,$A56,FALSE))</f>
        <v>Left</v>
      </c>
      <c r="F56" t="str">
        <f>IF($B56=0,"",HLOOKUP(F$1,Raw!$A:$AO,$A56,FALSE))</f>
        <v>I</v>
      </c>
      <c r="G56">
        <f>IF($B56=0,"",HLOOKUP(G$1,Raw!$A:$AO,$A56,FALSE))</f>
        <v>1</v>
      </c>
      <c r="H56">
        <f>IF($B56=0,"",HLOOKUP(H$1,Raw!$A:$AO,$A56,FALSE))</f>
        <v>554</v>
      </c>
      <c r="I56">
        <f>IF($B56=0,"",HLOOKUP(I$1,Raw!$A:$AO,$A56,FALSE))</f>
        <v>7</v>
      </c>
      <c r="J56">
        <f>IF($B56=0,"",HLOOKUP(J$1,Raw!$A:$AO,$A56,FALSE))</f>
        <v>7</v>
      </c>
      <c r="K56">
        <f t="shared" si="0"/>
        <v>554</v>
      </c>
      <c r="L56">
        <f t="shared" si="2"/>
        <v>554</v>
      </c>
      <c r="M56" t="str">
        <f t="shared" si="1"/>
        <v>Correct</v>
      </c>
    </row>
    <row r="57" spans="1:13" x14ac:dyDescent="0.25">
      <c r="A57">
        <v>57</v>
      </c>
      <c r="B57">
        <f>HLOOKUP(B$1,Raw!$A:$AO,$A57,FALSE)</f>
        <v>28020</v>
      </c>
      <c r="C57">
        <f>IF($B57=0,"",HLOOKUP(C$1,Raw!$A:$AO,$A57,FALSE))</f>
        <v>42012</v>
      </c>
      <c r="D57">
        <f>IF($B57=0,"",HLOOKUP(D$1,Raw!$A:$AO,$A57,FALSE))</f>
        <v>56</v>
      </c>
      <c r="E57" t="str">
        <f>IF($B57=0,"",HLOOKUP(E$1,Raw!$A:$AO,$A57,FALSE))</f>
        <v>Left</v>
      </c>
      <c r="F57" t="str">
        <f>IF($B57=0,"",HLOOKUP(F$1,Raw!$A:$AO,$A57,FALSE))</f>
        <v>C</v>
      </c>
      <c r="G57">
        <f>IF($B57=0,"",HLOOKUP(G$1,Raw!$A:$AO,$A57,FALSE))</f>
        <v>1</v>
      </c>
      <c r="H57">
        <f>IF($B57=0,"",HLOOKUP(H$1,Raw!$A:$AO,$A57,FALSE))</f>
        <v>667</v>
      </c>
      <c r="I57" t="str">
        <f>IF($B57=0,"",HLOOKUP(I$1,Raw!$A:$AO,$A57,FALSE))</f>
        <v>q</v>
      </c>
      <c r="J57" t="str">
        <f>IF($B57=0,"",HLOOKUP(J$1,Raw!$A:$AO,$A57,FALSE))</f>
        <v>q</v>
      </c>
      <c r="K57">
        <f t="shared" si="0"/>
        <v>667</v>
      </c>
      <c r="L57">
        <f t="shared" si="2"/>
        <v>667</v>
      </c>
      <c r="M57" t="str">
        <f t="shared" si="1"/>
        <v>Correct</v>
      </c>
    </row>
    <row r="58" spans="1:13" x14ac:dyDescent="0.25">
      <c r="A58">
        <v>58</v>
      </c>
      <c r="B58">
        <f>HLOOKUP(B$1,Raw!$A:$AO,$A58,FALSE)</f>
        <v>28020</v>
      </c>
      <c r="C58">
        <f>IF($B58=0,"",HLOOKUP(C$1,Raw!$A:$AO,$A58,FALSE))</f>
        <v>42012</v>
      </c>
      <c r="D58">
        <f>IF($B58=0,"",HLOOKUP(D$1,Raw!$A:$AO,$A58,FALSE))</f>
        <v>57</v>
      </c>
      <c r="E58" t="str">
        <f>IF($B58=0,"",HLOOKUP(E$1,Raw!$A:$AO,$A58,FALSE))</f>
        <v>Left</v>
      </c>
      <c r="F58" t="str">
        <f>IF($B58=0,"",HLOOKUP(F$1,Raw!$A:$AO,$A58,FALSE))</f>
        <v>I</v>
      </c>
      <c r="G58">
        <f>IF($B58=0,"",HLOOKUP(G$1,Raw!$A:$AO,$A58,FALSE))</f>
        <v>1</v>
      </c>
      <c r="H58">
        <f>IF($B58=0,"",HLOOKUP(H$1,Raw!$A:$AO,$A58,FALSE))</f>
        <v>520</v>
      </c>
      <c r="I58">
        <f>IF($B58=0,"",HLOOKUP(I$1,Raw!$A:$AO,$A58,FALSE))</f>
        <v>7</v>
      </c>
      <c r="J58">
        <f>IF($B58=0,"",HLOOKUP(J$1,Raw!$A:$AO,$A58,FALSE))</f>
        <v>7</v>
      </c>
      <c r="K58">
        <f t="shared" si="0"/>
        <v>520</v>
      </c>
      <c r="L58">
        <f t="shared" si="2"/>
        <v>520</v>
      </c>
      <c r="M58" t="str">
        <f t="shared" si="1"/>
        <v>Correct</v>
      </c>
    </row>
    <row r="59" spans="1:13" x14ac:dyDescent="0.25">
      <c r="A59">
        <v>59</v>
      </c>
      <c r="B59">
        <f>HLOOKUP(B$1,Raw!$A:$AO,$A59,FALSE)</f>
        <v>28020</v>
      </c>
      <c r="C59">
        <f>IF($B59=0,"",HLOOKUP(C$1,Raw!$A:$AO,$A59,FALSE))</f>
        <v>42012</v>
      </c>
      <c r="D59">
        <f>IF($B59=0,"",HLOOKUP(D$1,Raw!$A:$AO,$A59,FALSE))</f>
        <v>58</v>
      </c>
      <c r="E59" t="str">
        <f>IF($B59=0,"",HLOOKUP(E$1,Raw!$A:$AO,$A59,FALSE))</f>
        <v>Left</v>
      </c>
      <c r="F59" t="str">
        <f>IF($B59=0,"",HLOOKUP(F$1,Raw!$A:$AO,$A59,FALSE))</f>
        <v>C</v>
      </c>
      <c r="G59">
        <f>IF($B59=0,"",HLOOKUP(G$1,Raw!$A:$AO,$A59,FALSE))</f>
        <v>1</v>
      </c>
      <c r="H59">
        <f>IF($B59=0,"",HLOOKUP(H$1,Raw!$A:$AO,$A59,FALSE))</f>
        <v>555</v>
      </c>
      <c r="I59" t="str">
        <f>IF($B59=0,"",HLOOKUP(I$1,Raw!$A:$AO,$A59,FALSE))</f>
        <v>q</v>
      </c>
      <c r="J59" t="str">
        <f>IF($B59=0,"",HLOOKUP(J$1,Raw!$A:$AO,$A59,FALSE))</f>
        <v>q</v>
      </c>
      <c r="K59">
        <f t="shared" si="0"/>
        <v>555</v>
      </c>
      <c r="L59">
        <f t="shared" si="2"/>
        <v>555</v>
      </c>
      <c r="M59" t="str">
        <f t="shared" si="1"/>
        <v>Correct</v>
      </c>
    </row>
    <row r="60" spans="1:13" x14ac:dyDescent="0.25">
      <c r="A60">
        <v>60</v>
      </c>
      <c r="B60">
        <f>HLOOKUP(B$1,Raw!$A:$AO,$A60,FALSE)</f>
        <v>28020</v>
      </c>
      <c r="C60">
        <f>IF($B60=0,"",HLOOKUP(C$1,Raw!$A:$AO,$A60,FALSE))</f>
        <v>42012</v>
      </c>
      <c r="D60">
        <f>IF($B60=0,"",HLOOKUP(D$1,Raw!$A:$AO,$A60,FALSE))</f>
        <v>59</v>
      </c>
      <c r="E60" t="str">
        <f>IF($B60=0,"",HLOOKUP(E$1,Raw!$A:$AO,$A60,FALSE))</f>
        <v>Left</v>
      </c>
      <c r="F60" t="str">
        <f>IF($B60=0,"",HLOOKUP(F$1,Raw!$A:$AO,$A60,FALSE))</f>
        <v>I</v>
      </c>
      <c r="G60">
        <f>IF($B60=0,"",HLOOKUP(G$1,Raw!$A:$AO,$A60,FALSE))</f>
        <v>1</v>
      </c>
      <c r="H60">
        <f>IF($B60=0,"",HLOOKUP(H$1,Raw!$A:$AO,$A60,FALSE))</f>
        <v>556</v>
      </c>
      <c r="I60">
        <f>IF($B60=0,"",HLOOKUP(I$1,Raw!$A:$AO,$A60,FALSE))</f>
        <v>7</v>
      </c>
      <c r="J60">
        <f>IF($B60=0,"",HLOOKUP(J$1,Raw!$A:$AO,$A60,FALSE))</f>
        <v>7</v>
      </c>
      <c r="K60">
        <f t="shared" si="0"/>
        <v>556</v>
      </c>
      <c r="L60">
        <f t="shared" si="2"/>
        <v>556</v>
      </c>
      <c r="M60" t="str">
        <f t="shared" si="1"/>
        <v>Correct</v>
      </c>
    </row>
    <row r="61" spans="1:13" x14ac:dyDescent="0.25">
      <c r="A61">
        <v>61</v>
      </c>
      <c r="B61">
        <f>HLOOKUP(B$1,Raw!$A:$AO,$A61,FALSE)</f>
        <v>28020</v>
      </c>
      <c r="C61">
        <f>IF($B61=0,"",HLOOKUP(C$1,Raw!$A:$AO,$A61,FALSE))</f>
        <v>42012</v>
      </c>
      <c r="D61">
        <f>IF($B61=0,"",HLOOKUP(D$1,Raw!$A:$AO,$A61,FALSE))</f>
        <v>60</v>
      </c>
      <c r="E61" t="str">
        <f>IF($B61=0,"",HLOOKUP(E$1,Raw!$A:$AO,$A61,FALSE))</f>
        <v>Right</v>
      </c>
      <c r="F61" t="str">
        <f>IF($B61=0,"",HLOOKUP(F$1,Raw!$A:$AO,$A61,FALSE))</f>
        <v>C</v>
      </c>
      <c r="G61">
        <f>IF($B61=0,"",HLOOKUP(G$1,Raw!$A:$AO,$A61,FALSE))</f>
        <v>1</v>
      </c>
      <c r="H61">
        <f>IF($B61=0,"",HLOOKUP(H$1,Raw!$A:$AO,$A61,FALSE))</f>
        <v>493</v>
      </c>
      <c r="I61">
        <f>IF($B61=0,"",HLOOKUP(I$1,Raw!$A:$AO,$A61,FALSE))</f>
        <v>7</v>
      </c>
      <c r="J61">
        <f>IF($B61=0,"",HLOOKUP(J$1,Raw!$A:$AO,$A61,FALSE))</f>
        <v>7</v>
      </c>
      <c r="K61">
        <f t="shared" si="0"/>
        <v>493</v>
      </c>
      <c r="L61">
        <f t="shared" si="2"/>
        <v>493</v>
      </c>
      <c r="M61" t="str">
        <f t="shared" si="1"/>
        <v>Correct</v>
      </c>
    </row>
    <row r="62" spans="1:13" x14ac:dyDescent="0.25">
      <c r="A62">
        <v>62</v>
      </c>
      <c r="B62">
        <f>HLOOKUP(B$1,Raw!$A:$AO,$A62,FALSE)</f>
        <v>28020</v>
      </c>
      <c r="C62">
        <f>IF($B62=0,"",HLOOKUP(C$1,Raw!$A:$AO,$A62,FALSE))</f>
        <v>42012</v>
      </c>
      <c r="D62">
        <f>IF($B62=0,"",HLOOKUP(D$1,Raw!$A:$AO,$A62,FALSE))</f>
        <v>61</v>
      </c>
      <c r="E62" t="str">
        <f>IF($B62=0,"",HLOOKUP(E$1,Raw!$A:$AO,$A62,FALSE))</f>
        <v>Right</v>
      </c>
      <c r="F62" t="str">
        <f>IF($B62=0,"",HLOOKUP(F$1,Raw!$A:$AO,$A62,FALSE))</f>
        <v>I</v>
      </c>
      <c r="G62">
        <f>IF($B62=0,"",HLOOKUP(G$1,Raw!$A:$AO,$A62,FALSE))</f>
        <v>1</v>
      </c>
      <c r="H62">
        <f>IF($B62=0,"",HLOOKUP(H$1,Raw!$A:$AO,$A62,FALSE))</f>
        <v>608</v>
      </c>
      <c r="I62" t="str">
        <f>IF($B62=0,"",HLOOKUP(I$1,Raw!$A:$AO,$A62,FALSE))</f>
        <v>q</v>
      </c>
      <c r="J62" t="str">
        <f>IF($B62=0,"",HLOOKUP(J$1,Raw!$A:$AO,$A62,FALSE))</f>
        <v>q</v>
      </c>
      <c r="K62">
        <f t="shared" si="0"/>
        <v>608</v>
      </c>
      <c r="L62">
        <f t="shared" si="2"/>
        <v>608</v>
      </c>
      <c r="M62" t="str">
        <f t="shared" si="1"/>
        <v>Correct</v>
      </c>
    </row>
    <row r="63" spans="1:13" x14ac:dyDescent="0.25">
      <c r="A63">
        <v>63</v>
      </c>
      <c r="B63">
        <f>HLOOKUP(B$1,Raw!$A:$AO,$A63,FALSE)</f>
        <v>28020</v>
      </c>
      <c r="C63">
        <f>IF($B63=0,"",HLOOKUP(C$1,Raw!$A:$AO,$A63,FALSE))</f>
        <v>42012</v>
      </c>
      <c r="D63">
        <f>IF($B63=0,"",HLOOKUP(D$1,Raw!$A:$AO,$A63,FALSE))</f>
        <v>62</v>
      </c>
      <c r="E63" t="str">
        <f>IF($B63=0,"",HLOOKUP(E$1,Raw!$A:$AO,$A63,FALSE))</f>
        <v>Left</v>
      </c>
      <c r="F63" t="str">
        <f>IF($B63=0,"",HLOOKUP(F$1,Raw!$A:$AO,$A63,FALSE))</f>
        <v>I</v>
      </c>
      <c r="G63">
        <f>IF($B63=0,"",HLOOKUP(G$1,Raw!$A:$AO,$A63,FALSE))</f>
        <v>1</v>
      </c>
      <c r="H63">
        <f>IF($B63=0,"",HLOOKUP(H$1,Raw!$A:$AO,$A63,FALSE))</f>
        <v>511</v>
      </c>
      <c r="I63">
        <f>IF($B63=0,"",HLOOKUP(I$1,Raw!$A:$AO,$A63,FALSE))</f>
        <v>7</v>
      </c>
      <c r="J63">
        <f>IF($B63=0,"",HLOOKUP(J$1,Raw!$A:$AO,$A63,FALSE))</f>
        <v>7</v>
      </c>
      <c r="K63">
        <f t="shared" si="0"/>
        <v>511</v>
      </c>
      <c r="L63">
        <f t="shared" si="2"/>
        <v>511</v>
      </c>
      <c r="M63" t="str">
        <f t="shared" si="1"/>
        <v>Correct</v>
      </c>
    </row>
    <row r="64" spans="1:13" x14ac:dyDescent="0.25">
      <c r="A64">
        <v>64</v>
      </c>
      <c r="B64">
        <f>HLOOKUP(B$1,Raw!$A:$AO,$A64,FALSE)</f>
        <v>28020</v>
      </c>
      <c r="C64">
        <f>IF($B64=0,"",HLOOKUP(C$1,Raw!$A:$AO,$A64,FALSE))</f>
        <v>42012</v>
      </c>
      <c r="D64">
        <f>IF($B64=0,"",HLOOKUP(D$1,Raw!$A:$AO,$A64,FALSE))</f>
        <v>63</v>
      </c>
      <c r="E64" t="str">
        <f>IF($B64=0,"",HLOOKUP(E$1,Raw!$A:$AO,$A64,FALSE))</f>
        <v>Right</v>
      </c>
      <c r="F64" t="str">
        <f>IF($B64=0,"",HLOOKUP(F$1,Raw!$A:$AO,$A64,FALSE))</f>
        <v>I</v>
      </c>
      <c r="G64">
        <f>IF($B64=0,"",HLOOKUP(G$1,Raw!$A:$AO,$A64,FALSE))</f>
        <v>1</v>
      </c>
      <c r="H64">
        <f>IF($B64=0,"",HLOOKUP(H$1,Raw!$A:$AO,$A64,FALSE))</f>
        <v>1090</v>
      </c>
      <c r="I64" t="str">
        <f>IF($B64=0,"",HLOOKUP(I$1,Raw!$A:$AO,$A64,FALSE))</f>
        <v>q</v>
      </c>
      <c r="J64" t="str">
        <f>IF($B64=0,"",HLOOKUP(J$1,Raw!$A:$AO,$A64,FALSE))</f>
        <v>q</v>
      </c>
      <c r="K64">
        <f t="shared" si="0"/>
        <v>1090</v>
      </c>
      <c r="L64">
        <f t="shared" si="2"/>
        <v>1090</v>
      </c>
      <c r="M64" t="str">
        <f t="shared" si="1"/>
        <v>Correct</v>
      </c>
    </row>
    <row r="65" spans="1:13" x14ac:dyDescent="0.25">
      <c r="A65">
        <v>65</v>
      </c>
      <c r="B65">
        <f>HLOOKUP(B$1,Raw!$A:$AO,$A65,FALSE)</f>
        <v>28020</v>
      </c>
      <c r="C65">
        <f>IF($B65=0,"",HLOOKUP(C$1,Raw!$A:$AO,$A65,FALSE))</f>
        <v>42012</v>
      </c>
      <c r="D65">
        <f>IF($B65=0,"",HLOOKUP(D$1,Raw!$A:$AO,$A65,FALSE))</f>
        <v>64</v>
      </c>
      <c r="E65" t="str">
        <f>IF($B65=0,"",HLOOKUP(E$1,Raw!$A:$AO,$A65,FALSE))</f>
        <v>Left</v>
      </c>
      <c r="F65" t="str">
        <f>IF($B65=0,"",HLOOKUP(F$1,Raw!$A:$AO,$A65,FALSE))</f>
        <v>C</v>
      </c>
      <c r="G65">
        <f>IF($B65=0,"",HLOOKUP(G$1,Raw!$A:$AO,$A65,FALSE))</f>
        <v>1</v>
      </c>
      <c r="H65">
        <f>IF($B65=0,"",HLOOKUP(H$1,Raw!$A:$AO,$A65,FALSE))</f>
        <v>1150</v>
      </c>
      <c r="I65" t="str">
        <f>IF($B65=0,"",HLOOKUP(I$1,Raw!$A:$AO,$A65,FALSE))</f>
        <v>q</v>
      </c>
      <c r="J65" t="str">
        <f>IF($B65=0,"",HLOOKUP(J$1,Raw!$A:$AO,$A65,FALSE))</f>
        <v>q</v>
      </c>
      <c r="K65">
        <f t="shared" si="0"/>
        <v>1150</v>
      </c>
      <c r="L65" t="str">
        <f t="shared" si="2"/>
        <v/>
      </c>
      <c r="M65" t="str">
        <f t="shared" si="1"/>
        <v>Outlier</v>
      </c>
    </row>
    <row r="66" spans="1:13" x14ac:dyDescent="0.25">
      <c r="A66">
        <v>66</v>
      </c>
      <c r="B66">
        <f>HLOOKUP(B$1,Raw!$A:$AO,$A66,FALSE)</f>
        <v>28020</v>
      </c>
      <c r="C66">
        <f>IF($B66=0,"",HLOOKUP(C$1,Raw!$A:$AO,$A66,FALSE))</f>
        <v>42012</v>
      </c>
      <c r="D66">
        <f>IF($B66=0,"",HLOOKUP(D$1,Raw!$A:$AO,$A66,FALSE))</f>
        <v>65</v>
      </c>
      <c r="E66" t="str">
        <f>IF($B66=0,"",HLOOKUP(E$1,Raw!$A:$AO,$A66,FALSE))</f>
        <v>Right</v>
      </c>
      <c r="F66" t="str">
        <f>IF($B66=0,"",HLOOKUP(F$1,Raw!$A:$AO,$A66,FALSE))</f>
        <v>C</v>
      </c>
      <c r="G66">
        <f>IF($B66=0,"",HLOOKUP(G$1,Raw!$A:$AO,$A66,FALSE))</f>
        <v>1</v>
      </c>
      <c r="H66">
        <f>IF($B66=0,"",HLOOKUP(H$1,Raw!$A:$AO,$A66,FALSE))</f>
        <v>617</v>
      </c>
      <c r="I66">
        <f>IF($B66=0,"",HLOOKUP(I$1,Raw!$A:$AO,$A66,FALSE))</f>
        <v>7</v>
      </c>
      <c r="J66">
        <f>IF($B66=0,"",HLOOKUP(J$1,Raw!$A:$AO,$A66,FALSE))</f>
        <v>7</v>
      </c>
      <c r="K66">
        <f t="shared" si="0"/>
        <v>617</v>
      </c>
      <c r="L66">
        <f t="shared" si="2"/>
        <v>617</v>
      </c>
      <c r="M66" t="str">
        <f t="shared" si="1"/>
        <v>Correct</v>
      </c>
    </row>
    <row r="67" spans="1:13" x14ac:dyDescent="0.25">
      <c r="A67">
        <v>67</v>
      </c>
      <c r="B67">
        <f>HLOOKUP(B$1,Raw!$A:$AO,$A67,FALSE)</f>
        <v>28020</v>
      </c>
      <c r="C67">
        <f>IF($B67=0,"",HLOOKUP(C$1,Raw!$A:$AO,$A67,FALSE))</f>
        <v>42012</v>
      </c>
      <c r="D67">
        <f>IF($B67=0,"",HLOOKUP(D$1,Raw!$A:$AO,$A67,FALSE))</f>
        <v>66</v>
      </c>
      <c r="E67" t="str">
        <f>IF($B67=0,"",HLOOKUP(E$1,Raw!$A:$AO,$A67,FALSE))</f>
        <v>Right</v>
      </c>
      <c r="F67" t="str">
        <f>IF($B67=0,"",HLOOKUP(F$1,Raw!$A:$AO,$A67,FALSE))</f>
        <v>C</v>
      </c>
      <c r="G67">
        <f>IF($B67=0,"",HLOOKUP(G$1,Raw!$A:$AO,$A67,FALSE))</f>
        <v>1</v>
      </c>
      <c r="H67">
        <f>IF($B67=0,"",HLOOKUP(H$1,Raw!$A:$AO,$A67,FALSE))</f>
        <v>695</v>
      </c>
      <c r="I67">
        <f>IF($B67=0,"",HLOOKUP(I$1,Raw!$A:$AO,$A67,FALSE))</f>
        <v>7</v>
      </c>
      <c r="J67">
        <f>IF($B67=0,"",HLOOKUP(J$1,Raw!$A:$AO,$A67,FALSE))</f>
        <v>7</v>
      </c>
      <c r="K67">
        <f t="shared" ref="K67:K81" si="3">IF(G67=1,H67,"")</f>
        <v>695</v>
      </c>
      <c r="L67">
        <f t="shared" si="2"/>
        <v>695</v>
      </c>
      <c r="M67" t="str">
        <f t="shared" ref="M67:M81" si="4">IF(K67=0,"Timeout",IF(G67=0,"Incorrect",IF(K67&lt;&gt;L67,"Outlier",IF(G67=1,"Correct",""))))</f>
        <v>Correct</v>
      </c>
    </row>
    <row r="68" spans="1:13" x14ac:dyDescent="0.25">
      <c r="A68">
        <v>68</v>
      </c>
      <c r="B68">
        <f>HLOOKUP(B$1,Raw!$A:$AO,$A68,FALSE)</f>
        <v>28020</v>
      </c>
      <c r="C68">
        <f>IF($B68=0,"",HLOOKUP(C$1,Raw!$A:$AO,$A68,FALSE))</f>
        <v>42012</v>
      </c>
      <c r="D68">
        <f>IF($B68=0,"",HLOOKUP(D$1,Raw!$A:$AO,$A68,FALSE))</f>
        <v>67</v>
      </c>
      <c r="E68" t="str">
        <f>IF($B68=0,"",HLOOKUP(E$1,Raw!$A:$AO,$A68,FALSE))</f>
        <v>Right</v>
      </c>
      <c r="F68" t="str">
        <f>IF($B68=0,"",HLOOKUP(F$1,Raw!$A:$AO,$A68,FALSE))</f>
        <v>C</v>
      </c>
      <c r="G68">
        <f>IF($B68=0,"",HLOOKUP(G$1,Raw!$A:$AO,$A68,FALSE))</f>
        <v>1</v>
      </c>
      <c r="H68">
        <f>IF($B68=0,"",HLOOKUP(H$1,Raw!$A:$AO,$A68,FALSE))</f>
        <v>675</v>
      </c>
      <c r="I68">
        <f>IF($B68=0,"",HLOOKUP(I$1,Raw!$A:$AO,$A68,FALSE))</f>
        <v>7</v>
      </c>
      <c r="J68">
        <f>IF($B68=0,"",HLOOKUP(J$1,Raw!$A:$AO,$A68,FALSE))</f>
        <v>7</v>
      </c>
      <c r="K68">
        <f t="shared" si="3"/>
        <v>675</v>
      </c>
      <c r="L68">
        <f t="shared" ref="L68:L81" si="5">IF(AND(K68&lt;$P$4,K68&gt;$P$5),K68,"")</f>
        <v>675</v>
      </c>
      <c r="M68" t="str">
        <f t="shared" si="4"/>
        <v>Correct</v>
      </c>
    </row>
    <row r="69" spans="1:13" x14ac:dyDescent="0.25">
      <c r="A69">
        <v>69</v>
      </c>
      <c r="B69">
        <f>HLOOKUP(B$1,Raw!$A:$AO,$A69,FALSE)</f>
        <v>28020</v>
      </c>
      <c r="C69">
        <f>IF($B69=0,"",HLOOKUP(C$1,Raw!$A:$AO,$A69,FALSE))</f>
        <v>42012</v>
      </c>
      <c r="D69">
        <f>IF($B69=0,"",HLOOKUP(D$1,Raw!$A:$AO,$A69,FALSE))</f>
        <v>68</v>
      </c>
      <c r="E69" t="str">
        <f>IF($B69=0,"",HLOOKUP(E$1,Raw!$A:$AO,$A69,FALSE))</f>
        <v>Right</v>
      </c>
      <c r="F69" t="str">
        <f>IF($B69=0,"",HLOOKUP(F$1,Raw!$A:$AO,$A69,FALSE))</f>
        <v>C</v>
      </c>
      <c r="G69">
        <f>IF($B69=0,"",HLOOKUP(G$1,Raw!$A:$AO,$A69,FALSE))</f>
        <v>1</v>
      </c>
      <c r="H69">
        <f>IF($B69=0,"",HLOOKUP(H$1,Raw!$A:$AO,$A69,FALSE))</f>
        <v>543</v>
      </c>
      <c r="I69">
        <f>IF($B69=0,"",HLOOKUP(I$1,Raw!$A:$AO,$A69,FALSE))</f>
        <v>7</v>
      </c>
      <c r="J69">
        <f>IF($B69=0,"",HLOOKUP(J$1,Raw!$A:$AO,$A69,FALSE))</f>
        <v>7</v>
      </c>
      <c r="K69">
        <f t="shared" si="3"/>
        <v>543</v>
      </c>
      <c r="L69">
        <f t="shared" si="5"/>
        <v>543</v>
      </c>
      <c r="M69" t="str">
        <f t="shared" si="4"/>
        <v>Correct</v>
      </c>
    </row>
    <row r="70" spans="1:13" x14ac:dyDescent="0.25">
      <c r="A70">
        <v>70</v>
      </c>
      <c r="B70">
        <f>HLOOKUP(B$1,Raw!$A:$AO,$A70,FALSE)</f>
        <v>28020</v>
      </c>
      <c r="C70">
        <f>IF($B70=0,"",HLOOKUP(C$1,Raw!$A:$AO,$A70,FALSE))</f>
        <v>42012</v>
      </c>
      <c r="D70">
        <f>IF($B70=0,"",HLOOKUP(D$1,Raw!$A:$AO,$A70,FALSE))</f>
        <v>69</v>
      </c>
      <c r="E70" t="str">
        <f>IF($B70=0,"",HLOOKUP(E$1,Raw!$A:$AO,$A70,FALSE))</f>
        <v>Left</v>
      </c>
      <c r="F70" t="str">
        <f>IF($B70=0,"",HLOOKUP(F$1,Raw!$A:$AO,$A70,FALSE))</f>
        <v>C</v>
      </c>
      <c r="G70">
        <f>IF($B70=0,"",HLOOKUP(G$1,Raw!$A:$AO,$A70,FALSE))</f>
        <v>1</v>
      </c>
      <c r="H70">
        <f>IF($B70=0,"",HLOOKUP(H$1,Raw!$A:$AO,$A70,FALSE))</f>
        <v>385</v>
      </c>
      <c r="I70" t="str">
        <f>IF($B70=0,"",HLOOKUP(I$1,Raw!$A:$AO,$A70,FALSE))</f>
        <v>q</v>
      </c>
      <c r="J70" t="str">
        <f>IF($B70=0,"",HLOOKUP(J$1,Raw!$A:$AO,$A70,FALSE))</f>
        <v>q</v>
      </c>
      <c r="K70">
        <f t="shared" si="3"/>
        <v>385</v>
      </c>
      <c r="L70">
        <f t="shared" si="5"/>
        <v>385</v>
      </c>
      <c r="M70" t="str">
        <f t="shared" si="4"/>
        <v>Correct</v>
      </c>
    </row>
    <row r="71" spans="1:13" x14ac:dyDescent="0.25">
      <c r="A71">
        <v>71</v>
      </c>
      <c r="B71">
        <f>HLOOKUP(B$1,Raw!$A:$AO,$A71,FALSE)</f>
        <v>28020</v>
      </c>
      <c r="C71">
        <f>IF($B71=0,"",HLOOKUP(C$1,Raw!$A:$AO,$A71,FALSE))</f>
        <v>42012</v>
      </c>
      <c r="D71">
        <f>IF($B71=0,"",HLOOKUP(D$1,Raw!$A:$AO,$A71,FALSE))</f>
        <v>70</v>
      </c>
      <c r="E71" t="str">
        <f>IF($B71=0,"",HLOOKUP(E$1,Raw!$A:$AO,$A71,FALSE))</f>
        <v>Left</v>
      </c>
      <c r="F71" t="str">
        <f>IF($B71=0,"",HLOOKUP(F$1,Raw!$A:$AO,$A71,FALSE))</f>
        <v>C</v>
      </c>
      <c r="G71">
        <f>IF($B71=0,"",HLOOKUP(G$1,Raw!$A:$AO,$A71,FALSE))</f>
        <v>1</v>
      </c>
      <c r="H71">
        <f>IF($B71=0,"",HLOOKUP(H$1,Raw!$A:$AO,$A71,FALSE))</f>
        <v>296</v>
      </c>
      <c r="I71" t="str">
        <f>IF($B71=0,"",HLOOKUP(I$1,Raw!$A:$AO,$A71,FALSE))</f>
        <v>q</v>
      </c>
      <c r="J71" t="str">
        <f>IF($B71=0,"",HLOOKUP(J$1,Raw!$A:$AO,$A71,FALSE))</f>
        <v>q</v>
      </c>
      <c r="K71">
        <f t="shared" si="3"/>
        <v>296</v>
      </c>
      <c r="L71">
        <f t="shared" si="5"/>
        <v>296</v>
      </c>
      <c r="M71" t="str">
        <f t="shared" si="4"/>
        <v>Correct</v>
      </c>
    </row>
    <row r="72" spans="1:13" x14ac:dyDescent="0.25">
      <c r="A72">
        <v>72</v>
      </c>
      <c r="B72">
        <f>HLOOKUP(B$1,Raw!$A:$AO,$A72,FALSE)</f>
        <v>28020</v>
      </c>
      <c r="C72">
        <f>IF($B72=0,"",HLOOKUP(C$1,Raw!$A:$AO,$A72,FALSE))</f>
        <v>42012</v>
      </c>
      <c r="D72">
        <f>IF($B72=0,"",HLOOKUP(D$1,Raw!$A:$AO,$A72,FALSE))</f>
        <v>71</v>
      </c>
      <c r="E72" t="str">
        <f>IF($B72=0,"",HLOOKUP(E$1,Raw!$A:$AO,$A72,FALSE))</f>
        <v>Right</v>
      </c>
      <c r="F72" t="str">
        <f>IF($B72=0,"",HLOOKUP(F$1,Raw!$A:$AO,$A72,FALSE))</f>
        <v>I</v>
      </c>
      <c r="G72">
        <f>IF($B72=0,"",HLOOKUP(G$1,Raw!$A:$AO,$A72,FALSE))</f>
        <v>1</v>
      </c>
      <c r="H72">
        <f>IF($B72=0,"",HLOOKUP(H$1,Raw!$A:$AO,$A72,FALSE))</f>
        <v>467</v>
      </c>
      <c r="I72" t="str">
        <f>IF($B72=0,"",HLOOKUP(I$1,Raw!$A:$AO,$A72,FALSE))</f>
        <v>q</v>
      </c>
      <c r="J72" t="str">
        <f>IF($B72=0,"",HLOOKUP(J$1,Raw!$A:$AO,$A72,FALSE))</f>
        <v>q</v>
      </c>
      <c r="K72">
        <f t="shared" si="3"/>
        <v>467</v>
      </c>
      <c r="L72">
        <f t="shared" si="5"/>
        <v>467</v>
      </c>
      <c r="M72" t="str">
        <f t="shared" si="4"/>
        <v>Correct</v>
      </c>
    </row>
    <row r="73" spans="1:13" x14ac:dyDescent="0.25">
      <c r="A73">
        <v>73</v>
      </c>
      <c r="B73">
        <f>HLOOKUP(B$1,Raw!$A:$AO,$A73,FALSE)</f>
        <v>28020</v>
      </c>
      <c r="C73">
        <f>IF($B73=0,"",HLOOKUP(C$1,Raw!$A:$AO,$A73,FALSE))</f>
        <v>42012</v>
      </c>
      <c r="D73">
        <f>IF($B73=0,"",HLOOKUP(D$1,Raw!$A:$AO,$A73,FALSE))</f>
        <v>72</v>
      </c>
      <c r="E73" t="str">
        <f>IF($B73=0,"",HLOOKUP(E$1,Raw!$A:$AO,$A73,FALSE))</f>
        <v>Left</v>
      </c>
      <c r="F73" t="str">
        <f>IF($B73=0,"",HLOOKUP(F$1,Raw!$A:$AO,$A73,FALSE))</f>
        <v>C</v>
      </c>
      <c r="G73">
        <f>IF($B73=0,"",HLOOKUP(G$1,Raw!$A:$AO,$A73,FALSE))</f>
        <v>1</v>
      </c>
      <c r="H73">
        <f>IF($B73=0,"",HLOOKUP(H$1,Raw!$A:$AO,$A73,FALSE))</f>
        <v>424</v>
      </c>
      <c r="I73" t="str">
        <f>IF($B73=0,"",HLOOKUP(I$1,Raw!$A:$AO,$A73,FALSE))</f>
        <v>q</v>
      </c>
      <c r="J73" t="str">
        <f>IF($B73=0,"",HLOOKUP(J$1,Raw!$A:$AO,$A73,FALSE))</f>
        <v>q</v>
      </c>
      <c r="K73">
        <f t="shared" si="3"/>
        <v>424</v>
      </c>
      <c r="L73">
        <f t="shared" si="5"/>
        <v>424</v>
      </c>
      <c r="M73" t="str">
        <f t="shared" si="4"/>
        <v>Correct</v>
      </c>
    </row>
    <row r="74" spans="1:13" x14ac:dyDescent="0.25">
      <c r="A74">
        <v>74</v>
      </c>
      <c r="B74">
        <f>HLOOKUP(B$1,Raw!$A:$AO,$A74,FALSE)</f>
        <v>0</v>
      </c>
      <c r="C74" t="str">
        <f>IF($B74=0,"",HLOOKUP(C$1,Raw!$A:$AO,$A74,FALSE))</f>
        <v/>
      </c>
      <c r="D74" t="str">
        <f>IF($B74=0,"",HLOOKUP(D$1,Raw!$A:$AO,$A74,FALSE))</f>
        <v/>
      </c>
      <c r="E74" t="str">
        <f>IF($B74=0,"",HLOOKUP(E$1,Raw!$A:$AO,$A74,FALSE))</f>
        <v/>
      </c>
      <c r="F74" t="str">
        <f>IF($B74=0,"",HLOOKUP(F$1,Raw!$A:$AO,$A74,FALSE))</f>
        <v/>
      </c>
      <c r="G74" t="str">
        <f>IF($B74=0,"",HLOOKUP(G$1,Raw!$A:$AO,$A74,FALSE))</f>
        <v/>
      </c>
      <c r="H74" t="str">
        <f>IF($B74=0,"",HLOOKUP(H$1,Raw!$A:$AO,$A74,FALSE))</f>
        <v/>
      </c>
      <c r="I74" t="str">
        <f>IF($B74=0,"",HLOOKUP(I$1,Raw!$A:$AO,$A74,FALSE))</f>
        <v/>
      </c>
      <c r="J74" t="str">
        <f>IF($B74=0,"",HLOOKUP(J$1,Raw!$A:$AO,$A74,FALSE))</f>
        <v/>
      </c>
      <c r="K74" t="str">
        <f t="shared" si="3"/>
        <v/>
      </c>
      <c r="L74" t="str">
        <f t="shared" si="5"/>
        <v/>
      </c>
      <c r="M74" t="str">
        <f t="shared" si="4"/>
        <v/>
      </c>
    </row>
    <row r="75" spans="1:13" x14ac:dyDescent="0.25">
      <c r="A75">
        <v>75</v>
      </c>
      <c r="B75">
        <f>HLOOKUP(B$1,Raw!$A:$AO,$A75,FALSE)</f>
        <v>0</v>
      </c>
      <c r="C75" t="str">
        <f>IF($B75=0,"",HLOOKUP(C$1,Raw!$A:$AO,$A75,FALSE))</f>
        <v/>
      </c>
      <c r="D75" t="str">
        <f>IF($B75=0,"",HLOOKUP(D$1,Raw!$A:$AO,$A75,FALSE))</f>
        <v/>
      </c>
      <c r="E75" t="str">
        <f>IF($B75=0,"",HLOOKUP(E$1,Raw!$A:$AO,$A75,FALSE))</f>
        <v/>
      </c>
      <c r="F75" t="str">
        <f>IF($B75=0,"",HLOOKUP(F$1,Raw!$A:$AO,$A75,FALSE))</f>
        <v/>
      </c>
      <c r="G75" t="str">
        <f>IF($B75=0,"",HLOOKUP(G$1,Raw!$A:$AO,$A75,FALSE))</f>
        <v/>
      </c>
      <c r="H75" t="str">
        <f>IF($B75=0,"",HLOOKUP(H$1,Raw!$A:$AO,$A75,FALSE))</f>
        <v/>
      </c>
      <c r="I75" t="str">
        <f>IF($B75=0,"",HLOOKUP(I$1,Raw!$A:$AO,$A75,FALSE))</f>
        <v/>
      </c>
      <c r="J75" t="str">
        <f>IF($B75=0,"",HLOOKUP(J$1,Raw!$A:$AO,$A75,FALSE))</f>
        <v/>
      </c>
      <c r="K75" t="str">
        <f t="shared" si="3"/>
        <v/>
      </c>
      <c r="L75" t="str">
        <f t="shared" si="5"/>
        <v/>
      </c>
      <c r="M75" t="str">
        <f t="shared" si="4"/>
        <v/>
      </c>
    </row>
    <row r="76" spans="1:13" x14ac:dyDescent="0.25">
      <c r="A76">
        <v>76</v>
      </c>
      <c r="B76">
        <f>HLOOKUP(B$1,Raw!$A:$AO,$A76,FALSE)</f>
        <v>0</v>
      </c>
      <c r="C76" t="str">
        <f>IF($B76=0,"",HLOOKUP(C$1,Raw!$A:$AO,$A76,FALSE))</f>
        <v/>
      </c>
      <c r="D76" t="str">
        <f>IF($B76=0,"",HLOOKUP(D$1,Raw!$A:$AO,$A76,FALSE))</f>
        <v/>
      </c>
      <c r="E76" t="str">
        <f>IF($B76=0,"",HLOOKUP(E$1,Raw!$A:$AO,$A76,FALSE))</f>
        <v/>
      </c>
      <c r="F76" t="str">
        <f>IF($B76=0,"",HLOOKUP(F$1,Raw!$A:$AO,$A76,FALSE))</f>
        <v/>
      </c>
      <c r="G76" t="str">
        <f>IF($B76=0,"",HLOOKUP(G$1,Raw!$A:$AO,$A76,FALSE))</f>
        <v/>
      </c>
      <c r="H76" t="str">
        <f>IF($B76=0,"",HLOOKUP(H$1,Raw!$A:$AO,$A76,FALSE))</f>
        <v/>
      </c>
      <c r="I76" t="str">
        <f>IF($B76=0,"",HLOOKUP(I$1,Raw!$A:$AO,$A76,FALSE))</f>
        <v/>
      </c>
      <c r="J76" t="str">
        <f>IF($B76=0,"",HLOOKUP(J$1,Raw!$A:$AO,$A76,FALSE))</f>
        <v/>
      </c>
      <c r="K76" t="str">
        <f t="shared" si="3"/>
        <v/>
      </c>
      <c r="L76" t="str">
        <f t="shared" si="5"/>
        <v/>
      </c>
      <c r="M76" t="str">
        <f t="shared" si="4"/>
        <v/>
      </c>
    </row>
    <row r="77" spans="1:13" x14ac:dyDescent="0.25">
      <c r="A77">
        <v>77</v>
      </c>
      <c r="B77">
        <f>HLOOKUP(B$1,Raw!$A:$AO,$A77,FALSE)</f>
        <v>0</v>
      </c>
      <c r="C77" t="str">
        <f>IF($B77=0,"",HLOOKUP(C$1,Raw!$A:$AO,$A77,FALSE))</f>
        <v/>
      </c>
      <c r="D77" t="str">
        <f>IF($B77=0,"",HLOOKUP(D$1,Raw!$A:$AO,$A77,FALSE))</f>
        <v/>
      </c>
      <c r="E77" t="str">
        <f>IF($B77=0,"",HLOOKUP(E$1,Raw!$A:$AO,$A77,FALSE))</f>
        <v/>
      </c>
      <c r="F77" t="str">
        <f>IF($B77=0,"",HLOOKUP(F$1,Raw!$A:$AO,$A77,FALSE))</f>
        <v/>
      </c>
      <c r="G77" t="str">
        <f>IF($B77=0,"",HLOOKUP(G$1,Raw!$A:$AO,$A77,FALSE))</f>
        <v/>
      </c>
      <c r="H77" t="str">
        <f>IF($B77=0,"",HLOOKUP(H$1,Raw!$A:$AO,$A77,FALSE))</f>
        <v/>
      </c>
      <c r="I77" t="str">
        <f>IF($B77=0,"",HLOOKUP(I$1,Raw!$A:$AO,$A77,FALSE))</f>
        <v/>
      </c>
      <c r="J77" t="str">
        <f>IF($B77=0,"",HLOOKUP(J$1,Raw!$A:$AO,$A77,FALSE))</f>
        <v/>
      </c>
      <c r="K77" t="str">
        <f t="shared" si="3"/>
        <v/>
      </c>
      <c r="L77" t="str">
        <f t="shared" si="5"/>
        <v/>
      </c>
      <c r="M77" t="str">
        <f t="shared" si="4"/>
        <v/>
      </c>
    </row>
    <row r="78" spans="1:13" x14ac:dyDescent="0.25">
      <c r="A78">
        <v>78</v>
      </c>
      <c r="B78">
        <f>HLOOKUP(B$1,Raw!$A:$AO,$A78,FALSE)</f>
        <v>0</v>
      </c>
      <c r="C78" t="str">
        <f>IF($B78=0,"",HLOOKUP(C$1,Raw!$A:$AO,$A78,FALSE))</f>
        <v/>
      </c>
      <c r="D78" t="str">
        <f>IF($B78=0,"",HLOOKUP(D$1,Raw!$A:$AO,$A78,FALSE))</f>
        <v/>
      </c>
      <c r="E78" t="str">
        <f>IF($B78=0,"",HLOOKUP(E$1,Raw!$A:$AO,$A78,FALSE))</f>
        <v/>
      </c>
      <c r="F78" t="str">
        <f>IF($B78=0,"",HLOOKUP(F$1,Raw!$A:$AO,$A78,FALSE))</f>
        <v/>
      </c>
      <c r="G78" t="str">
        <f>IF($B78=0,"",HLOOKUP(G$1,Raw!$A:$AO,$A78,FALSE))</f>
        <v/>
      </c>
      <c r="H78" t="str">
        <f>IF($B78=0,"",HLOOKUP(H$1,Raw!$A:$AO,$A78,FALSE))</f>
        <v/>
      </c>
      <c r="I78" t="str">
        <f>IF($B78=0,"",HLOOKUP(I$1,Raw!$A:$AO,$A78,FALSE))</f>
        <v/>
      </c>
      <c r="J78" t="str">
        <f>IF($B78=0,"",HLOOKUP(J$1,Raw!$A:$AO,$A78,FALSE))</f>
        <v/>
      </c>
      <c r="K78" t="str">
        <f t="shared" si="3"/>
        <v/>
      </c>
      <c r="L78" t="str">
        <f t="shared" si="5"/>
        <v/>
      </c>
      <c r="M78" t="str">
        <f t="shared" si="4"/>
        <v/>
      </c>
    </row>
    <row r="79" spans="1:13" x14ac:dyDescent="0.25">
      <c r="A79">
        <v>79</v>
      </c>
      <c r="B79">
        <f>HLOOKUP(B$1,Raw!$A:$AO,$A79,FALSE)</f>
        <v>0</v>
      </c>
      <c r="C79" t="str">
        <f>IF($B79=0,"",HLOOKUP(C$1,Raw!$A:$AO,$A79,FALSE))</f>
        <v/>
      </c>
      <c r="D79" t="str">
        <f>IF($B79=0,"",HLOOKUP(D$1,Raw!$A:$AO,$A79,FALSE))</f>
        <v/>
      </c>
      <c r="E79" t="str">
        <f>IF($B79=0,"",HLOOKUP(E$1,Raw!$A:$AO,$A79,FALSE))</f>
        <v/>
      </c>
      <c r="F79" t="str">
        <f>IF($B79=0,"",HLOOKUP(F$1,Raw!$A:$AO,$A79,FALSE))</f>
        <v/>
      </c>
      <c r="G79" t="str">
        <f>IF($B79=0,"",HLOOKUP(G$1,Raw!$A:$AO,$A79,FALSE))</f>
        <v/>
      </c>
      <c r="H79" t="str">
        <f>IF($B79=0,"",HLOOKUP(H$1,Raw!$A:$AO,$A79,FALSE))</f>
        <v/>
      </c>
      <c r="I79" t="str">
        <f>IF($B79=0,"",HLOOKUP(I$1,Raw!$A:$AO,$A79,FALSE))</f>
        <v/>
      </c>
      <c r="J79" t="str">
        <f>IF($B79=0,"",HLOOKUP(J$1,Raw!$A:$AO,$A79,FALSE))</f>
        <v/>
      </c>
      <c r="K79" t="str">
        <f t="shared" si="3"/>
        <v/>
      </c>
      <c r="L79" t="str">
        <f t="shared" si="5"/>
        <v/>
      </c>
      <c r="M79" t="str">
        <f t="shared" si="4"/>
        <v/>
      </c>
    </row>
    <row r="80" spans="1:13" x14ac:dyDescent="0.25">
      <c r="A80">
        <v>80</v>
      </c>
      <c r="B80">
        <f>HLOOKUP(B$1,Raw!$A:$AO,$A80,FALSE)</f>
        <v>0</v>
      </c>
      <c r="C80" t="str">
        <f>IF($B80=0,"",HLOOKUP(C$1,Raw!$A:$AO,$A80,FALSE))</f>
        <v/>
      </c>
      <c r="D80" t="str">
        <f>IF($B80=0,"",HLOOKUP(D$1,Raw!$A:$AO,$A80,FALSE))</f>
        <v/>
      </c>
      <c r="E80" t="str">
        <f>IF($B80=0,"",HLOOKUP(E$1,Raw!$A:$AO,$A80,FALSE))</f>
        <v/>
      </c>
      <c r="F80" t="str">
        <f>IF($B80=0,"",HLOOKUP(F$1,Raw!$A:$AO,$A80,FALSE))</f>
        <v/>
      </c>
      <c r="G80" t="str">
        <f>IF($B80=0,"",HLOOKUP(G$1,Raw!$A:$AO,$A80,FALSE))</f>
        <v/>
      </c>
      <c r="H80" t="str">
        <f>IF($B80=0,"",HLOOKUP(H$1,Raw!$A:$AO,$A80,FALSE))</f>
        <v/>
      </c>
      <c r="I80" t="str">
        <f>IF($B80=0,"",HLOOKUP(I$1,Raw!$A:$AO,$A80,FALSE))</f>
        <v/>
      </c>
      <c r="J80" t="str">
        <f>IF($B80=0,"",HLOOKUP(J$1,Raw!$A:$AO,$A80,FALSE))</f>
        <v/>
      </c>
      <c r="K80" t="str">
        <f t="shared" si="3"/>
        <v/>
      </c>
      <c r="L80" t="str">
        <f t="shared" si="5"/>
        <v/>
      </c>
      <c r="M80" t="str">
        <f t="shared" si="4"/>
        <v/>
      </c>
    </row>
    <row r="81" spans="1:13" x14ac:dyDescent="0.25">
      <c r="A81">
        <v>81</v>
      </c>
      <c r="B81">
        <f>HLOOKUP(B$1,Raw!$A:$AO,$A81,FALSE)</f>
        <v>0</v>
      </c>
      <c r="C81" t="str">
        <f>IF($B81=0,"",HLOOKUP(C$1,Raw!$A:$AO,$A81,FALSE))</f>
        <v/>
      </c>
      <c r="D81" t="str">
        <f>IF($B81=0,"",HLOOKUP(D$1,Raw!$A:$AO,$A81,FALSE))</f>
        <v/>
      </c>
      <c r="E81" t="str">
        <f>IF($B81=0,"",HLOOKUP(E$1,Raw!$A:$AO,$A81,FALSE))</f>
        <v/>
      </c>
      <c r="F81" t="str">
        <f>IF($B81=0,"",HLOOKUP(F$1,Raw!$A:$AO,$A81,FALSE))</f>
        <v/>
      </c>
      <c r="G81" t="str">
        <f>IF($B81=0,"",HLOOKUP(G$1,Raw!$A:$AO,$A81,FALSE))</f>
        <v/>
      </c>
      <c r="H81" t="str">
        <f>IF($B81=0,"",HLOOKUP(H$1,Raw!$A:$AO,$A81,FALSE))</f>
        <v/>
      </c>
      <c r="I81" t="str">
        <f>IF($B81=0,"",HLOOKUP(I$1,Raw!$A:$AO,$A81,FALSE))</f>
        <v/>
      </c>
      <c r="J81" t="str">
        <f>IF($B81=0,"",HLOOKUP(J$1,Raw!$A:$AO,$A81,FALSE))</f>
        <v/>
      </c>
      <c r="K81" t="str">
        <f t="shared" si="3"/>
        <v/>
      </c>
      <c r="L81" t="str">
        <f t="shared" si="5"/>
        <v/>
      </c>
      <c r="M81" t="str">
        <f t="shared" si="4"/>
        <v/>
      </c>
    </row>
    <row r="82" spans="1:13" x14ac:dyDescent="0.25">
      <c r="B82" t="s">
        <v>39</v>
      </c>
      <c r="C82" t="s">
        <v>39</v>
      </c>
      <c r="D82" t="s">
        <v>39</v>
      </c>
      <c r="E82" t="s">
        <v>39</v>
      </c>
      <c r="F82" t="s">
        <v>39</v>
      </c>
      <c r="G82" t="s">
        <v>39</v>
      </c>
      <c r="H82" t="s">
        <v>39</v>
      </c>
      <c r="I82" t="s">
        <v>39</v>
      </c>
      <c r="J82" t="s">
        <v>39</v>
      </c>
      <c r="K82" t="s">
        <v>39</v>
      </c>
      <c r="L82" t="s">
        <v>39</v>
      </c>
      <c r="M82" t="s">
        <v>40</v>
      </c>
    </row>
    <row r="83" spans="1:13" x14ac:dyDescent="0.25">
      <c r="B83" t="s">
        <v>39</v>
      </c>
      <c r="C83" t="s">
        <v>39</v>
      </c>
      <c r="D83" t="s">
        <v>39</v>
      </c>
      <c r="E83" t="s">
        <v>39</v>
      </c>
      <c r="F83" t="s">
        <v>39</v>
      </c>
      <c r="G83" t="s">
        <v>39</v>
      </c>
      <c r="H83" t="s">
        <v>39</v>
      </c>
      <c r="I83" t="s">
        <v>39</v>
      </c>
      <c r="J83" t="s">
        <v>39</v>
      </c>
      <c r="K83" t="s">
        <v>39</v>
      </c>
      <c r="L83" t="s">
        <v>39</v>
      </c>
      <c r="M8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A6" sqref="A6:J6"/>
    </sheetView>
  </sheetViews>
  <sheetFormatPr defaultRowHeight="15" x14ac:dyDescent="0.25"/>
  <cols>
    <col min="1" max="1" width="13.140625" customWidth="1"/>
    <col min="2" max="2" width="17.7109375" customWidth="1"/>
    <col min="3" max="3" width="7" bestFit="1" customWidth="1"/>
    <col min="4" max="4" width="17" customWidth="1"/>
    <col min="5" max="5" width="16.28515625" customWidth="1"/>
    <col min="6" max="6" width="8.85546875" customWidth="1"/>
    <col min="7" max="7" width="7.28515625" customWidth="1"/>
    <col min="8" max="8" width="8.42578125" customWidth="1"/>
    <col min="9" max="9" width="11.28515625" customWidth="1"/>
    <col min="10" max="10" width="8.7109375" bestFit="1" customWidth="1"/>
    <col min="11" max="11" width="11.28515625" bestFit="1" customWidth="1"/>
    <col min="14" max="14" width="12" bestFit="1" customWidth="1"/>
  </cols>
  <sheetData>
    <row r="1" spans="1:13" x14ac:dyDescent="0.25">
      <c r="A1" s="8" t="s">
        <v>19</v>
      </c>
      <c r="B1" s="8"/>
    </row>
    <row r="2" spans="1:13" x14ac:dyDescent="0.25">
      <c r="A2" s="11" t="s">
        <v>21</v>
      </c>
      <c r="B2" s="9">
        <f ca="1">TODAY()</f>
        <v>42053</v>
      </c>
    </row>
    <row r="3" spans="1:13" x14ac:dyDescent="0.25">
      <c r="A3" s="11" t="s">
        <v>20</v>
      </c>
      <c r="B3" s="10" t="s">
        <v>25</v>
      </c>
    </row>
    <row r="4" spans="1:13" x14ac:dyDescent="0.25">
      <c r="A4" s="13"/>
      <c r="B4" s="13"/>
      <c r="J4" s="13"/>
      <c r="K4" s="13"/>
      <c r="L4" s="13"/>
      <c r="M4" s="13"/>
    </row>
    <row r="5" spans="1:13" x14ac:dyDescent="0.25">
      <c r="A5" s="13" t="s">
        <v>14</v>
      </c>
      <c r="B5" s="13" t="s">
        <v>11</v>
      </c>
      <c r="C5" s="13" t="s">
        <v>15</v>
      </c>
      <c r="D5" s="13" t="s">
        <v>16</v>
      </c>
      <c r="E5" s="13" t="s">
        <v>44</v>
      </c>
      <c r="F5" s="13" t="s">
        <v>17</v>
      </c>
      <c r="G5" s="18" t="s">
        <v>18</v>
      </c>
      <c r="H5" s="22" t="s">
        <v>45</v>
      </c>
      <c r="I5" s="13" t="s">
        <v>29</v>
      </c>
      <c r="J5" s="17" t="s">
        <v>30</v>
      </c>
    </row>
    <row r="6" spans="1:13" x14ac:dyDescent="0.25">
      <c r="A6" s="12">
        <f>Organized!B2</f>
        <v>28020</v>
      </c>
      <c r="B6" s="7">
        <f>Organized!C2</f>
        <v>42012</v>
      </c>
      <c r="C6" s="19">
        <f>GETPIVOTDATA("FinalRT",$A$8,"Consistency","C")</f>
        <v>484.81395348837208</v>
      </c>
      <c r="D6" s="19">
        <f>GETPIVOTDATA("FinalRT",$A$8,"Consistency","I")</f>
        <v>580.28571428571433</v>
      </c>
      <c r="E6" s="19">
        <f>D6-C6</f>
        <v>95.471760797342256</v>
      </c>
      <c r="F6" s="20">
        <f>GETPIVOTDATA("FinalACC",$D$8,"Consistency","C","FinalACC","Correct")/GETPIVOTDATA("FinalACC",$D$8,"Consistency","C")</f>
        <v>0.9555555555555556</v>
      </c>
      <c r="G6" s="21">
        <f>GETPIVOTDATA("FinalACC",$D$8,"Consistency","I","FinalACC","Correct")/GETPIVOTDATA("FinalACC",$D$8,"Consistency","I")</f>
        <v>0.93333333333333335</v>
      </c>
      <c r="H6" s="23">
        <f>G6-F6</f>
        <v>-2.2222222222222254E-2</v>
      </c>
      <c r="I6" s="20">
        <f>GETPIVOTDATA("FinalACC",$D$8,"Consistency","C","FinalACC","Timeout")/GETPIVOTDATA("FinalACC",$D$8,"Consistency","C")</f>
        <v>0</v>
      </c>
      <c r="J6" s="20">
        <f>GETPIVOTDATA("FinalACC",$D$8,"Consistency","I","FinalACC","Timeout")/GETPIVOTDATA("FinalACC",$D$8,"Consistency","I")</f>
        <v>0</v>
      </c>
    </row>
    <row r="8" spans="1:13" x14ac:dyDescent="0.25">
      <c r="A8" s="4" t="s">
        <v>13</v>
      </c>
      <c r="B8" t="s">
        <v>42</v>
      </c>
      <c r="D8" s="4" t="s">
        <v>43</v>
      </c>
      <c r="E8" s="4" t="s">
        <v>26</v>
      </c>
    </row>
    <row r="9" spans="1:13" x14ac:dyDescent="0.25">
      <c r="A9" s="5" t="s">
        <v>9</v>
      </c>
      <c r="B9" s="6">
        <v>484.81395348837208</v>
      </c>
      <c r="D9" s="4" t="s">
        <v>13</v>
      </c>
      <c r="E9" t="s">
        <v>27</v>
      </c>
      <c r="F9" t="s">
        <v>28</v>
      </c>
      <c r="G9" t="s">
        <v>40</v>
      </c>
      <c r="H9" t="s">
        <v>41</v>
      </c>
      <c r="I9" t="s">
        <v>12</v>
      </c>
    </row>
    <row r="10" spans="1:13" x14ac:dyDescent="0.25">
      <c r="A10" s="5" t="s">
        <v>10</v>
      </c>
      <c r="B10" s="6">
        <v>580.28571428571433</v>
      </c>
      <c r="D10" s="5" t="s">
        <v>9</v>
      </c>
      <c r="E10" s="6">
        <v>43</v>
      </c>
      <c r="F10" s="6"/>
      <c r="G10" s="6">
        <v>2</v>
      </c>
      <c r="H10" s="6"/>
      <c r="I10" s="6">
        <v>45</v>
      </c>
    </row>
    <row r="11" spans="1:13" x14ac:dyDescent="0.25">
      <c r="A11" s="5" t="s">
        <v>12</v>
      </c>
      <c r="B11" s="6">
        <v>508.26315789473682</v>
      </c>
      <c r="D11" s="5" t="s">
        <v>10</v>
      </c>
      <c r="E11" s="6">
        <v>14</v>
      </c>
      <c r="F11" s="6">
        <v>1</v>
      </c>
      <c r="G11" s="6"/>
      <c r="H11" s="6"/>
      <c r="I11" s="6">
        <v>15</v>
      </c>
    </row>
    <row r="12" spans="1:13" x14ac:dyDescent="0.25">
      <c r="D12" s="5" t="s">
        <v>39</v>
      </c>
      <c r="E12" s="6"/>
      <c r="F12" s="6"/>
      <c r="G12" s="6">
        <v>1</v>
      </c>
      <c r="H12" s="6">
        <v>1</v>
      </c>
      <c r="I12" s="6">
        <v>2</v>
      </c>
    </row>
    <row r="13" spans="1:13" x14ac:dyDescent="0.25">
      <c r="D13" s="5" t="s">
        <v>12</v>
      </c>
      <c r="E13" s="6">
        <v>57</v>
      </c>
      <c r="F13" s="6">
        <v>1</v>
      </c>
      <c r="G13" s="6">
        <v>3</v>
      </c>
      <c r="H13" s="6">
        <v>1</v>
      </c>
      <c r="I13" s="6">
        <v>62</v>
      </c>
    </row>
    <row r="22" spans="4:5" x14ac:dyDescent="0.25">
      <c r="D22" s="5"/>
      <c r="E22" s="6"/>
    </row>
    <row r="23" spans="4:5" x14ac:dyDescent="0.25">
      <c r="D23" s="5"/>
      <c r="E23" s="6"/>
    </row>
    <row r="24" spans="4:5" x14ac:dyDescent="0.25">
      <c r="D24" s="5"/>
      <c r="E24" s="6"/>
    </row>
    <row r="25" spans="4:5" x14ac:dyDescent="0.25">
      <c r="D25" s="5"/>
      <c r="E25" s="6"/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Pivot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Experimenter</dc:creator>
  <cp:lastModifiedBy>experimenter</cp:lastModifiedBy>
  <dcterms:created xsi:type="dcterms:W3CDTF">2013-05-01T22:42:33Z</dcterms:created>
  <dcterms:modified xsi:type="dcterms:W3CDTF">2015-02-18T23:36:02Z</dcterms:modified>
</cp:coreProperties>
</file>