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Documents/useful tables/GPT/GPT Python CRM/Sample files for data sctructure xlsx/"/>
    </mc:Choice>
  </mc:AlternateContent>
  <xr:revisionPtr revIDLastSave="0" documentId="13_ncr:1_{AFF4C094-02A1-C149-A62E-FE09909E0920}" xr6:coauthVersionLast="47" xr6:coauthVersionMax="47" xr10:uidLastSave="{00000000-0000-0000-0000-000000000000}"/>
  <bookViews>
    <workbookView xWindow="18320" yWindow="500" windowWidth="32880" windowHeight="27020" xr2:uid="{3463F2ED-9E68-FD4E-8F2B-016D6D38C722}"/>
  </bookViews>
  <sheets>
    <sheet name="SALES_KSP_CRM_1" sheetId="3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7" i="3" l="1"/>
  <c r="H244" i="3"/>
  <c r="I244" i="3"/>
  <c r="J244" i="3" s="1" a="1"/>
  <c r="J244" i="3" s="1"/>
  <c r="O244" i="3"/>
  <c r="H245" i="3"/>
  <c r="I245" i="3"/>
  <c r="J245" i="3" s="1" a="1"/>
  <c r="J245" i="3" s="1"/>
  <c r="O245" i="3"/>
  <c r="H246" i="3"/>
  <c r="I246" i="3"/>
  <c r="J246" i="3" s="1" a="1"/>
  <c r="J246" i="3" s="1"/>
  <c r="O246" i="3"/>
  <c r="H247" i="3"/>
  <c r="I247" i="3"/>
  <c r="J247" i="3" s="1" a="1"/>
  <c r="J247" i="3" s="1"/>
  <c r="O247" i="3"/>
  <c r="H248" i="3"/>
  <c r="I248" i="3"/>
  <c r="J248" i="3" s="1" a="1"/>
  <c r="J248" i="3" s="1"/>
  <c r="O248" i="3"/>
  <c r="H263" i="3"/>
  <c r="I263" i="3"/>
  <c r="J263" i="3" s="1" a="1"/>
  <c r="J263" i="3" s="1"/>
  <c r="O263" i="3"/>
  <c r="H264" i="3"/>
  <c r="I264" i="3"/>
  <c r="J264" i="3" s="1" a="1"/>
  <c r="J264" i="3" s="1"/>
  <c r="O264" i="3"/>
  <c r="H265" i="3"/>
  <c r="I265" i="3"/>
  <c r="J265" i="3" s="1" a="1"/>
  <c r="J265" i="3" s="1"/>
  <c r="K265" i="3" s="1"/>
  <c r="O265" i="3"/>
  <c r="H266" i="3"/>
  <c r="I266" i="3"/>
  <c r="J266" i="3" s="1" a="1"/>
  <c r="J266" i="3" s="1"/>
  <c r="O266" i="3"/>
  <c r="H267" i="3"/>
  <c r="I267" i="3"/>
  <c r="J267" i="3" s="1" a="1"/>
  <c r="J267" i="3" s="1"/>
  <c r="O267" i="3"/>
  <c r="H268" i="3"/>
  <c r="I268" i="3"/>
  <c r="J268" i="3" s="1" a="1"/>
  <c r="J268" i="3" s="1"/>
  <c r="K268" i="3" s="1"/>
  <c r="O268" i="3"/>
  <c r="F269" i="3"/>
  <c r="H269" i="3"/>
  <c r="I269" i="3"/>
  <c r="J269" i="3" s="1" a="1"/>
  <c r="J269" i="3" s="1"/>
  <c r="O269" i="3"/>
  <c r="F270" i="3"/>
  <c r="H270" i="3"/>
  <c r="I270" i="3"/>
  <c r="J270" i="3" s="1" a="1"/>
  <c r="J270" i="3" s="1"/>
  <c r="E270" i="3" s="1"/>
  <c r="O270" i="3"/>
  <c r="F271" i="3"/>
  <c r="H271" i="3"/>
  <c r="I271" i="3"/>
  <c r="J271" i="3" s="1" a="1"/>
  <c r="J271" i="3" s="1"/>
  <c r="E271" i="3" s="1"/>
  <c r="O271" i="3"/>
  <c r="F272" i="3"/>
  <c r="H272" i="3"/>
  <c r="I272" i="3"/>
  <c r="J272" i="3" s="1" a="1"/>
  <c r="J272" i="3" s="1"/>
  <c r="O272" i="3"/>
  <c r="F273" i="3"/>
  <c r="H273" i="3"/>
  <c r="I273" i="3"/>
  <c r="J273" i="3" s="1" a="1"/>
  <c r="J273" i="3" s="1"/>
  <c r="O273" i="3"/>
  <c r="F274" i="3"/>
  <c r="H274" i="3"/>
  <c r="I274" i="3"/>
  <c r="J274" i="3" s="1" a="1"/>
  <c r="J274" i="3" s="1"/>
  <c r="O274" i="3"/>
  <c r="F275" i="3"/>
  <c r="H275" i="3"/>
  <c r="I275" i="3"/>
  <c r="J275" i="3" s="1" a="1"/>
  <c r="J275" i="3" s="1"/>
  <c r="O275" i="3"/>
  <c r="F276" i="3"/>
  <c r="H276" i="3"/>
  <c r="I276" i="3"/>
  <c r="J276" i="3" s="1" a="1"/>
  <c r="J276" i="3" s="1"/>
  <c r="O276" i="3"/>
  <c r="F277" i="3"/>
  <c r="H277" i="3"/>
  <c r="I277" i="3"/>
  <c r="J277" i="3" s="1" a="1"/>
  <c r="J277" i="3" s="1"/>
  <c r="O277" i="3"/>
  <c r="F278" i="3"/>
  <c r="H278" i="3"/>
  <c r="I278" i="3"/>
  <c r="J278" i="3" s="1" a="1"/>
  <c r="J278" i="3" s="1"/>
  <c r="O278" i="3"/>
  <c r="F279" i="3"/>
  <c r="H279" i="3"/>
  <c r="I279" i="3"/>
  <c r="J279" i="3" s="1" a="1"/>
  <c r="J279" i="3" s="1"/>
  <c r="O279" i="3"/>
  <c r="F280" i="3"/>
  <c r="H280" i="3"/>
  <c r="I280" i="3"/>
  <c r="J280" i="3" s="1" a="1"/>
  <c r="J280" i="3" s="1"/>
  <c r="O280" i="3"/>
  <c r="F281" i="3"/>
  <c r="H281" i="3"/>
  <c r="I281" i="3"/>
  <c r="J281" i="3" s="1" a="1"/>
  <c r="J281" i="3" s="1"/>
  <c r="O281" i="3"/>
  <c r="F282" i="3"/>
  <c r="H282" i="3"/>
  <c r="I282" i="3"/>
  <c r="J282" i="3" s="1" a="1"/>
  <c r="J282" i="3" s="1"/>
  <c r="O282" i="3"/>
  <c r="H236" i="3"/>
  <c r="I236" i="3"/>
  <c r="J236" i="3" s="1" a="1"/>
  <c r="J236" i="3" s="1"/>
  <c r="O236" i="3"/>
  <c r="H237" i="3"/>
  <c r="I237" i="3"/>
  <c r="J237" i="3" s="1" a="1"/>
  <c r="J237" i="3" s="1"/>
  <c r="O237" i="3"/>
  <c r="H234" i="3"/>
  <c r="I234" i="3"/>
  <c r="J234" i="3" s="1" a="1"/>
  <c r="J234" i="3" s="1"/>
  <c r="O234" i="3"/>
  <c r="H235" i="3"/>
  <c r="I235" i="3"/>
  <c r="J235" i="3" s="1" a="1"/>
  <c r="J235" i="3" s="1"/>
  <c r="O235" i="3"/>
  <c r="H238" i="3"/>
  <c r="I238" i="3"/>
  <c r="J238" i="3" s="1" a="1"/>
  <c r="J238" i="3" s="1"/>
  <c r="O238" i="3"/>
  <c r="H239" i="3"/>
  <c r="I239" i="3"/>
  <c r="J239" i="3" s="1" a="1"/>
  <c r="J239" i="3" s="1"/>
  <c r="O239" i="3"/>
  <c r="H240" i="3"/>
  <c r="I240" i="3"/>
  <c r="J240" i="3" s="1" a="1"/>
  <c r="J240" i="3" s="1"/>
  <c r="O240" i="3"/>
  <c r="H241" i="3"/>
  <c r="I241" i="3"/>
  <c r="J241" i="3" s="1" a="1"/>
  <c r="J241" i="3" s="1"/>
  <c r="O241" i="3"/>
  <c r="H232" i="3"/>
  <c r="I232" i="3"/>
  <c r="J232" i="3" s="1" a="1"/>
  <c r="J232" i="3" s="1"/>
  <c r="O232" i="3"/>
  <c r="H230" i="3"/>
  <c r="I230" i="3"/>
  <c r="J230" i="3" s="1" a="1"/>
  <c r="J230" i="3" s="1"/>
  <c r="O230" i="3"/>
  <c r="H231" i="3"/>
  <c r="I231" i="3"/>
  <c r="J231" i="3" s="1" a="1"/>
  <c r="J231" i="3" s="1"/>
  <c r="O231" i="3"/>
  <c r="H251" i="3"/>
  <c r="I251" i="3"/>
  <c r="J251" i="3" s="1" a="1"/>
  <c r="J251" i="3" s="1"/>
  <c r="O251" i="3"/>
  <c r="H256" i="3"/>
  <c r="I256" i="3"/>
  <c r="J256" i="3" s="1" a="1"/>
  <c r="J256" i="3" s="1"/>
  <c r="O256" i="3"/>
  <c r="H257" i="3"/>
  <c r="I257" i="3"/>
  <c r="J257" i="3" s="1" a="1"/>
  <c r="J257" i="3" s="1"/>
  <c r="O257" i="3"/>
  <c r="H260" i="3"/>
  <c r="I260" i="3"/>
  <c r="J260" i="3" s="1" a="1"/>
  <c r="J260" i="3" s="1"/>
  <c r="O260" i="3"/>
  <c r="H262" i="3"/>
  <c r="I262" i="3"/>
  <c r="J262" i="3" s="1" a="1"/>
  <c r="J262" i="3" s="1"/>
  <c r="O262" i="3"/>
  <c r="H249" i="3"/>
  <c r="I249" i="3"/>
  <c r="J249" i="3" s="1" a="1"/>
  <c r="J249" i="3" s="1"/>
  <c r="O249" i="3"/>
  <c r="H252" i="3"/>
  <c r="I252" i="3"/>
  <c r="J252" i="3" s="1" a="1"/>
  <c r="J252" i="3" s="1"/>
  <c r="O252" i="3"/>
  <c r="H253" i="3"/>
  <c r="I253" i="3"/>
  <c r="J253" i="3" s="1" a="1"/>
  <c r="J253" i="3" s="1"/>
  <c r="O253" i="3"/>
  <c r="H258" i="3"/>
  <c r="I258" i="3"/>
  <c r="J258" i="3" s="1" a="1"/>
  <c r="J258" i="3" s="1"/>
  <c r="O258" i="3"/>
  <c r="H259" i="3"/>
  <c r="I259" i="3"/>
  <c r="J259" i="3" s="1" a="1"/>
  <c r="J259" i="3" s="1"/>
  <c r="O259" i="3"/>
  <c r="H250" i="3"/>
  <c r="I250" i="3"/>
  <c r="J250" i="3" s="1" a="1"/>
  <c r="J250" i="3" s="1"/>
  <c r="O250" i="3"/>
  <c r="H255" i="3"/>
  <c r="I255" i="3"/>
  <c r="J255" i="3" s="1" a="1"/>
  <c r="J255" i="3" s="1"/>
  <c r="O255" i="3"/>
  <c r="H254" i="3"/>
  <c r="I254" i="3"/>
  <c r="J254" i="3" s="1" a="1"/>
  <c r="J254" i="3" s="1"/>
  <c r="O254" i="3"/>
  <c r="H261" i="3"/>
  <c r="I261" i="3"/>
  <c r="J261" i="3" s="1" a="1"/>
  <c r="J261" i="3" s="1"/>
  <c r="O261" i="3"/>
  <c r="H242" i="3"/>
  <c r="I242" i="3"/>
  <c r="J242" i="3" s="1" a="1"/>
  <c r="J242" i="3" s="1"/>
  <c r="O242" i="3"/>
  <c r="H243" i="3"/>
  <c r="I243" i="3"/>
  <c r="J243" i="3" s="1" a="1"/>
  <c r="J243" i="3" s="1"/>
  <c r="O243" i="3"/>
  <c r="E275" i="3" l="1"/>
  <c r="K275" i="3"/>
  <c r="E273" i="3"/>
  <c r="K273" i="3"/>
  <c r="E278" i="3"/>
  <c r="K278" i="3"/>
  <c r="E276" i="3"/>
  <c r="K276" i="3"/>
  <c r="E281" i="3"/>
  <c r="K281" i="3"/>
  <c r="E277" i="3"/>
  <c r="K277" i="3"/>
  <c r="E267" i="3"/>
  <c r="K267" i="3"/>
  <c r="K280" i="3"/>
  <c r="E280" i="3"/>
  <c r="K272" i="3"/>
  <c r="E272" i="3"/>
  <c r="K244" i="3"/>
  <c r="E244" i="3"/>
  <c r="E246" i="3"/>
  <c r="K246" i="3"/>
  <c r="E266" i="3"/>
  <c r="K266" i="3"/>
  <c r="K248" i="3"/>
  <c r="E248" i="3"/>
  <c r="E263" i="3"/>
  <c r="K263" i="3"/>
  <c r="K247" i="3"/>
  <c r="E247" i="3"/>
  <c r="E268" i="3"/>
  <c r="K270" i="3"/>
  <c r="E265" i="3"/>
  <c r="K271" i="3"/>
  <c r="K274" i="3"/>
  <c r="E274" i="3"/>
  <c r="K269" i="3"/>
  <c r="E269" i="3"/>
  <c r="K245" i="3"/>
  <c r="E245" i="3"/>
  <c r="E264" i="3"/>
  <c r="K264" i="3"/>
  <c r="K279" i="3"/>
  <c r="E279" i="3"/>
  <c r="E282" i="3"/>
  <c r="K282" i="3"/>
  <c r="K236" i="3"/>
  <c r="K237" i="3"/>
  <c r="K234" i="3"/>
  <c r="K235" i="3"/>
  <c r="K238" i="3"/>
  <c r="K239" i="3"/>
  <c r="K240" i="3"/>
  <c r="K241" i="3"/>
  <c r="K232" i="3"/>
  <c r="K230" i="3"/>
  <c r="K231" i="3"/>
  <c r="K251" i="3"/>
  <c r="K256" i="3"/>
  <c r="K257" i="3"/>
  <c r="K260" i="3"/>
  <c r="K262" i="3"/>
  <c r="K249" i="3"/>
  <c r="K252" i="3"/>
  <c r="K253" i="3"/>
  <c r="K258" i="3"/>
  <c r="K259" i="3"/>
  <c r="K250" i="3"/>
  <c r="K255" i="3"/>
  <c r="K254" i="3"/>
  <c r="K261" i="3"/>
  <c r="E242" i="3"/>
  <c r="K242" i="3"/>
  <c r="E243" i="3"/>
  <c r="K243" i="3"/>
  <c r="H225" i="3" l="1"/>
  <c r="I225" i="3"/>
  <c r="J225" i="3" s="1" a="1"/>
  <c r="J225" i="3" s="1"/>
  <c r="O225" i="3"/>
  <c r="H229" i="3"/>
  <c r="I229" i="3"/>
  <c r="J229" i="3" s="1" a="1"/>
  <c r="J229" i="3" s="1"/>
  <c r="O229" i="3"/>
  <c r="H226" i="3"/>
  <c r="I226" i="3"/>
  <c r="J226" i="3" s="1" a="1"/>
  <c r="J226" i="3" s="1"/>
  <c r="O226" i="3"/>
  <c r="H227" i="3"/>
  <c r="I227" i="3"/>
  <c r="J227" i="3" s="1" a="1"/>
  <c r="J227" i="3" s="1"/>
  <c r="O227" i="3"/>
  <c r="H228" i="3"/>
  <c r="I228" i="3"/>
  <c r="J228" i="3" s="1" a="1"/>
  <c r="J228" i="3" s="1"/>
  <c r="O228" i="3"/>
  <c r="H233" i="3"/>
  <c r="I233" i="3"/>
  <c r="J233" i="3" s="1" a="1"/>
  <c r="J233" i="3" s="1"/>
  <c r="O233" i="3"/>
  <c r="F283" i="3"/>
  <c r="H283" i="3"/>
  <c r="I283" i="3"/>
  <c r="J283" i="3" s="1" a="1"/>
  <c r="J283" i="3" s="1"/>
  <c r="O283" i="3"/>
  <c r="H224" i="3"/>
  <c r="I224" i="3"/>
  <c r="J224" i="3" s="1" a="1"/>
  <c r="J224" i="3" s="1"/>
  <c r="O224" i="3"/>
  <c r="H222" i="3"/>
  <c r="H223" i="3"/>
  <c r="I222" i="3"/>
  <c r="J222" i="3" s="1" a="1"/>
  <c r="J222" i="3" s="1"/>
  <c r="I223" i="3"/>
  <c r="J223" i="3" s="1" a="1"/>
  <c r="J223" i="3" s="1"/>
  <c r="O222" i="3"/>
  <c r="O223" i="3"/>
  <c r="H210" i="3"/>
  <c r="I210" i="3"/>
  <c r="J210" i="3" s="1" a="1"/>
  <c r="J210" i="3" s="1"/>
  <c r="O210" i="3"/>
  <c r="H212" i="3"/>
  <c r="I212" i="3"/>
  <c r="J212" i="3" s="1" a="1"/>
  <c r="J212" i="3" s="1"/>
  <c r="O212" i="3"/>
  <c r="H213" i="3"/>
  <c r="I213" i="3"/>
  <c r="J213" i="3" s="1" a="1"/>
  <c r="J213" i="3" s="1"/>
  <c r="O213" i="3"/>
  <c r="H214" i="3"/>
  <c r="I214" i="3"/>
  <c r="J214" i="3" s="1" a="1"/>
  <c r="J214" i="3" s="1"/>
  <c r="O214" i="3"/>
  <c r="H215" i="3"/>
  <c r="I215" i="3"/>
  <c r="J215" i="3" s="1" a="1"/>
  <c r="J215" i="3" s="1"/>
  <c r="O215" i="3"/>
  <c r="H207" i="3"/>
  <c r="I207" i="3"/>
  <c r="J207" i="3" s="1" a="1"/>
  <c r="J207" i="3" s="1"/>
  <c r="O207" i="3"/>
  <c r="H208" i="3"/>
  <c r="I208" i="3"/>
  <c r="J208" i="3" s="1" a="1"/>
  <c r="J208" i="3" s="1"/>
  <c r="O208" i="3"/>
  <c r="H209" i="3"/>
  <c r="I209" i="3"/>
  <c r="J209" i="3" s="1" a="1"/>
  <c r="J209" i="3" s="1"/>
  <c r="O209" i="3"/>
  <c r="H216" i="3"/>
  <c r="I216" i="3"/>
  <c r="J216" i="3" s="1" a="1"/>
  <c r="J216" i="3" s="1"/>
  <c r="O216" i="3"/>
  <c r="H217" i="3"/>
  <c r="I217" i="3"/>
  <c r="J217" i="3" s="1" a="1"/>
  <c r="J217" i="3" s="1"/>
  <c r="O217" i="3"/>
  <c r="H196" i="3"/>
  <c r="I196" i="3"/>
  <c r="J196" i="3" s="1" a="1"/>
  <c r="J196" i="3" s="1"/>
  <c r="O196" i="3"/>
  <c r="H218" i="3"/>
  <c r="I218" i="3"/>
  <c r="J218" i="3" s="1" a="1"/>
  <c r="J218" i="3" s="1"/>
  <c r="O218" i="3"/>
  <c r="H219" i="3"/>
  <c r="I219" i="3"/>
  <c r="J219" i="3" s="1" a="1"/>
  <c r="J219" i="3" s="1"/>
  <c r="O219" i="3"/>
  <c r="H189" i="3"/>
  <c r="I189" i="3"/>
  <c r="J189" i="3" s="1" a="1"/>
  <c r="J189" i="3" s="1"/>
  <c r="K189" i="3" s="1"/>
  <c r="O189" i="3"/>
  <c r="H198" i="3"/>
  <c r="I198" i="3"/>
  <c r="J198" i="3" s="1" a="1"/>
  <c r="J198" i="3" s="1"/>
  <c r="K198" i="3" s="1"/>
  <c r="O198" i="3"/>
  <c r="H199" i="3"/>
  <c r="I199" i="3"/>
  <c r="J199" i="3" s="1" a="1"/>
  <c r="J199" i="3" s="1"/>
  <c r="K199" i="3" s="1"/>
  <c r="O199" i="3"/>
  <c r="H200" i="3"/>
  <c r="I200" i="3"/>
  <c r="J200" i="3" s="1" a="1"/>
  <c r="J200" i="3" s="1"/>
  <c r="K200" i="3" s="1"/>
  <c r="O200" i="3"/>
  <c r="H201" i="3"/>
  <c r="I201" i="3"/>
  <c r="J201" i="3" s="1" a="1"/>
  <c r="J201" i="3" s="1"/>
  <c r="K201" i="3" s="1"/>
  <c r="O201" i="3"/>
  <c r="H202" i="3"/>
  <c r="I202" i="3"/>
  <c r="J202" i="3" s="1" a="1"/>
  <c r="J202" i="3" s="1"/>
  <c r="K202" i="3" s="1"/>
  <c r="O202" i="3"/>
  <c r="H203" i="3"/>
  <c r="I203" i="3"/>
  <c r="J203" i="3" s="1" a="1"/>
  <c r="J203" i="3" s="1"/>
  <c r="K203" i="3" s="1"/>
  <c r="O203" i="3"/>
  <c r="H204" i="3"/>
  <c r="I204" i="3"/>
  <c r="J204" i="3" s="1" a="1"/>
  <c r="J204" i="3" s="1"/>
  <c r="K204" i="3" s="1"/>
  <c r="O204" i="3"/>
  <c r="H211" i="3"/>
  <c r="I211" i="3"/>
  <c r="J211" i="3" s="1" a="1"/>
  <c r="J211" i="3" s="1"/>
  <c r="K211" i="3" s="1"/>
  <c r="O211" i="3"/>
  <c r="H205" i="3"/>
  <c r="I205" i="3"/>
  <c r="J205" i="3" s="1" a="1"/>
  <c r="J205" i="3" s="1"/>
  <c r="K205" i="3" s="1"/>
  <c r="O205" i="3"/>
  <c r="H206" i="3"/>
  <c r="I206" i="3"/>
  <c r="J206" i="3" s="1" a="1"/>
  <c r="J206" i="3" s="1"/>
  <c r="K206" i="3" s="1"/>
  <c r="O206" i="3"/>
  <c r="H197" i="3"/>
  <c r="I197" i="3"/>
  <c r="J197" i="3" s="1" a="1"/>
  <c r="J197" i="3" s="1"/>
  <c r="K197" i="3" s="1"/>
  <c r="O197" i="3"/>
  <c r="H220" i="3"/>
  <c r="I220" i="3"/>
  <c r="J220" i="3" s="1" a="1"/>
  <c r="J220" i="3" s="1"/>
  <c r="K220" i="3" s="1"/>
  <c r="O220" i="3"/>
  <c r="H221" i="3"/>
  <c r="I221" i="3"/>
  <c r="J221" i="3" s="1" a="1"/>
  <c r="J221" i="3" s="1"/>
  <c r="K221" i="3" s="1"/>
  <c r="O221" i="3"/>
  <c r="H190" i="3"/>
  <c r="I190" i="3"/>
  <c r="J190" i="3" s="1" a="1"/>
  <c r="J190" i="3" s="1"/>
  <c r="E190" i="3" s="1"/>
  <c r="O190" i="3"/>
  <c r="H191" i="3"/>
  <c r="I191" i="3"/>
  <c r="J191" i="3" s="1" a="1"/>
  <c r="J191" i="3" s="1"/>
  <c r="E191" i="3" s="1"/>
  <c r="O191" i="3"/>
  <c r="H192" i="3"/>
  <c r="I192" i="3"/>
  <c r="J192" i="3" s="1" a="1"/>
  <c r="J192" i="3" s="1"/>
  <c r="E192" i="3" s="1"/>
  <c r="O192" i="3"/>
  <c r="H193" i="3"/>
  <c r="I193" i="3"/>
  <c r="J193" i="3" s="1" a="1"/>
  <c r="J193" i="3" s="1"/>
  <c r="E193" i="3" s="1"/>
  <c r="O193" i="3"/>
  <c r="E225" i="3" l="1"/>
  <c r="K225" i="3"/>
  <c r="K229" i="3"/>
  <c r="K226" i="3"/>
  <c r="K227" i="3"/>
  <c r="K228" i="3"/>
  <c r="K233" i="3"/>
  <c r="E283" i="3"/>
  <c r="K283" i="3"/>
  <c r="E224" i="3"/>
  <c r="K224" i="3"/>
  <c r="E220" i="3"/>
  <c r="E197" i="3"/>
  <c r="E198" i="3"/>
  <c r="E189" i="3"/>
  <c r="E223" i="3"/>
  <c r="K223" i="3"/>
  <c r="K222" i="3"/>
  <c r="K210" i="3"/>
  <c r="K212" i="3"/>
  <c r="K213" i="3"/>
  <c r="K214" i="3"/>
  <c r="K215" i="3"/>
  <c r="K207" i="3"/>
  <c r="K208" i="3"/>
  <c r="K209" i="3"/>
  <c r="K216" i="3"/>
  <c r="K217" i="3"/>
  <c r="E196" i="3"/>
  <c r="K196" i="3"/>
  <c r="E218" i="3"/>
  <c r="K218" i="3"/>
  <c r="E219" i="3"/>
  <c r="K219" i="3"/>
  <c r="K190" i="3"/>
  <c r="K191" i="3"/>
  <c r="K192" i="3"/>
  <c r="K193" i="3"/>
  <c r="H180" i="3" l="1"/>
  <c r="I180" i="3"/>
  <c r="J180" i="3" s="1" a="1"/>
  <c r="J180" i="3" s="1"/>
  <c r="O180" i="3"/>
  <c r="H183" i="3"/>
  <c r="I183" i="3"/>
  <c r="J183" i="3" s="1" a="1"/>
  <c r="J183" i="3" s="1"/>
  <c r="O183" i="3"/>
  <c r="H182" i="3"/>
  <c r="I182" i="3"/>
  <c r="J182" i="3" s="1" a="1"/>
  <c r="J182" i="3" s="1"/>
  <c r="O182" i="3"/>
  <c r="H185" i="3"/>
  <c r="I185" i="3"/>
  <c r="J185" i="3" s="1" a="1"/>
  <c r="J185" i="3" s="1"/>
  <c r="O185" i="3"/>
  <c r="H184" i="3"/>
  <c r="I184" i="3"/>
  <c r="J184" i="3" s="1" a="1"/>
  <c r="J184" i="3" s="1"/>
  <c r="O184" i="3"/>
  <c r="H181" i="3"/>
  <c r="I181" i="3"/>
  <c r="J181" i="3" s="1" a="1"/>
  <c r="J181" i="3" s="1"/>
  <c r="O181" i="3"/>
  <c r="H186" i="3"/>
  <c r="I186" i="3"/>
  <c r="J186" i="3" s="1" a="1"/>
  <c r="J186" i="3" s="1"/>
  <c r="O186" i="3"/>
  <c r="H187" i="3"/>
  <c r="I187" i="3"/>
  <c r="J187" i="3" s="1" a="1"/>
  <c r="J187" i="3" s="1"/>
  <c r="O187" i="3"/>
  <c r="H194" i="3"/>
  <c r="I194" i="3"/>
  <c r="J194" i="3" s="1" a="1"/>
  <c r="J194" i="3" s="1"/>
  <c r="O194" i="3"/>
  <c r="H195" i="3"/>
  <c r="I195" i="3"/>
  <c r="J195" i="3" s="1" a="1"/>
  <c r="J195" i="3" s="1"/>
  <c r="O195" i="3"/>
  <c r="O177" i="3"/>
  <c r="O178" i="3"/>
  <c r="O179" i="3"/>
  <c r="H177" i="3"/>
  <c r="I177" i="3"/>
  <c r="J177" i="3" s="1" a="1"/>
  <c r="J177" i="3" s="1"/>
  <c r="K177" i="3" s="1"/>
  <c r="H178" i="3"/>
  <c r="I178" i="3"/>
  <c r="J178" i="3" s="1" a="1"/>
  <c r="J178" i="3" s="1"/>
  <c r="K178" i="3" s="1"/>
  <c r="H179" i="3"/>
  <c r="I179" i="3"/>
  <c r="J179" i="3" s="1" a="1"/>
  <c r="J179" i="3" s="1"/>
  <c r="K179" i="3" s="1"/>
  <c r="F179" i="3"/>
  <c r="F178" i="3"/>
  <c r="F177" i="3"/>
  <c r="H188" i="3"/>
  <c r="I188" i="3"/>
  <c r="J188" i="3" s="1" a="1"/>
  <c r="J188" i="3" s="1"/>
  <c r="O188" i="3"/>
  <c r="H169" i="3"/>
  <c r="H175" i="3"/>
  <c r="H163" i="3"/>
  <c r="H165" i="3"/>
  <c r="H164" i="3"/>
  <c r="H176" i="3"/>
  <c r="H170" i="3"/>
  <c r="H162" i="3"/>
  <c r="H171" i="3"/>
  <c r="H168" i="3"/>
  <c r="H167" i="3"/>
  <c r="H166" i="3"/>
  <c r="I169" i="3"/>
  <c r="J169" i="3" s="1" a="1"/>
  <c r="J169" i="3" s="1"/>
  <c r="I175" i="3"/>
  <c r="J175" i="3" s="1" a="1"/>
  <c r="J175" i="3" s="1"/>
  <c r="I163" i="3"/>
  <c r="J163" i="3" s="1" a="1"/>
  <c r="J163" i="3" s="1"/>
  <c r="I165" i="3"/>
  <c r="J165" i="3" s="1" a="1"/>
  <c r="J165" i="3" s="1"/>
  <c r="I164" i="3"/>
  <c r="J164" i="3" s="1" a="1"/>
  <c r="J164" i="3" s="1"/>
  <c r="I176" i="3"/>
  <c r="J176" i="3" s="1" a="1"/>
  <c r="J176" i="3" s="1"/>
  <c r="I170" i="3"/>
  <c r="J170" i="3" s="1" a="1"/>
  <c r="J170" i="3" s="1"/>
  <c r="I162" i="3"/>
  <c r="J162" i="3" s="1" a="1"/>
  <c r="J162" i="3" s="1"/>
  <c r="I171" i="3"/>
  <c r="J171" i="3" s="1" a="1"/>
  <c r="J171" i="3" s="1"/>
  <c r="I168" i="3"/>
  <c r="J168" i="3" s="1" a="1"/>
  <c r="J168" i="3" s="1"/>
  <c r="I167" i="3"/>
  <c r="J167" i="3" s="1" a="1"/>
  <c r="J167" i="3" s="1"/>
  <c r="I166" i="3"/>
  <c r="J166" i="3" s="1" a="1"/>
  <c r="J166" i="3" s="1"/>
  <c r="O169" i="3"/>
  <c r="O175" i="3"/>
  <c r="O163" i="3"/>
  <c r="O165" i="3"/>
  <c r="O164" i="3"/>
  <c r="O176" i="3"/>
  <c r="O170" i="3"/>
  <c r="O162" i="3"/>
  <c r="O171" i="3"/>
  <c r="O168" i="3"/>
  <c r="O167" i="3"/>
  <c r="O166" i="3"/>
  <c r="H172" i="3"/>
  <c r="H173" i="3"/>
  <c r="H174" i="3"/>
  <c r="I172" i="3"/>
  <c r="J172" i="3" s="1" a="1"/>
  <c r="J172" i="3" s="1"/>
  <c r="I173" i="3"/>
  <c r="J173" i="3" s="1" a="1"/>
  <c r="J173" i="3" s="1"/>
  <c r="I174" i="3"/>
  <c r="J174" i="3" s="1" a="1"/>
  <c r="J174" i="3" s="1"/>
  <c r="O172" i="3"/>
  <c r="O173" i="3"/>
  <c r="O174" i="3"/>
  <c r="H161" i="3"/>
  <c r="I161" i="3"/>
  <c r="J161" i="3" s="1" a="1"/>
  <c r="J161" i="3" s="1"/>
  <c r="K161" i="3" s="1"/>
  <c r="O161" i="3"/>
  <c r="H157" i="3"/>
  <c r="I157" i="3"/>
  <c r="J157" i="3" s="1" a="1"/>
  <c r="J157" i="3" s="1"/>
  <c r="K157" i="3" s="1"/>
  <c r="O157" i="3"/>
  <c r="K188" i="3" l="1"/>
  <c r="E188" i="3"/>
  <c r="K180" i="3"/>
  <c r="K183" i="3"/>
  <c r="K182" i="3"/>
  <c r="K185" i="3"/>
  <c r="K184" i="3"/>
  <c r="K181" i="3"/>
  <c r="K186" i="3"/>
  <c r="K187" i="3"/>
  <c r="E194" i="3"/>
  <c r="K194" i="3"/>
  <c r="E195" i="3"/>
  <c r="K195" i="3"/>
  <c r="K168" i="3"/>
  <c r="K167" i="3"/>
  <c r="K171" i="3"/>
  <c r="K162" i="3"/>
  <c r="K176" i="3"/>
  <c r="K170" i="3"/>
  <c r="K165" i="3"/>
  <c r="K169" i="3"/>
  <c r="K163" i="3"/>
  <c r="K166" i="3"/>
  <c r="K175" i="3"/>
  <c r="K164" i="3"/>
  <c r="K174" i="3"/>
  <c r="K173" i="3"/>
  <c r="K172" i="3"/>
  <c r="H143" i="3" l="1"/>
  <c r="H150" i="3"/>
  <c r="H154" i="3"/>
  <c r="H155" i="3"/>
  <c r="H156" i="3"/>
  <c r="H144" i="3"/>
  <c r="H146" i="3"/>
  <c r="H147" i="3"/>
  <c r="H145" i="3"/>
  <c r="H148" i="3"/>
  <c r="H149" i="3"/>
  <c r="H158" i="3"/>
  <c r="H159" i="3"/>
  <c r="H160" i="3"/>
  <c r="H152" i="3"/>
  <c r="H151" i="3"/>
  <c r="H153" i="3"/>
  <c r="I143" i="3"/>
  <c r="J143" i="3" s="1" a="1"/>
  <c r="J143" i="3" s="1"/>
  <c r="I150" i="3"/>
  <c r="J150" i="3" s="1" a="1"/>
  <c r="J150" i="3" s="1"/>
  <c r="I154" i="3"/>
  <c r="J154" i="3" s="1" a="1"/>
  <c r="J154" i="3" s="1"/>
  <c r="I155" i="3"/>
  <c r="J155" i="3" s="1" a="1"/>
  <c r="J155" i="3" s="1"/>
  <c r="I156" i="3"/>
  <c r="J156" i="3" s="1" a="1"/>
  <c r="J156" i="3" s="1"/>
  <c r="I144" i="3"/>
  <c r="J144" i="3" s="1" a="1"/>
  <c r="J144" i="3" s="1"/>
  <c r="I146" i="3"/>
  <c r="J146" i="3" s="1" a="1"/>
  <c r="J146" i="3" s="1"/>
  <c r="I147" i="3"/>
  <c r="J147" i="3" s="1" a="1"/>
  <c r="J147" i="3" s="1"/>
  <c r="I145" i="3"/>
  <c r="J145" i="3" s="1" a="1"/>
  <c r="J145" i="3" s="1"/>
  <c r="I148" i="3"/>
  <c r="J148" i="3" s="1" a="1"/>
  <c r="J148" i="3" s="1"/>
  <c r="I149" i="3"/>
  <c r="J149" i="3" s="1" a="1"/>
  <c r="J149" i="3" s="1"/>
  <c r="I158" i="3"/>
  <c r="J158" i="3" s="1" a="1"/>
  <c r="J158" i="3" s="1"/>
  <c r="I159" i="3"/>
  <c r="J159" i="3" s="1" a="1"/>
  <c r="J159" i="3" s="1"/>
  <c r="I160" i="3"/>
  <c r="J160" i="3" s="1" a="1"/>
  <c r="J160" i="3" s="1"/>
  <c r="I152" i="3"/>
  <c r="J152" i="3" s="1" a="1"/>
  <c r="J152" i="3" s="1"/>
  <c r="I151" i="3"/>
  <c r="J151" i="3" s="1" a="1"/>
  <c r="J151" i="3" s="1"/>
  <c r="I153" i="3"/>
  <c r="J153" i="3" s="1" a="1"/>
  <c r="J153" i="3" s="1"/>
  <c r="O143" i="3"/>
  <c r="O150" i="3"/>
  <c r="O154" i="3"/>
  <c r="O155" i="3"/>
  <c r="O156" i="3"/>
  <c r="O144" i="3"/>
  <c r="O146" i="3"/>
  <c r="O147" i="3"/>
  <c r="O145" i="3"/>
  <c r="O148" i="3"/>
  <c r="O149" i="3"/>
  <c r="O158" i="3"/>
  <c r="O159" i="3"/>
  <c r="O160" i="3"/>
  <c r="O152" i="3"/>
  <c r="O151" i="3"/>
  <c r="O153" i="3"/>
  <c r="H124" i="3"/>
  <c r="I124" i="3"/>
  <c r="J124" i="3" s="1" a="1"/>
  <c r="J124" i="3" s="1"/>
  <c r="O124" i="3"/>
  <c r="H131" i="3"/>
  <c r="I131" i="3"/>
  <c r="J131" i="3" s="1" a="1"/>
  <c r="J131" i="3" s="1"/>
  <c r="O131" i="3"/>
  <c r="H132" i="3"/>
  <c r="I132" i="3"/>
  <c r="J132" i="3" s="1" a="1"/>
  <c r="J132" i="3" s="1"/>
  <c r="O132" i="3"/>
  <c r="H134" i="3"/>
  <c r="I134" i="3"/>
  <c r="J134" i="3" s="1" a="1"/>
  <c r="J134" i="3" s="1"/>
  <c r="O134" i="3"/>
  <c r="H135" i="3"/>
  <c r="I135" i="3"/>
  <c r="J135" i="3" s="1" a="1"/>
  <c r="J135" i="3" s="1"/>
  <c r="O135" i="3"/>
  <c r="H121" i="3"/>
  <c r="I121" i="3"/>
  <c r="J121" i="3" s="1" a="1"/>
  <c r="J121" i="3" s="1"/>
  <c r="O121" i="3"/>
  <c r="H122" i="3"/>
  <c r="I122" i="3"/>
  <c r="J122" i="3" s="1" a="1"/>
  <c r="J122" i="3" s="1"/>
  <c r="O122" i="3"/>
  <c r="H123" i="3"/>
  <c r="I123" i="3"/>
  <c r="J123" i="3" s="1" a="1"/>
  <c r="J123" i="3" s="1"/>
  <c r="O123" i="3"/>
  <c r="H142" i="3"/>
  <c r="I142" i="3"/>
  <c r="J142" i="3" s="1" a="1"/>
  <c r="J142" i="3" s="1"/>
  <c r="O142" i="3"/>
  <c r="H136" i="3"/>
  <c r="I136" i="3"/>
  <c r="J136" i="3" s="1" a="1"/>
  <c r="J136" i="3" s="1"/>
  <c r="O136" i="3"/>
  <c r="H137" i="3"/>
  <c r="I137" i="3"/>
  <c r="J137" i="3" s="1" a="1"/>
  <c r="J137" i="3" s="1"/>
  <c r="O137" i="3"/>
  <c r="H125" i="3"/>
  <c r="I125" i="3"/>
  <c r="J125" i="3" s="1" a="1"/>
  <c r="J125" i="3" s="1"/>
  <c r="O125" i="3"/>
  <c r="H126" i="3"/>
  <c r="I126" i="3"/>
  <c r="J126" i="3" s="1" a="1"/>
  <c r="J126" i="3" s="1"/>
  <c r="O126" i="3"/>
  <c r="H120" i="3"/>
  <c r="I120" i="3"/>
  <c r="J120" i="3" s="1" a="1"/>
  <c r="J120" i="3" s="1"/>
  <c r="O120" i="3"/>
  <c r="H127" i="3"/>
  <c r="I127" i="3"/>
  <c r="J127" i="3" s="1" a="1"/>
  <c r="J127" i="3" s="1"/>
  <c r="O127" i="3"/>
  <c r="H133" i="3"/>
  <c r="I133" i="3"/>
  <c r="J133" i="3" s="1" a="1"/>
  <c r="J133" i="3" s="1"/>
  <c r="O133" i="3"/>
  <c r="H128" i="3"/>
  <c r="I128" i="3"/>
  <c r="J128" i="3" s="1" a="1"/>
  <c r="J128" i="3" s="1"/>
  <c r="O128" i="3"/>
  <c r="H129" i="3"/>
  <c r="I129" i="3"/>
  <c r="J129" i="3" s="1" a="1"/>
  <c r="J129" i="3" s="1"/>
  <c r="O129" i="3"/>
  <c r="H140" i="3"/>
  <c r="I140" i="3"/>
  <c r="J140" i="3" s="1" a="1"/>
  <c r="J140" i="3" s="1"/>
  <c r="O140" i="3"/>
  <c r="H138" i="3"/>
  <c r="I138" i="3"/>
  <c r="J138" i="3" s="1" a="1"/>
  <c r="J138" i="3" s="1"/>
  <c r="O138" i="3"/>
  <c r="H139" i="3"/>
  <c r="I139" i="3"/>
  <c r="J139" i="3" s="1" a="1"/>
  <c r="J139" i="3" s="1"/>
  <c r="O139" i="3"/>
  <c r="H130" i="3"/>
  <c r="I130" i="3"/>
  <c r="J130" i="3" s="1" a="1"/>
  <c r="J130" i="3" s="1"/>
  <c r="O130" i="3"/>
  <c r="E148" i="3" l="1"/>
  <c r="K148" i="3"/>
  <c r="K152" i="3"/>
  <c r="K147" i="3"/>
  <c r="E147" i="3"/>
  <c r="K160" i="3"/>
  <c r="E146" i="3"/>
  <c r="K146" i="3"/>
  <c r="K159" i="3"/>
  <c r="K156" i="3"/>
  <c r="K144" i="3"/>
  <c r="E144" i="3"/>
  <c r="K158" i="3"/>
  <c r="K155" i="3"/>
  <c r="K150" i="3"/>
  <c r="K154" i="3"/>
  <c r="K153" i="3"/>
  <c r="E145" i="3"/>
  <c r="K145" i="3"/>
  <c r="E149" i="3"/>
  <c r="K149" i="3"/>
  <c r="K151" i="3"/>
  <c r="E143" i="3"/>
  <c r="K143" i="3"/>
  <c r="K124" i="3"/>
  <c r="K131" i="3"/>
  <c r="K132" i="3"/>
  <c r="K134" i="3"/>
  <c r="K135" i="3"/>
  <c r="K121" i="3"/>
  <c r="K122" i="3"/>
  <c r="K123" i="3"/>
  <c r="K142" i="3"/>
  <c r="K136" i="3"/>
  <c r="K137" i="3"/>
  <c r="K125" i="3"/>
  <c r="K126" i="3"/>
  <c r="K120" i="3"/>
  <c r="K127" i="3"/>
  <c r="K128" i="3"/>
  <c r="K133" i="3"/>
  <c r="K129" i="3"/>
  <c r="K138" i="3"/>
  <c r="K140" i="3"/>
  <c r="K139" i="3"/>
  <c r="K130" i="3"/>
  <c r="O106" i="3" l="1"/>
  <c r="I106" i="3"/>
  <c r="J106" i="3" s="1" a="1"/>
  <c r="J106" i="3" s="1"/>
  <c r="H106" i="3"/>
  <c r="E106" i="3" l="1"/>
  <c r="K106" i="3"/>
  <c r="F119" i="3" l="1"/>
  <c r="H119" i="3"/>
  <c r="H141" i="3"/>
  <c r="I119" i="3"/>
  <c r="J119" i="3" s="1" a="1"/>
  <c r="J119" i="3" s="1"/>
  <c r="E119" i="3" s="1"/>
  <c r="I141" i="3"/>
  <c r="J141" i="3" s="1" a="1"/>
  <c r="J141" i="3" s="1"/>
  <c r="O119" i="3"/>
  <c r="O141" i="3"/>
  <c r="H115" i="3"/>
  <c r="I115" i="3"/>
  <c r="J115" i="3" s="1" a="1"/>
  <c r="J115" i="3" s="1"/>
  <c r="O115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8" i="3"/>
  <c r="H107" i="3"/>
  <c r="H109" i="3"/>
  <c r="H110" i="3"/>
  <c r="H116" i="3"/>
  <c r="H117" i="3"/>
  <c r="H118" i="3"/>
  <c r="H113" i="3"/>
  <c r="H111" i="3"/>
  <c r="H112" i="3"/>
  <c r="H114" i="3"/>
  <c r="I91" i="3"/>
  <c r="J91" i="3" s="1" a="1"/>
  <c r="J91" i="3" s="1"/>
  <c r="I92" i="3"/>
  <c r="J92" i="3" s="1" a="1"/>
  <c r="J92" i="3" s="1"/>
  <c r="I93" i="3"/>
  <c r="J93" i="3" s="1" a="1"/>
  <c r="J93" i="3" s="1"/>
  <c r="I94" i="3"/>
  <c r="J94" i="3" s="1" a="1"/>
  <c r="J94" i="3" s="1"/>
  <c r="I95" i="3"/>
  <c r="J95" i="3" s="1" a="1"/>
  <c r="J95" i="3" s="1"/>
  <c r="I96" i="3"/>
  <c r="J96" i="3" s="1" a="1"/>
  <c r="J96" i="3" s="1"/>
  <c r="I97" i="3"/>
  <c r="J97" i="3" s="1" a="1"/>
  <c r="J97" i="3" s="1"/>
  <c r="I98" i="3"/>
  <c r="J98" i="3" s="1" a="1"/>
  <c r="J98" i="3" s="1"/>
  <c r="I99" i="3"/>
  <c r="J99" i="3" s="1" a="1"/>
  <c r="J99" i="3" s="1"/>
  <c r="K99" i="3" s="1"/>
  <c r="I100" i="3"/>
  <c r="J100" i="3" s="1" a="1"/>
  <c r="J100" i="3" s="1"/>
  <c r="I101" i="3"/>
  <c r="J101" i="3" s="1" a="1"/>
  <c r="J101" i="3" s="1"/>
  <c r="I102" i="3"/>
  <c r="J102" i="3" s="1" a="1"/>
  <c r="J102" i="3" s="1"/>
  <c r="I103" i="3"/>
  <c r="J103" i="3" s="1" a="1"/>
  <c r="J103" i="3" s="1"/>
  <c r="I104" i="3"/>
  <c r="J104" i="3" s="1" a="1"/>
  <c r="J104" i="3" s="1"/>
  <c r="I105" i="3"/>
  <c r="J105" i="3" s="1" a="1"/>
  <c r="J105" i="3" s="1"/>
  <c r="I108" i="3"/>
  <c r="J108" i="3" s="1" a="1"/>
  <c r="J108" i="3" s="1"/>
  <c r="I107" i="3"/>
  <c r="J107" i="3" s="1" a="1"/>
  <c r="J107" i="3" s="1"/>
  <c r="I109" i="3"/>
  <c r="J109" i="3" s="1" a="1"/>
  <c r="J109" i="3" s="1"/>
  <c r="I110" i="3"/>
  <c r="J110" i="3" s="1" a="1"/>
  <c r="J110" i="3" s="1"/>
  <c r="K110" i="3" s="1"/>
  <c r="I116" i="3"/>
  <c r="J116" i="3" s="1" a="1"/>
  <c r="J116" i="3" s="1"/>
  <c r="I117" i="3"/>
  <c r="J117" i="3" s="1" a="1"/>
  <c r="J117" i="3" s="1"/>
  <c r="I118" i="3"/>
  <c r="J118" i="3" s="1" a="1"/>
  <c r="J118" i="3" s="1"/>
  <c r="I113" i="3"/>
  <c r="J113" i="3" s="1" a="1"/>
  <c r="J113" i="3" s="1"/>
  <c r="I111" i="3"/>
  <c r="J111" i="3" s="1" a="1"/>
  <c r="J111" i="3" s="1"/>
  <c r="I112" i="3"/>
  <c r="J112" i="3" s="1" a="1"/>
  <c r="J112" i="3" s="1"/>
  <c r="I114" i="3"/>
  <c r="J114" i="3" s="1" a="1"/>
  <c r="J114" i="3" s="1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8" i="3"/>
  <c r="O107" i="3"/>
  <c r="O109" i="3"/>
  <c r="O110" i="3"/>
  <c r="O116" i="3"/>
  <c r="O117" i="3"/>
  <c r="O118" i="3"/>
  <c r="O113" i="3"/>
  <c r="O111" i="3"/>
  <c r="O112" i="3"/>
  <c r="O114" i="3"/>
  <c r="H90" i="3"/>
  <c r="I90" i="3"/>
  <c r="J90" i="3" s="1" a="1"/>
  <c r="J90" i="3" s="1"/>
  <c r="O90" i="3"/>
  <c r="H40" i="3"/>
  <c r="H47" i="3"/>
  <c r="H41" i="3"/>
  <c r="H36" i="3"/>
  <c r="H51" i="3"/>
  <c r="H53" i="3"/>
  <c r="H56" i="3"/>
  <c r="H44" i="3"/>
  <c r="H55" i="3"/>
  <c r="H48" i="3"/>
  <c r="H43" i="3"/>
  <c r="H57" i="3"/>
  <c r="H31" i="3"/>
  <c r="H30" i="3"/>
  <c r="H38" i="3"/>
  <c r="H49" i="3"/>
  <c r="H50" i="3"/>
  <c r="H33" i="3"/>
  <c r="H54" i="3"/>
  <c r="H37" i="3"/>
  <c r="H52" i="3"/>
  <c r="H45" i="3"/>
  <c r="H34" i="3"/>
  <c r="H39" i="3"/>
  <c r="H35" i="3"/>
  <c r="H42" i="3"/>
  <c r="H58" i="3"/>
  <c r="I40" i="3"/>
  <c r="J40" i="3" s="1" a="1"/>
  <c r="J40" i="3" s="1"/>
  <c r="I47" i="3"/>
  <c r="J47" i="3" s="1" a="1"/>
  <c r="J47" i="3" s="1"/>
  <c r="I41" i="3"/>
  <c r="J41" i="3" s="1" a="1"/>
  <c r="J41" i="3" s="1"/>
  <c r="K41" i="3" s="1"/>
  <c r="I36" i="3"/>
  <c r="J36" i="3" s="1" a="1"/>
  <c r="J36" i="3" s="1"/>
  <c r="I51" i="3"/>
  <c r="J51" i="3" s="1" a="1"/>
  <c r="J51" i="3" s="1"/>
  <c r="I53" i="3"/>
  <c r="J53" i="3" s="1" a="1"/>
  <c r="J53" i="3" s="1"/>
  <c r="I56" i="3"/>
  <c r="J56" i="3" s="1" a="1"/>
  <c r="J56" i="3" s="1"/>
  <c r="I44" i="3"/>
  <c r="J44" i="3" s="1" a="1"/>
  <c r="J44" i="3" s="1"/>
  <c r="K44" i="3" s="1"/>
  <c r="I55" i="3"/>
  <c r="J55" i="3" s="1" a="1"/>
  <c r="J55" i="3" s="1"/>
  <c r="I48" i="3"/>
  <c r="J48" i="3" s="1" a="1"/>
  <c r="J48" i="3" s="1"/>
  <c r="I43" i="3"/>
  <c r="J43" i="3" s="1" a="1"/>
  <c r="J43" i="3" s="1"/>
  <c r="I57" i="3"/>
  <c r="J57" i="3" s="1" a="1"/>
  <c r="J57" i="3" s="1"/>
  <c r="I31" i="3"/>
  <c r="J31" i="3" s="1" a="1"/>
  <c r="J31" i="3" s="1"/>
  <c r="K31" i="3" s="1"/>
  <c r="I32" i="3"/>
  <c r="J32" i="3" s="1" a="1"/>
  <c r="J32" i="3" s="1"/>
  <c r="I30" i="3"/>
  <c r="J30" i="3" s="1" a="1"/>
  <c r="J30" i="3" s="1"/>
  <c r="I38" i="3"/>
  <c r="J38" i="3" s="1" a="1"/>
  <c r="J38" i="3" s="1"/>
  <c r="I49" i="3"/>
  <c r="J49" i="3" s="1" a="1"/>
  <c r="J49" i="3" s="1"/>
  <c r="I50" i="3"/>
  <c r="J50" i="3" s="1" a="1"/>
  <c r="J50" i="3" s="1"/>
  <c r="K50" i="3" s="1"/>
  <c r="I33" i="3"/>
  <c r="J33" i="3" s="1" a="1"/>
  <c r="J33" i="3" s="1"/>
  <c r="I54" i="3"/>
  <c r="J54" i="3" s="1" a="1"/>
  <c r="J54" i="3" s="1"/>
  <c r="I37" i="3"/>
  <c r="J37" i="3" s="1" a="1"/>
  <c r="J37" i="3" s="1"/>
  <c r="I52" i="3"/>
  <c r="J52" i="3" s="1" a="1"/>
  <c r="J52" i="3" s="1"/>
  <c r="I45" i="3"/>
  <c r="J45" i="3" s="1" a="1"/>
  <c r="J45" i="3" s="1"/>
  <c r="K45" i="3" s="1"/>
  <c r="I34" i="3"/>
  <c r="J34" i="3" s="1" a="1"/>
  <c r="J34" i="3" s="1"/>
  <c r="I39" i="3"/>
  <c r="J39" i="3" s="1" a="1"/>
  <c r="J39" i="3" s="1"/>
  <c r="I35" i="3"/>
  <c r="J35" i="3" s="1" a="1"/>
  <c r="J35" i="3" s="1"/>
  <c r="I42" i="3"/>
  <c r="J42" i="3" s="1" a="1"/>
  <c r="J42" i="3" s="1"/>
  <c r="I58" i="3"/>
  <c r="J58" i="3" s="1" a="1"/>
  <c r="J58" i="3" s="1"/>
  <c r="K58" i="3" s="1"/>
  <c r="O40" i="3"/>
  <c r="O47" i="3"/>
  <c r="O41" i="3"/>
  <c r="O36" i="3"/>
  <c r="O51" i="3"/>
  <c r="O53" i="3"/>
  <c r="O56" i="3"/>
  <c r="O44" i="3"/>
  <c r="O55" i="3"/>
  <c r="O48" i="3"/>
  <c r="O43" i="3"/>
  <c r="O57" i="3"/>
  <c r="O31" i="3"/>
  <c r="O32" i="3"/>
  <c r="O30" i="3"/>
  <c r="O38" i="3"/>
  <c r="O49" i="3"/>
  <c r="O50" i="3"/>
  <c r="O33" i="3"/>
  <c r="O54" i="3"/>
  <c r="O37" i="3"/>
  <c r="O52" i="3"/>
  <c r="O45" i="3"/>
  <c r="O34" i="3"/>
  <c r="O39" i="3"/>
  <c r="O35" i="3"/>
  <c r="O42" i="3"/>
  <c r="O58" i="3"/>
  <c r="H46" i="3"/>
  <c r="I46" i="3"/>
  <c r="J46" i="3" s="1" a="1"/>
  <c r="J46" i="3" s="1"/>
  <c r="O46" i="3"/>
  <c r="H3" i="3"/>
  <c r="H11" i="3"/>
  <c r="H29" i="3"/>
  <c r="H27" i="3"/>
  <c r="H22" i="3"/>
  <c r="H18" i="3"/>
  <c r="H28" i="3"/>
  <c r="H19" i="3"/>
  <c r="H24" i="3"/>
  <c r="H25" i="3"/>
  <c r="H26" i="3"/>
  <c r="H20" i="3"/>
  <c r="H16" i="3"/>
  <c r="H17" i="3"/>
  <c r="H12" i="3"/>
  <c r="H15" i="3"/>
  <c r="H4" i="3"/>
  <c r="H5" i="3"/>
  <c r="H13" i="3"/>
  <c r="H6" i="3"/>
  <c r="H7" i="3"/>
  <c r="H8" i="3"/>
  <c r="H9" i="3"/>
  <c r="H10" i="3"/>
  <c r="H14" i="3"/>
  <c r="H23" i="3"/>
  <c r="H21" i="3"/>
  <c r="I3" i="3"/>
  <c r="J3" i="3" s="1" a="1"/>
  <c r="J3" i="3" s="1"/>
  <c r="I11" i="3"/>
  <c r="J11" i="3" s="1" a="1"/>
  <c r="J11" i="3" s="1"/>
  <c r="I29" i="3"/>
  <c r="J29" i="3" s="1" a="1"/>
  <c r="J29" i="3" s="1"/>
  <c r="I27" i="3"/>
  <c r="J27" i="3" s="1" a="1"/>
  <c r="J27" i="3" s="1"/>
  <c r="I22" i="3"/>
  <c r="J22" i="3" s="1" a="1"/>
  <c r="J22" i="3" s="1"/>
  <c r="I18" i="3"/>
  <c r="J18" i="3" s="1" a="1"/>
  <c r="J18" i="3" s="1"/>
  <c r="I28" i="3"/>
  <c r="J28" i="3" s="1" a="1"/>
  <c r="J28" i="3" s="1"/>
  <c r="I19" i="3"/>
  <c r="J19" i="3" s="1" a="1"/>
  <c r="J19" i="3" s="1"/>
  <c r="I24" i="3"/>
  <c r="J24" i="3" s="1" a="1"/>
  <c r="J24" i="3" s="1"/>
  <c r="I25" i="3"/>
  <c r="J25" i="3" s="1" a="1"/>
  <c r="J25" i="3" s="1"/>
  <c r="I26" i="3"/>
  <c r="J26" i="3" s="1" a="1"/>
  <c r="J26" i="3" s="1"/>
  <c r="I20" i="3"/>
  <c r="J20" i="3" s="1" a="1"/>
  <c r="J20" i="3" s="1"/>
  <c r="I16" i="3"/>
  <c r="J16" i="3" s="1" a="1"/>
  <c r="J16" i="3" s="1"/>
  <c r="I17" i="3"/>
  <c r="J17" i="3" s="1" a="1"/>
  <c r="J17" i="3" s="1"/>
  <c r="I12" i="3"/>
  <c r="J12" i="3" s="1" a="1"/>
  <c r="J12" i="3" s="1"/>
  <c r="I15" i="3"/>
  <c r="J15" i="3" s="1" a="1"/>
  <c r="J15" i="3" s="1"/>
  <c r="I4" i="3"/>
  <c r="J4" i="3" s="1" a="1"/>
  <c r="J4" i="3" s="1"/>
  <c r="I5" i="3"/>
  <c r="J5" i="3" s="1" a="1"/>
  <c r="J5" i="3" s="1"/>
  <c r="I13" i="3"/>
  <c r="J13" i="3" s="1" a="1"/>
  <c r="J13" i="3" s="1"/>
  <c r="I6" i="3"/>
  <c r="J6" i="3" s="1" a="1"/>
  <c r="J6" i="3" s="1"/>
  <c r="I7" i="3"/>
  <c r="J7" i="3" s="1" a="1"/>
  <c r="J7" i="3" s="1"/>
  <c r="I8" i="3"/>
  <c r="J8" i="3" s="1" a="1"/>
  <c r="J8" i="3" s="1"/>
  <c r="I9" i="3"/>
  <c r="J9" i="3" s="1" a="1"/>
  <c r="J9" i="3" s="1"/>
  <c r="I10" i="3"/>
  <c r="J10" i="3" s="1" a="1"/>
  <c r="J10" i="3" s="1"/>
  <c r="I14" i="3"/>
  <c r="J14" i="3" s="1" a="1"/>
  <c r="J14" i="3" s="1"/>
  <c r="I23" i="3"/>
  <c r="J23" i="3" s="1" a="1"/>
  <c r="J23" i="3" s="1"/>
  <c r="I21" i="3"/>
  <c r="J21" i="3" s="1" a="1"/>
  <c r="J21" i="3" s="1"/>
  <c r="O3" i="3"/>
  <c r="O11" i="3"/>
  <c r="O29" i="3"/>
  <c r="O27" i="3"/>
  <c r="O22" i="3"/>
  <c r="O18" i="3"/>
  <c r="O28" i="3"/>
  <c r="O19" i="3"/>
  <c r="O24" i="3"/>
  <c r="O25" i="3"/>
  <c r="O26" i="3"/>
  <c r="O20" i="3"/>
  <c r="O16" i="3"/>
  <c r="O17" i="3"/>
  <c r="O12" i="3"/>
  <c r="O15" i="3"/>
  <c r="O4" i="3"/>
  <c r="O5" i="3"/>
  <c r="O13" i="3"/>
  <c r="O6" i="3"/>
  <c r="O7" i="3"/>
  <c r="O8" i="3"/>
  <c r="O9" i="3"/>
  <c r="O10" i="3"/>
  <c r="O14" i="3"/>
  <c r="O23" i="3"/>
  <c r="O21" i="3"/>
  <c r="O59" i="3"/>
  <c r="O60" i="3"/>
  <c r="O61" i="3"/>
  <c r="O62" i="3"/>
  <c r="O64" i="3"/>
  <c r="O65" i="3"/>
  <c r="O63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6" i="3"/>
  <c r="O82" i="3"/>
  <c r="O87" i="3"/>
  <c r="O83" i="3"/>
  <c r="O81" i="3"/>
  <c r="O84" i="3"/>
  <c r="O85" i="3"/>
  <c r="O88" i="3"/>
  <c r="O89" i="3"/>
  <c r="O2" i="3"/>
  <c r="H2" i="3"/>
  <c r="I2" i="3"/>
  <c r="J2" i="3" s="1" a="1"/>
  <c r="J2" i="3" s="1"/>
  <c r="H75" i="3"/>
  <c r="H76" i="3"/>
  <c r="H70" i="3"/>
  <c r="H71" i="3"/>
  <c r="H72" i="3"/>
  <c r="H68" i="3"/>
  <c r="H69" i="3"/>
  <c r="H73" i="3"/>
  <c r="H78" i="3"/>
  <c r="H77" i="3"/>
  <c r="H66" i="3"/>
  <c r="H67" i="3"/>
  <c r="H79" i="3"/>
  <c r="H81" i="3"/>
  <c r="H80" i="3"/>
  <c r="H82" i="3"/>
  <c r="H84" i="3"/>
  <c r="H86" i="3"/>
  <c r="H88" i="3"/>
  <c r="H85" i="3"/>
  <c r="H87" i="3"/>
  <c r="H89" i="3"/>
  <c r="H83" i="3"/>
  <c r="I75" i="3"/>
  <c r="J75" i="3" s="1" a="1"/>
  <c r="J75" i="3" s="1"/>
  <c r="I76" i="3"/>
  <c r="J76" i="3" s="1" a="1"/>
  <c r="J76" i="3" s="1"/>
  <c r="K76" i="3" s="1"/>
  <c r="I70" i="3"/>
  <c r="J70" i="3" s="1" a="1"/>
  <c r="J70" i="3" s="1"/>
  <c r="I71" i="3"/>
  <c r="J71" i="3" s="1" a="1"/>
  <c r="J71" i="3" s="1"/>
  <c r="I72" i="3"/>
  <c r="J72" i="3" s="1" a="1"/>
  <c r="J72" i="3" s="1"/>
  <c r="I68" i="3"/>
  <c r="J68" i="3" s="1" a="1"/>
  <c r="J68" i="3" s="1"/>
  <c r="I69" i="3"/>
  <c r="J69" i="3" s="1" a="1"/>
  <c r="J69" i="3" s="1"/>
  <c r="K69" i="3" s="1"/>
  <c r="I73" i="3"/>
  <c r="J73" i="3" s="1" a="1"/>
  <c r="J73" i="3" s="1"/>
  <c r="I78" i="3"/>
  <c r="J78" i="3" s="1" a="1"/>
  <c r="J78" i="3" s="1"/>
  <c r="I77" i="3"/>
  <c r="J77" i="3" s="1" a="1"/>
  <c r="J77" i="3" s="1"/>
  <c r="K77" i="3" s="1"/>
  <c r="I66" i="3"/>
  <c r="J66" i="3" s="1" a="1"/>
  <c r="J66" i="3" s="1"/>
  <c r="I67" i="3"/>
  <c r="J67" i="3" s="1" a="1"/>
  <c r="J67" i="3" s="1"/>
  <c r="K67" i="3" s="1"/>
  <c r="I79" i="3"/>
  <c r="J79" i="3" s="1" a="1"/>
  <c r="J79" i="3" s="1"/>
  <c r="I81" i="3"/>
  <c r="J81" i="3" s="1" a="1"/>
  <c r="J81" i="3" s="1"/>
  <c r="I80" i="3"/>
  <c r="J80" i="3" s="1" a="1"/>
  <c r="J80" i="3" s="1"/>
  <c r="I82" i="3"/>
  <c r="J82" i="3" s="1" a="1"/>
  <c r="J82" i="3" s="1"/>
  <c r="I84" i="3"/>
  <c r="J84" i="3" s="1" a="1"/>
  <c r="J84" i="3" s="1"/>
  <c r="I86" i="3"/>
  <c r="J86" i="3" s="1" a="1"/>
  <c r="J86" i="3" s="1"/>
  <c r="I88" i="3"/>
  <c r="J88" i="3" s="1" a="1"/>
  <c r="J88" i="3" s="1"/>
  <c r="K88" i="3" s="1"/>
  <c r="I85" i="3"/>
  <c r="J85" i="3" s="1" a="1"/>
  <c r="J85" i="3" s="1"/>
  <c r="I87" i="3"/>
  <c r="J87" i="3" s="1" a="1"/>
  <c r="J87" i="3" s="1"/>
  <c r="K87" i="3" s="1"/>
  <c r="I89" i="3"/>
  <c r="J89" i="3" s="1" a="1"/>
  <c r="J89" i="3" s="1"/>
  <c r="I83" i="3"/>
  <c r="J83" i="3" s="1" a="1"/>
  <c r="J83" i="3" s="1"/>
  <c r="I74" i="3"/>
  <c r="J74" i="3" s="1" a="1"/>
  <c r="J74" i="3" s="1"/>
  <c r="H74" i="3"/>
  <c r="I63" i="3"/>
  <c r="J63" i="3" s="1" a="1"/>
  <c r="J63" i="3" s="1"/>
  <c r="H63" i="3"/>
  <c r="I60" i="3"/>
  <c r="J60" i="3" s="1" a="1"/>
  <c r="J60" i="3" s="1"/>
  <c r="H60" i="3"/>
  <c r="I59" i="3"/>
  <c r="J59" i="3" s="1" a="1"/>
  <c r="J59" i="3" s="1"/>
  <c r="H59" i="3"/>
  <c r="I65" i="3"/>
  <c r="J65" i="3" s="1" a="1"/>
  <c r="J65" i="3" s="1"/>
  <c r="H65" i="3"/>
  <c r="I64" i="3"/>
  <c r="J64" i="3" s="1" a="1"/>
  <c r="J64" i="3" s="1"/>
  <c r="H64" i="3"/>
  <c r="I62" i="3"/>
  <c r="J62" i="3" s="1" a="1"/>
  <c r="J62" i="3" s="1"/>
  <c r="H62" i="3"/>
  <c r="I61" i="3"/>
  <c r="J61" i="3" s="1" a="1"/>
  <c r="J61" i="3" s="1"/>
  <c r="H61" i="3"/>
  <c r="K141" i="3" l="1"/>
  <c r="K119" i="3"/>
  <c r="K115" i="3"/>
  <c r="E104" i="3"/>
  <c r="K104" i="3"/>
  <c r="K94" i="3"/>
  <c r="K113" i="3"/>
  <c r="E98" i="3"/>
  <c r="K98" i="3"/>
  <c r="K116" i="3"/>
  <c r="E116" i="3"/>
  <c r="E92" i="3"/>
  <c r="K92" i="3"/>
  <c r="K111" i="3"/>
  <c r="E102" i="3"/>
  <c r="K102" i="3"/>
  <c r="E108" i="3"/>
  <c r="K108" i="3"/>
  <c r="K100" i="3"/>
  <c r="E100" i="3"/>
  <c r="E117" i="3"/>
  <c r="K117" i="3"/>
  <c r="E109" i="3"/>
  <c r="K109" i="3"/>
  <c r="K96" i="3"/>
  <c r="E105" i="3"/>
  <c r="K105" i="3"/>
  <c r="K112" i="3"/>
  <c r="K93" i="3"/>
  <c r="E103" i="3"/>
  <c r="K103" i="3"/>
  <c r="E91" i="3"/>
  <c r="K91" i="3"/>
  <c r="K95" i="3"/>
  <c r="E118" i="3"/>
  <c r="K118" i="3"/>
  <c r="E101" i="3"/>
  <c r="K101" i="3"/>
  <c r="K114" i="3"/>
  <c r="E107" i="3"/>
  <c r="K107" i="3"/>
  <c r="E97" i="3"/>
  <c r="K97" i="3"/>
  <c r="E110" i="3"/>
  <c r="E99" i="3"/>
  <c r="E90" i="3"/>
  <c r="K90" i="3"/>
  <c r="K34" i="3"/>
  <c r="E34" i="3"/>
  <c r="K32" i="3"/>
  <c r="E32" i="3"/>
  <c r="K36" i="3"/>
  <c r="E36" i="3"/>
  <c r="K33" i="3"/>
  <c r="E33" i="3"/>
  <c r="E37" i="3"/>
  <c r="K37" i="3"/>
  <c r="E43" i="3"/>
  <c r="K43" i="3"/>
  <c r="E40" i="3"/>
  <c r="K40" i="3"/>
  <c r="K49" i="3"/>
  <c r="K47" i="3"/>
  <c r="K42" i="3"/>
  <c r="E42" i="3"/>
  <c r="K56" i="3"/>
  <c r="E56" i="3"/>
  <c r="E57" i="3"/>
  <c r="K57" i="3"/>
  <c r="E54" i="3"/>
  <c r="K54" i="3"/>
  <c r="K48" i="3"/>
  <c r="K35" i="3"/>
  <c r="E35" i="3"/>
  <c r="K38" i="3"/>
  <c r="E38" i="3"/>
  <c r="K53" i="3"/>
  <c r="E53" i="3"/>
  <c r="E52" i="3"/>
  <c r="K52" i="3"/>
  <c r="K55" i="3"/>
  <c r="E55" i="3"/>
  <c r="K39" i="3"/>
  <c r="E39" i="3"/>
  <c r="K30" i="3"/>
  <c r="E30" i="3"/>
  <c r="K51" i="3"/>
  <c r="E51" i="3"/>
  <c r="E58" i="3"/>
  <c r="E31" i="3"/>
  <c r="E41" i="3"/>
  <c r="K46" i="3"/>
  <c r="K29" i="3"/>
  <c r="K10" i="3"/>
  <c r="K26" i="3"/>
  <c r="K8" i="3"/>
  <c r="K25" i="3"/>
  <c r="K9" i="3"/>
  <c r="K16" i="3"/>
  <c r="K18" i="3"/>
  <c r="K11" i="3"/>
  <c r="K28" i="3"/>
  <c r="K4" i="3"/>
  <c r="K22" i="3"/>
  <c r="K15" i="3"/>
  <c r="K21" i="3"/>
  <c r="K23" i="3"/>
  <c r="K17" i="3"/>
  <c r="K3" i="3"/>
  <c r="K5" i="3"/>
  <c r="K19" i="3"/>
  <c r="K7" i="3"/>
  <c r="K24" i="3"/>
  <c r="K6" i="3"/>
  <c r="K13" i="3"/>
  <c r="K27" i="3"/>
  <c r="K12" i="3"/>
  <c r="K14" i="3"/>
  <c r="K20" i="3"/>
  <c r="K2" i="3"/>
  <c r="K80" i="3"/>
  <c r="K78" i="3"/>
  <c r="K82" i="3"/>
  <c r="K84" i="3"/>
  <c r="K86" i="3"/>
  <c r="K68" i="3"/>
  <c r="K73" i="3"/>
  <c r="K75" i="3"/>
  <c r="K85" i="3"/>
  <c r="K83" i="3"/>
  <c r="K81" i="3"/>
  <c r="K71" i="3"/>
  <c r="K72" i="3"/>
  <c r="K66" i="3"/>
  <c r="K89" i="3"/>
  <c r="K79" i="3"/>
  <c r="K70" i="3"/>
  <c r="K61" i="3"/>
  <c r="K60" i="3"/>
  <c r="K59" i="3"/>
  <c r="K62" i="3"/>
  <c r="K63" i="3"/>
  <c r="K64" i="3"/>
  <c r="K65" i="3"/>
  <c r="K74" i="3"/>
  <c r="E60" i="3" l="1"/>
  <c r="E75" i="3"/>
  <c r="E67" i="3"/>
  <c r="E84" i="3"/>
  <c r="E85" i="3"/>
  <c r="E88" i="3"/>
  <c r="E69" i="3"/>
  <c r="E79" i="3"/>
  <c r="E72" i="3"/>
  <c r="E74" i="3"/>
  <c r="E76" i="3"/>
  <c r="E66" i="3"/>
  <c r="E86" i="3"/>
  <c r="E80" i="3"/>
  <c r="E87" i="3"/>
  <c r="E59" i="3"/>
  <c r="E68" i="3"/>
  <c r="E83" i="3"/>
  <c r="E89" i="3"/>
  <c r="E77" i="3"/>
  <c r="E81" i="3"/>
  <c r="E82" i="3"/>
  <c r="E71" i="3"/>
  <c r="E70" i="3"/>
  <c r="E78" i="3"/>
  <c r="E7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<sst xmlns="http://schemas.openxmlformats.org/spreadsheetml/2006/main" count="6489" uniqueCount="760">
  <si>
    <t>№ заказа</t>
  </si>
  <si>
    <t>Дата поступления заказа</t>
  </si>
  <si>
    <t>Название товара в Kaspi Магазине</t>
  </si>
  <si>
    <t>Название в системе продавца</t>
  </si>
  <si>
    <t>Артикул</t>
  </si>
  <si>
    <t>Сумма</t>
  </si>
  <si>
    <t>Категория</t>
  </si>
  <si>
    <t>Адрес самовывоза/доставки</t>
  </si>
  <si>
    <t>Дата изменения статуса</t>
  </si>
  <si>
    <t>Статус</t>
  </si>
  <si>
    <t>Причина отмены</t>
  </si>
  <si>
    <t>Способ оплаты</t>
  </si>
  <si>
    <t>Способ доставки</t>
  </si>
  <si>
    <t>Курьерская служба</t>
  </si>
  <si>
    <t>Принял</t>
  </si>
  <si>
    <t>Выдал</t>
  </si>
  <si>
    <t>Отменил</t>
  </si>
  <si>
    <t>Оценка покупателя</t>
  </si>
  <si>
    <t>Отзыв покупателя</t>
  </si>
  <si>
    <t>Дата публикации отзыва</t>
  </si>
  <si>
    <t>Оформил</t>
  </si>
  <si>
    <t>Количество</t>
  </si>
  <si>
    <t>Стоимость доставки для покупателя</t>
  </si>
  <si>
    <t>Стоимость доставки для продавца</t>
  </si>
  <si>
    <t>Компенсация за доставку</t>
  </si>
  <si>
    <t>Требуется подписание</t>
  </si>
  <si>
    <t>Плановая дата передачи курьеру</t>
  </si>
  <si>
    <t>Склад передачи КД</t>
  </si>
  <si>
    <t>06.08.2025</t>
  </si>
  <si>
    <t>Рашгард PRO COMBAT 245 черный L</t>
  </si>
  <si>
    <t>Рашгард ДЛИННЫЙ РУКАВ черный мужской L 48-50 135277314 (XL)</t>
  </si>
  <si>
    <t>CL_NEW-CLO_MEN_RUSH-PRO_BLACK_L 48-50_(XL)</t>
  </si>
  <si>
    <t>3498.0</t>
  </si>
  <si>
    <t>Мужские футболки и майки</t>
  </si>
  <si>
    <t>г. Кокшетау, улица Абая, 175</t>
  </si>
  <si>
    <t>Ожидает передачи курьеру</t>
  </si>
  <si>
    <t>Безналичная оплата</t>
  </si>
  <si>
    <t>Доставка (межгород)</t>
  </si>
  <si>
    <t>Kaspi Логистика</t>
  </si>
  <si>
    <t/>
  </si>
  <si>
    <t>0.0</t>
  </si>
  <si>
    <t>Не требуется</t>
  </si>
  <si>
    <t>07.08.2025</t>
  </si>
  <si>
    <t>30137883_PP1</t>
  </si>
  <si>
    <t>Леггинсы PRO COMBAT 2010 белый M</t>
  </si>
  <si>
    <t>Леггинсы белый мужской M 48 118808622 (L)</t>
  </si>
  <si>
    <t>CL_NEW-CLO_MEN_LEG_WHITE_M 48_(L)</t>
  </si>
  <si>
    <t>1398.0</t>
  </si>
  <si>
    <t>Мужское термобелье</t>
  </si>
  <si>
    <t>г. Астана, ул. Чингиза Айтматова, д. 38</t>
  </si>
  <si>
    <t>Самовывоз</t>
  </si>
  <si>
    <t>Леггинсы PRO COMBAT 2010 черный M</t>
  </si>
  <si>
    <t>Леггинсы черные мужской M 48 116968695 (L)</t>
  </si>
  <si>
    <t>CL_NEW-CLO_MEN_LEG_BLACK_M 48_(L)</t>
  </si>
  <si>
    <t>1000.0</t>
  </si>
  <si>
    <t>Рашгард 30260620_905033008 черный L</t>
  </si>
  <si>
    <t>Футболка черная мужской 48/L 122754031 (XL)</t>
  </si>
  <si>
    <t>CL_NEW-CLO_MEN_T-SHIRT_BLACK_48/L_(XL)</t>
  </si>
  <si>
    <t>3499.0</t>
  </si>
  <si>
    <t>г. Темиртау, 8 мкр, д. 126/1</t>
  </si>
  <si>
    <t>Самовывоз (межгород)</t>
  </si>
  <si>
    <t>500.0</t>
  </si>
  <si>
    <t>Date</t>
  </si>
  <si>
    <t>OrderID</t>
  </si>
  <si>
    <t>SKU_ID_KSP</t>
  </si>
  <si>
    <t>SKU_key</t>
  </si>
  <si>
    <t>Product_Category</t>
  </si>
  <si>
    <t>MODEL</t>
  </si>
  <si>
    <t>SKU_ID</t>
  </si>
  <si>
    <t>Qty</t>
  </si>
  <si>
    <t>ChannelID</t>
  </si>
  <si>
    <t>FX_RUBKZT</t>
  </si>
  <si>
    <t>Column25</t>
  </si>
  <si>
    <t>Column26</t>
  </si>
  <si>
    <t>Column27</t>
  </si>
  <si>
    <t>Column28</t>
  </si>
  <si>
    <t>HEIGHT</t>
  </si>
  <si>
    <t>WEIGHT</t>
  </si>
  <si>
    <t>MY_SIZE</t>
  </si>
  <si>
    <t>S</t>
  </si>
  <si>
    <t>Kaspi_name_core</t>
  </si>
  <si>
    <t>Kaspi_name_source</t>
  </si>
  <si>
    <t>XL</t>
  </si>
  <si>
    <t>Спортивный костюм PRO COMBAT 240079 черный M</t>
  </si>
  <si>
    <t>Принт 5в1  черный мужской 46-48 116155651 (Print51) (L)</t>
  </si>
  <si>
    <t>CL_OC_MEN_PRINT51_BLACK_116155651_46-48_(L)</t>
  </si>
  <si>
    <t>9000.0</t>
  </si>
  <si>
    <t>Мужские спортивные и повседневные костюмы</t>
  </si>
  <si>
    <t>г. Кенжеколь, Рамазанова 40, Дом</t>
  </si>
  <si>
    <t>08.08.2025</t>
  </si>
  <si>
    <t>30141222_PP1</t>
  </si>
  <si>
    <t>Спортивный костюм OnlyFit 33 черный, белый XL</t>
  </si>
  <si>
    <t>OnlyFit 033</t>
  </si>
  <si>
    <t>14990.0</t>
  </si>
  <si>
    <t>г. Отеген батыр, Илийский р-н, с.Байсерке, ул. Аркабая, д. 4В</t>
  </si>
  <si>
    <t>16990.0</t>
  </si>
  <si>
    <t>г. Семей, Крестьянская улица, 1</t>
  </si>
  <si>
    <t>Оплата в кредит</t>
  </si>
  <si>
    <t>1455.0</t>
  </si>
  <si>
    <t>Спортивный костюм OnlyFit 05 черный, белый 3XL</t>
  </si>
  <si>
    <t>OnlyFit 005</t>
  </si>
  <si>
    <t>г. Астана, ул. Динмухамеда Кунаева, д. 8</t>
  </si>
  <si>
    <t>Спортивный костюм OnlyFit 04 черный, белый 2XL</t>
  </si>
  <si>
    <t>OnlyFit 004</t>
  </si>
  <si>
    <t>г. Атырау, с. Бирлик, Трасса Атырау-Доссор, д. 78</t>
  </si>
  <si>
    <t>Спортивный костюм OnlyFit 03 черный, белый XL</t>
  </si>
  <si>
    <t>OnlyFit 003</t>
  </si>
  <si>
    <t>Спортивный костюм OnlyFit 01 черный, белый M</t>
  </si>
  <si>
    <t>OnlyFit 001</t>
  </si>
  <si>
    <t>11990.0</t>
  </si>
  <si>
    <t>895.0</t>
  </si>
  <si>
    <t>Спортивный костюм ALPIKA Universal 5в1 alpika1 черный 50</t>
  </si>
  <si>
    <t>Принт 5в1  черный мужской 50 120939888 (Print51) (XL)</t>
  </si>
  <si>
    <t>CL_OC_MEN_PRINT51_BLACK_120939888_50_(XL)</t>
  </si>
  <si>
    <t>8307.0</t>
  </si>
  <si>
    <t>г. Актау, 16 мкр, д. 57/1</t>
  </si>
  <si>
    <t>Комплект Antec RASH-921 Рашгард 5 в 1 черный S</t>
  </si>
  <si>
    <t>Принт 5в1  черный мужской 42/S 103217238 (Print51) (S)</t>
  </si>
  <si>
    <t>CL_OC_MEN_PRINT51_BLACK_103217238_42/S_(S)</t>
  </si>
  <si>
    <t>10888.0</t>
  </si>
  <si>
    <t>г. Шемонаиха, 3 мкр, д. 1</t>
  </si>
  <si>
    <t>Комплект Antec RASH-921 Рашгард 5 в 1 черный M</t>
  </si>
  <si>
    <t>Принт 5в1  черный мужской 44/M 103217238 (Print51) (M)</t>
  </si>
  <si>
    <t>CL_OC_MEN_PRINT51_BLACK_103217238_44/M_(M)</t>
  </si>
  <si>
    <t>г. Ушарал, Момышулы, 29</t>
  </si>
  <si>
    <t>Комплект Antec RASH-921 Рашгард 5 в 1 черный 56, 58</t>
  </si>
  <si>
    <t>Принт 5в1  черный мужской 56-58/56, 58 103217238 (Print51) (4XL)</t>
  </si>
  <si>
    <t>CL_OC_MEN_PRINT51_BLACK_103217238_56-58/56, 58_(4XL)</t>
  </si>
  <si>
    <t>8999.0</t>
  </si>
  <si>
    <t>г. Семей, ул. Кеширима Бозтаева, д. 40К</t>
  </si>
  <si>
    <t>Комплект Antec RASH-921 Рашгард 5 в 1 черный 46, 48</t>
  </si>
  <si>
    <t>Принт 5в1  черный мужской 44/46, 48 103217238 (Print51) (XL)</t>
  </si>
  <si>
    <t>CL_OC_MEN_PRINT51_BLACK_103217238_44/46, 48_(XL)</t>
  </si>
  <si>
    <t>8800.0</t>
  </si>
  <si>
    <t>Комплект 5-beli черный, белый 3XL</t>
  </si>
  <si>
    <t>Комплект 0-beli черный, белый S</t>
  </si>
  <si>
    <t>132549028_471831165</t>
  </si>
  <si>
    <t>г. Тараз, мкр. Аса, д. 19Б</t>
  </si>
  <si>
    <t>Комплект 3-beli черный, белый XL</t>
  </si>
  <si>
    <t>132549028_380160845</t>
  </si>
  <si>
    <t>beli51</t>
  </si>
  <si>
    <t>3XL</t>
  </si>
  <si>
    <t>2XL</t>
  </si>
  <si>
    <t>L</t>
  </si>
  <si>
    <t>4XL</t>
  </si>
  <si>
    <t>STORE_NAME</t>
  </si>
  <si>
    <t>UNIVERSAL</t>
  </si>
  <si>
    <t>Тайтсы PRO COMBAT 17 черный XL</t>
  </si>
  <si>
    <t>Тайтсы черные мужской XL 50-52 123591314 (2XL)</t>
  </si>
  <si>
    <t>CL_NEW-CLO_MEN_TAICI_BLACK_XL 50-52_(2XL)</t>
  </si>
  <si>
    <t>992.0</t>
  </si>
  <si>
    <t>Мужские шорты</t>
  </si>
  <si>
    <t>г. Алматы, ул. Жандосова, д. 83</t>
  </si>
  <si>
    <t>998.0</t>
  </si>
  <si>
    <t>г. Жалагаш, ул. Абая, д. 45</t>
  </si>
  <si>
    <t>г. Зачаганск, пос. Зачаганск, ул. Жангир Хана, д. 18/1</t>
  </si>
  <si>
    <t>Тайтсы PRO COMBAT 17 черный M</t>
  </si>
  <si>
    <t>Тайтсы черные мужской M 46-48 123591314 (L)</t>
  </si>
  <si>
    <t>CL_NEW-CLO_MEN_TAICI_BLACK_M 46-48_(L)</t>
  </si>
  <si>
    <t>990.0</t>
  </si>
  <si>
    <t>г. Павлодар, площадь Победы, д. 25</t>
  </si>
  <si>
    <t>999.0</t>
  </si>
  <si>
    <t>г. Семей, ул. Спартака, д. 1</t>
  </si>
  <si>
    <t>г. Экибастуз, ул. Энергетиков, д. 83А</t>
  </si>
  <si>
    <t>г. Кызылорда, мкр. Шугыла, д. 19</t>
  </si>
  <si>
    <t>г. Атырау, ул. Сырыма Датова, д. 133</t>
  </si>
  <si>
    <t>Тайтсы PRO COMBAT 17 черный 3XL</t>
  </si>
  <si>
    <t>Тайтсы черные мужской 3XL 54-56 123591314 (3XL)</t>
  </si>
  <si>
    <t>CL_NEW-CLO_MEN_TAICI_BLACK_3XL 54-56_(3XL)</t>
  </si>
  <si>
    <t>3600.0</t>
  </si>
  <si>
    <t>г. Усть-Каменогорск, ул. Бажова, д. 331/1</t>
  </si>
  <si>
    <t>Рашгард PRO COMBAT 245 черный S</t>
  </si>
  <si>
    <t>Рашгард ДЛИННЫЙ РУКАВ черный мужской S 44-46 135277314 (M)</t>
  </si>
  <si>
    <t>CL_NEW-CLO_MEN_RUSH-PRO_BLACK_S 44-46_(M)</t>
  </si>
  <si>
    <t>4901.0</t>
  </si>
  <si>
    <t>3495.0</t>
  </si>
  <si>
    <t>г. Сарыагаш, ул. Исмайлова, д. 36</t>
  </si>
  <si>
    <t>Леггинсы PRO COMBAT 2010 черный S</t>
  </si>
  <si>
    <t>Леггинсы черные мужской S 44-46 116968695 (M)</t>
  </si>
  <si>
    <t>CL_NEW-CLO_MEN_LEG_BLACK_S 44-46_(M)</t>
  </si>
  <si>
    <t>1489.0</t>
  </si>
  <si>
    <t>г. Каскелен, ул. Аубая Байгазиева, д. 190А</t>
  </si>
  <si>
    <t>г. Павлодар, ул. Железнодорожная, д. 5/1</t>
  </si>
  <si>
    <t>г. Кызылорда, ул. Мусрепова, д. 73</t>
  </si>
  <si>
    <t>Леггинсы PRO COMBAT 2010 белый XL</t>
  </si>
  <si>
    <t>Леггинсы белый мужской XL 52 118808622 (2XL)</t>
  </si>
  <si>
    <t>CL_NEW-CLO_MEN_LEG_WHITE_XL 52_(2XL)</t>
  </si>
  <si>
    <t>г. Урджар, Жандосова, 46</t>
  </si>
  <si>
    <t>Леггинсы PRO COMBAT 2010 белый S</t>
  </si>
  <si>
    <t>Леггинсы белый мужской 118808622 (M)</t>
  </si>
  <si>
    <t>CL_NEW-CLO_MEN_LEG_WHITE_(M)</t>
  </si>
  <si>
    <t>г. Талгар, Талгарский р-он, с.Кендала, ул. А.И. Смыкова, д. 16</t>
  </si>
  <si>
    <t>г. Коянды, ул. Болашак, д. 1</t>
  </si>
  <si>
    <t>Леггинсы PRO COMBAT 2010 белый L</t>
  </si>
  <si>
    <t>Леггинсы белый мужской L 50 118808622 (XL)</t>
  </si>
  <si>
    <t>CL_NEW-CLO_MEN_LEG_WHITE_L 50_(XL)</t>
  </si>
  <si>
    <t>г. Астана, ул. Е-882, д. 15А</t>
  </si>
  <si>
    <t>ONLYFIT</t>
  </si>
  <si>
    <t>M</t>
  </si>
  <si>
    <t>Спортивный костюм PRO COMBAT 240079 черный XL</t>
  </si>
  <si>
    <t>Принт 5в1  черный мужской 50-52 116155651 (Print51) (XL)</t>
  </si>
  <si>
    <t>CL_OC_MEN_PRINT51_BLACK_116155651_50-52_(XL)</t>
  </si>
  <si>
    <t>8995.0</t>
  </si>
  <si>
    <t>г. Алматы, улица Сыгай, 20</t>
  </si>
  <si>
    <t>Спортивный костюм PRO COMBAT 240079 черный S</t>
  </si>
  <si>
    <t>Принт 5в1  черный мужской 44-46 116155651 (Print51) (M)</t>
  </si>
  <si>
    <t>CL_OC_MEN_PRINT51_BLACK_116155651_44-46_(M)</t>
  </si>
  <si>
    <t>8940.0</t>
  </si>
  <si>
    <t>г. Зачаганск, ул. Бокен Би, д. 30</t>
  </si>
  <si>
    <t>Спортивный костюм OnlyFit 58 черный, белый 3XL</t>
  </si>
  <si>
    <t>OnlyFit 058</t>
  </si>
  <si>
    <t>г. Алматы, мкр. Таугуль, ул. Рыскулбекова, д. 28/4</t>
  </si>
  <si>
    <t>Спортивный костюм OnlyFit 55 черный, белый 3XL</t>
  </si>
  <si>
    <t>OnlyFit 055</t>
  </si>
  <si>
    <t>г. Семей, ул. Чокана Валиханова, д. 100Б</t>
  </si>
  <si>
    <t>г. Алматы, ул. Мукагали Макатаева, д. 45</t>
  </si>
  <si>
    <t>г. Алматы, 1 мкр, д. 58</t>
  </si>
  <si>
    <t>г. Алматы, пр. Турара Рыскулова, д. 143В</t>
  </si>
  <si>
    <t>Спортивный костюм OnlyFit 02 черный, белый L</t>
  </si>
  <si>
    <t>OnlyFit 002</t>
  </si>
  <si>
    <t>г. Астана, пр. Женис, д. 25</t>
  </si>
  <si>
    <t>783.0</t>
  </si>
  <si>
    <t>г. Алматы, улица Жандарбекова, 128</t>
  </si>
  <si>
    <t>г. Астана, ул. Шамши Калдаякова, д. 26</t>
  </si>
  <si>
    <t>г. Аркалык, ул. Маясовой, д. 8</t>
  </si>
  <si>
    <t>09.08.2025</t>
  </si>
  <si>
    <t>Спортивный костюм OnlyFit 00 черный, белый S</t>
  </si>
  <si>
    <t>OnlyFit 000</t>
  </si>
  <si>
    <t>10990.0</t>
  </si>
  <si>
    <t>г. Петропавловск, ул. Жамбыла Жабаева, д. 44/5</t>
  </si>
  <si>
    <t>Спортивный костюм ALPIKA Universal 5в1 alpika1 черный 54</t>
  </si>
  <si>
    <t>Принт 5в1  черный мужской 54 120939888 (Print51) (3XL)</t>
  </si>
  <si>
    <t>CL_OC_MEN_PRINT51_BLACK_120939888_54_(3XL)</t>
  </si>
  <si>
    <t>11898.0</t>
  </si>
  <si>
    <t>г. Кашыр (Теренколь), Степная, 12</t>
  </si>
  <si>
    <t>Спортивный костюм ALPIKA Universal 5в1 alpika1 черный 52</t>
  </si>
  <si>
    <t>Принт 5в1  черный мужской 52 120939888 (Print51) (2XL)</t>
  </si>
  <si>
    <t>CL_OC_MEN_PRINT51_BLACK_120939888_52_(2XL)</t>
  </si>
  <si>
    <t>8336.0</t>
  </si>
  <si>
    <t>г. Сарыагаш, Келесский р-он, с.Абай, ул. Т. Рыскулова, д. 31</t>
  </si>
  <si>
    <t>Спортивный костюм ALPIKA Universal 5в1 alpika1 черный 46</t>
  </si>
  <si>
    <t>Принт 5в1  черный мужской 46 120939888 (Print51) (L)</t>
  </si>
  <si>
    <t>CL_OC_MEN_PRINT51_BLACK_120939888_46_(L)</t>
  </si>
  <si>
    <t>8265.0</t>
  </si>
  <si>
    <t>г. Астана, ул. Аманжола Болекпаева, д. 19</t>
  </si>
  <si>
    <t>Комплект S SPORT FS1001 серый 3XL</t>
  </si>
  <si>
    <t>Принт 5в1  черный мужской 54-56 105133574 (Print51) (3XL)</t>
  </si>
  <si>
    <t>CL_OC_MEN_PRINT51_BLACK_105133574_54-56_(3XL)</t>
  </si>
  <si>
    <t>8929.0</t>
  </si>
  <si>
    <t>г. Астана, ул. Кенесары, д. 47А</t>
  </si>
  <si>
    <t>10882.0</t>
  </si>
  <si>
    <t>г. Шымкент, ул. А, Молдагулова, д. 7</t>
  </si>
  <si>
    <t>8913.0</t>
  </si>
  <si>
    <t>г. Жанаозен, ул. Нургисы Тилендиева, д. 1</t>
  </si>
  <si>
    <t>8926.0</t>
  </si>
  <si>
    <t>г. Мангистау, Сайын Шапағатов, 697уй</t>
  </si>
  <si>
    <t>Комплект Antec RASH-921 Рашгард 5 в 1 черный L</t>
  </si>
  <si>
    <t>Принт 5в1  черный мужской 46/L 103217238 (Print51) (L)</t>
  </si>
  <si>
    <t>CL_OC_MEN_PRINT51_BLACK_103217238_46/L_(L)</t>
  </si>
  <si>
    <t>8147.0</t>
  </si>
  <si>
    <t>г. Костанай, ул. Баймагамбетова, д. 179</t>
  </si>
  <si>
    <t>8149.0</t>
  </si>
  <si>
    <t>г. Атырау, мкр. Лесхоз, д. 28Б</t>
  </si>
  <si>
    <t>8195.0</t>
  </si>
  <si>
    <t>г. Сергеевка, Шал акына, 15</t>
  </si>
  <si>
    <t>Комплект 2-beli черный, белый L</t>
  </si>
  <si>
    <t>132549028_177560343</t>
  </si>
  <si>
    <t>г. Сарыагаш, Келесский р-н, с. Абай, ул. Т. Рыскулова, д. 35</t>
  </si>
  <si>
    <t>Комплект 1-beli черный, белый M</t>
  </si>
  <si>
    <t>132549028_443405699</t>
  </si>
  <si>
    <t>г. Атырау, с.Акжар, мкр. Акжар-2, ул. 1-я, д. 21</t>
  </si>
  <si>
    <t>Принт 5в1</t>
  </si>
  <si>
    <t>Спортивный костюм ALPIKA Universal 5в1 alpika1 черный 48</t>
  </si>
  <si>
    <t>Принт 5в1  черный мужской 48 120939888 (Print51) (XL)</t>
  </si>
  <si>
    <t>CL_OC_MEN_PRINT51_BLACK_120939888_48_(XL)</t>
  </si>
  <si>
    <t>8025.0</t>
  </si>
  <si>
    <t>г. Актау, 32А мкр, д. 25</t>
  </si>
  <si>
    <t>2997.0</t>
  </si>
  <si>
    <t>г. Астана, пр. Магжана Жумабаева, д. 32/12</t>
  </si>
  <si>
    <t>Комплект Antec RASH-921 Рашгард 5 в 1 черный 44, 46</t>
  </si>
  <si>
    <t>Принт 5в1  черный мужской 42/44, 46 103217238 (Print51) (L)</t>
  </si>
  <si>
    <t>CL_OC_MEN_PRINT51_BLACK_103217238_42/44, 46_(L)</t>
  </si>
  <si>
    <t>8933.0</t>
  </si>
  <si>
    <t>г. Алматы, ​5 мкр, д. 1</t>
  </si>
  <si>
    <t>г. Алматы, ул. Жибек Жолы, д. 52</t>
  </si>
  <si>
    <t>Тайтсы PRO COMBAT 17 черный L</t>
  </si>
  <si>
    <t>Тайтсы черные мужской L 48-50 123591314 (XL)</t>
  </si>
  <si>
    <t>CL_NEW-CLO_MEN_TAICI_BLACK_L 48-50_(XL)</t>
  </si>
  <si>
    <t>г. Астана, ул. А-130, д. 1/1</t>
  </si>
  <si>
    <t>Леггинсы PRO COMBAT 2010 черный XL</t>
  </si>
  <si>
    <t>Леггинсы черные мужской XL 52 116968695 (2XL)</t>
  </si>
  <si>
    <t>CL_NEW-CLO_MEN_LEG_BLACK_XL 52_(2XL)</t>
  </si>
  <si>
    <t>г. Сатпаев, ул. Наурыз, д. 8А</t>
  </si>
  <si>
    <t>г. Семей, мкр. Карагайлы, д. 50/1</t>
  </si>
  <si>
    <t>г. Аягоз, ул. Южный Городок, д. 16/1</t>
  </si>
  <si>
    <t>8244.0</t>
  </si>
  <si>
    <t>г. Семей, ул. Абая, д. 96</t>
  </si>
  <si>
    <t>1478.0</t>
  </si>
  <si>
    <t>г. Атырау, ул. Аз Тауке, д. 28</t>
  </si>
  <si>
    <t>Спортивный костюм PRO COMBAT 240079 черный 3XL</t>
  </si>
  <si>
    <t>Принт 5в1  черный мужской 54-56 116155651 (Print51) (3XL)</t>
  </si>
  <si>
    <t>CL_OC_MEN_PRINT51_BLACK_116155651_54-56_(3XL)</t>
  </si>
  <si>
    <t>8934.0</t>
  </si>
  <si>
    <t>г. Костанай, ул. Жамбыла д. 87/1</t>
  </si>
  <si>
    <t>2998.0</t>
  </si>
  <si>
    <t>г. Конаев (Капшагай), микрорайон 12А, 40</t>
  </si>
  <si>
    <t>1488.0</t>
  </si>
  <si>
    <t>г. Актау, Мунайлинский р-он, с. Атамекен, ЖМ Каламкас,  д. 1/2</t>
  </si>
  <si>
    <t>г. Астана, улица Ханов Керея и Жанибека, 50/1</t>
  </si>
  <si>
    <t>Доставка</t>
  </si>
  <si>
    <t>Леггинсы PRO COMBAT 2010 белый 3XL</t>
  </si>
  <si>
    <t>Леггинсы белый мужской 3XL 54-56 118808622 (3XL)</t>
  </si>
  <si>
    <t>CL_NEW-CLO_MEN_LEG_WHITE_3XL 54-56_(3XL)</t>
  </si>
  <si>
    <t>Тайтсы PRO COMBAT 17 черный S</t>
  </si>
  <si>
    <t>Тайтсы черные мужской S 44-46 123591314 (M)</t>
  </si>
  <si>
    <t>CL_NEW-CLO_MEN_TAICI_BLACK_S 44-46_(M)</t>
  </si>
  <si>
    <t>Рашгард 218596 черный 158-164</t>
  </si>
  <si>
    <t>Спортивный 3в1 черный детский 158-164 136306498 (30)</t>
  </si>
  <si>
    <t>CL_NEW-CLO_KIDS_KID-31_BLACK_158-164_(30)</t>
  </si>
  <si>
    <t>8998.0</t>
  </si>
  <si>
    <t>Спортивные костюмы для мальчиков</t>
  </si>
  <si>
    <t>г. Есик, ул. Малкеева, д. 116Б</t>
  </si>
  <si>
    <t>Спортивный костюм PRO COMBAT 240079 черный 2XL</t>
  </si>
  <si>
    <t>Принт 5в1  черный мужской 52-54 116155651 (Print51) (2XL)</t>
  </si>
  <si>
    <t>CL_OC_MEN_PRINT51_BLACK_116155651_52-54_(2XL)</t>
  </si>
  <si>
    <t>8977.0</t>
  </si>
  <si>
    <t>г. Астана, ул. Илияса Есенберлина, д. 23</t>
  </si>
  <si>
    <t>8984.0</t>
  </si>
  <si>
    <t>г. Астана, пр. Туран, д. 55Д</t>
  </si>
  <si>
    <t>Рашгард 30260620_182162882 черный XL</t>
  </si>
  <si>
    <t>Футболка черная мужской 50/XL 122754031 (XL)</t>
  </si>
  <si>
    <t>CL_NEW-CLO_MEN_T-SHIRT_BLACK_50/XL_(XL)</t>
  </si>
  <si>
    <t>2886.0</t>
  </si>
  <si>
    <t>г. Алматы, пр. Райымбека, д. 351Б</t>
  </si>
  <si>
    <t>Леггинсы PRO COMBAT 2010 черный 2XL</t>
  </si>
  <si>
    <t>Леггинсы черные мужской 2XL 54 116968695 (3XL)</t>
  </si>
  <si>
    <t>CL_NEW-CLO_MEN_LEG_BLACK_2XL 54_(3XL)</t>
  </si>
  <si>
    <t>г. Павлодар, ул. Камзина, д. 70</t>
  </si>
  <si>
    <t>1800.0</t>
  </si>
  <si>
    <t>г. Жетысай, ул. Кожанова, д. 77</t>
  </si>
  <si>
    <t>Тайтсы Fitness Care M02 черный 3XL</t>
  </si>
  <si>
    <t>Леггинсы черные мужской 54-56 134019003 (3XL)</t>
  </si>
  <si>
    <t>CL_NEW-CLO_MEN_LEG_BLACK_54-56_(3XL)</t>
  </si>
  <si>
    <t>3951.0</t>
  </si>
  <si>
    <t>Мужские брюки</t>
  </si>
  <si>
    <t>г. Алматы, мкр. Айнабулак-1, д. 65Д/1</t>
  </si>
  <si>
    <t>Спортивный костюм PRO COMBAT 240079 черный L</t>
  </si>
  <si>
    <t>Принт 5в1  черный мужской 48-50 116155651 (Print51) (XL)</t>
  </si>
  <si>
    <t>CL_OC_MEN_PRINT51_BLACK_116155651_48-50_(XL)</t>
  </si>
  <si>
    <t>8765.0</t>
  </si>
  <si>
    <t>г. Астана, пр. Рахимжана Кошкарбаева, д. 50</t>
  </si>
  <si>
    <t>2894.0</t>
  </si>
  <si>
    <t>г. Алматы, ул. Фаризы Онгарсыновой, д. 90</t>
  </si>
  <si>
    <t>Рашгард PRO COMBAT 245 черный XL</t>
  </si>
  <si>
    <t>Рашгард ДЛИННЫЙ РУКАВ черный мужской XL 50-52 135277314 (XL)</t>
  </si>
  <si>
    <t>CL_NEW-CLO_MEN_RUSH-PRO_BLACK_XL 50-52_(XL)</t>
  </si>
  <si>
    <t>3234.0</t>
  </si>
  <si>
    <t>г. Костанай, мкр. Береке, д. 51</t>
  </si>
  <si>
    <t>Рашгард 928549873 черный 44</t>
  </si>
  <si>
    <t>Футболка черная мужской 44 122754031 (M)</t>
  </si>
  <si>
    <t>CL_NEW-CLO_MEN_T-SHIRT_BLACK_44_(M)</t>
  </si>
  <si>
    <t>5990.0</t>
  </si>
  <si>
    <t>г. Каскелен, Жамбылский р-он, с.Каргалы, ул. Ушконыр, д. 11А</t>
  </si>
  <si>
    <t>Рашгард PRO COMBAT 245 черный M</t>
  </si>
  <si>
    <t>Рашгард ДЛИННЫЙ РУКАВ черный мужской M 46-48 135277314 (L)</t>
  </si>
  <si>
    <t>CL_NEW-CLO_MEN_RUSH-PRO_BLACK_M 46-48_(L)</t>
  </si>
  <si>
    <t>3196.0</t>
  </si>
  <si>
    <t>г. Шымкент, мкр. Терискей, д. 66</t>
  </si>
  <si>
    <t>г. Павлодар, ул. Камзина, д. 358/3</t>
  </si>
  <si>
    <t>Sell_price</t>
  </si>
  <si>
    <t>г. Актобе, ул. Кайдауыл Батыра, д. 28</t>
  </si>
  <si>
    <t>г. Астана, ул. Алматы, д. 13</t>
  </si>
  <si>
    <t>г. Актобе, ул. Нагашбай Шайкенова, д. 21</t>
  </si>
  <si>
    <t>8789.0</t>
  </si>
  <si>
    <t>г. Алматы, Карасайский р-он, с.Жанатурмыс, ул. Абылхайырхана, д. 41А</t>
  </si>
  <si>
    <t>10.08.2025</t>
  </si>
  <si>
    <t>8871.0</t>
  </si>
  <si>
    <t>г. Атырау, ул. Бимаганова, д. 1А</t>
  </si>
  <si>
    <t>8832.0</t>
  </si>
  <si>
    <t>г. Шымкент, мкр. Нурсат, д. 81</t>
  </si>
  <si>
    <t>11873.0</t>
  </si>
  <si>
    <t>г. Астана, ул. Чехоева, д. 15А</t>
  </si>
  <si>
    <t>2993.0</t>
  </si>
  <si>
    <t>г. Астана, ул. Ахмета Жубанова, д. 23</t>
  </si>
  <si>
    <t>2995.0</t>
  </si>
  <si>
    <t>г. Астана, улица Касыма Аманжолова, 28/1</t>
  </si>
  <si>
    <t>995.0</t>
  </si>
  <si>
    <t>г. Караганда, 13 мкр, д. 3</t>
  </si>
  <si>
    <t>г. Астана, ул. Ахмета Байтурсынова, д. 51</t>
  </si>
  <si>
    <t>г. Шымкент, ул. Юсуфа Сареми, д. 5/19</t>
  </si>
  <si>
    <t>Рашгард 928549873 черный S</t>
  </si>
  <si>
    <t>Футболка черная мужской 44/S 122754031 (S)</t>
  </si>
  <si>
    <t>CL_NEW-CLO_MEN_T-SHIRT_BLACK_44/S_(S)</t>
  </si>
  <si>
    <t>4489.0</t>
  </si>
  <si>
    <t>г. Актау, Мунайлинский р-он, с.Атамекен, ЖМ Каламкас, д. 358/2</t>
  </si>
  <si>
    <t>Рашгард 30260620_618357920 черный 3XL</t>
  </si>
  <si>
    <t>Футболка черная мужской 54/3XL 122754031 (3XL)</t>
  </si>
  <si>
    <t>CL_NEW-CLO_MEN_T-SHIRT_BLACK_54/3XL_(3XL)</t>
  </si>
  <si>
    <t>4608.0</t>
  </si>
  <si>
    <t>г. Жанаозен, мкр. Шанырак, д. 1/10</t>
  </si>
  <si>
    <t>2569.0</t>
  </si>
  <si>
    <t>г. Ленгер, Коксаек, Айтекеби</t>
  </si>
  <si>
    <t>Рашгард 218596 черный 146-152</t>
  </si>
  <si>
    <t>Спортивный 3в1 черный детский 146-152 136306498 (28)</t>
  </si>
  <si>
    <t>CL_NEW-CLO_KIDS_KID-31_BLACK_146-152_(28)</t>
  </si>
  <si>
    <t>17990.0</t>
  </si>
  <si>
    <t>г. Астана, микрорайон Юго-Восток (правая сторона), переулок Кызылкол, 10</t>
  </si>
  <si>
    <t>Рашгард 218596 черный 140-146</t>
  </si>
  <si>
    <t>Спортивный 3в1 черный детский 140-146 136306498 (28)</t>
  </si>
  <si>
    <t>CL_NEW-CLO_KIDS_KID-31_BLACK_140-146_(28)</t>
  </si>
  <si>
    <t>г. Жанаозен, мкр. Коктем, д. 22Г</t>
  </si>
  <si>
    <t>Рашгард 218596 черный 128-134</t>
  </si>
  <si>
    <t>Спортивный 3в1 черный детский 128-134 136306498 (26)</t>
  </si>
  <si>
    <t>CL_NEW-CLO_KIDS_KID-31_BLACK_128-134_(26)</t>
  </si>
  <si>
    <t>1998.0</t>
  </si>
  <si>
    <t>г. Атырау, ул. Мусы Баймуханова, д. 64/1</t>
  </si>
  <si>
    <t>г. Караганда, ул. Сары Арка, д. 54</t>
  </si>
  <si>
    <t>1498.0</t>
  </si>
  <si>
    <t>г. Индербор, махамбет 15, 15</t>
  </si>
  <si>
    <t>1486.0</t>
  </si>
  <si>
    <t>г. Атырау, мкр. Алмагуль, д. 1</t>
  </si>
  <si>
    <t>г. Атырау, с.Акжар, ул. С.Датова, д. 2А</t>
  </si>
  <si>
    <t>8097.0</t>
  </si>
  <si>
    <t>г. Тараз, мкр. Жансая, д. 14</t>
  </si>
  <si>
    <t>Комплект Antec RASH-921 Рашгард 5 в 1 черный 48, 50</t>
  </si>
  <si>
    <t>Принт 5в1  черный мужской 46/48, 50 103217238 (Print51) (XL)</t>
  </si>
  <si>
    <t>CL_OC_MEN_PRINT51_BLACK_103217238_46/48, 50_(XL)</t>
  </si>
  <si>
    <t>8889.0</t>
  </si>
  <si>
    <t>г. Актау, 27 мкр, д. 27/2</t>
  </si>
  <si>
    <t>8764.0</t>
  </si>
  <si>
    <t>г. Усть-Каменогорск, ул. Тимофеева, д. 81/1</t>
  </si>
  <si>
    <t>8924.0</t>
  </si>
  <si>
    <t>г. Талгар, улица Тайманулы, 17Д</t>
  </si>
  <si>
    <t>Комплект ALPIKA 102492502 черный 56</t>
  </si>
  <si>
    <t>Принт 5в1  черный мужской 56 108382478 (Print51) (3XL)</t>
  </si>
  <si>
    <t>CL_OC_MEN_PRINT51_BLACK_108382478_56_(3XL)</t>
  </si>
  <si>
    <t>11989.0</t>
  </si>
  <si>
    <t>г. Алматы, ул. Сельская, д. 27Е</t>
  </si>
  <si>
    <t>8880.0</t>
  </si>
  <si>
    <t>г. Астана, ул. Кордай, д. 99</t>
  </si>
  <si>
    <t>8877.0</t>
  </si>
  <si>
    <t>г. Астана, ул. Алихана Бокейхана, д. 25Е</t>
  </si>
  <si>
    <t>8614.0</t>
  </si>
  <si>
    <t>г. Жибек Жолы (Акмол.обл.), ул. Желтоксан, д. 15</t>
  </si>
  <si>
    <t>8827.0</t>
  </si>
  <si>
    <t>г. Павлодар, ул. Энтузиастов, д. 2</t>
  </si>
  <si>
    <t>8898.0</t>
  </si>
  <si>
    <t>г. Актау, жилой массив Алау, 39</t>
  </si>
  <si>
    <t>8910.0</t>
  </si>
  <si>
    <t>г. Айтеке Би, Пер. Айманов, 1</t>
  </si>
  <si>
    <t>20990.0</t>
  </si>
  <si>
    <t>г. Астана, ул. Ахмета Байтурсынова, д. 40</t>
  </si>
  <si>
    <t>г. Туркестан, ул. 9-я, д. 12</t>
  </si>
  <si>
    <t>г. Астана, ул. Бухар Жырау, д. 36</t>
  </si>
  <si>
    <t>Спортивный костюм ALPIKA Universal 5в1 alpika1 черный 60</t>
  </si>
  <si>
    <t>Принт 5в1  черный мужской 60 120939888 (Print51) (4XL)</t>
  </si>
  <si>
    <t>CL_OC_MEN_PRINT51_BLACK_120939888_60_(4XL)</t>
  </si>
  <si>
    <t>11815.0</t>
  </si>
  <si>
    <t>г. Алматы, 8-й микрорайон, 31</t>
  </si>
  <si>
    <t>8125.0</t>
  </si>
  <si>
    <t>г. Атырау, пр. Султана Бейбарыса, д. 31А</t>
  </si>
  <si>
    <t>8146.0</t>
  </si>
  <si>
    <t>г. Шымкент, ул. Гагарина, д. 145/2</t>
  </si>
  <si>
    <t>Комплект S SPORT FS1001 серый M</t>
  </si>
  <si>
    <t>Принт 5в1  черный мужской 46-48 105133574 (Print51) (L)</t>
  </si>
  <si>
    <t>CL_OC_MEN_PRINT51_BLACK_105133574_46-48_(L)</t>
  </si>
  <si>
    <t>8753.0</t>
  </si>
  <si>
    <t>г. Алматы, мкр. Таугуль 3, ул. Беремжанова, д. 2Б</t>
  </si>
  <si>
    <t>Комплект S SPORT FS1001 серый L</t>
  </si>
  <si>
    <t>Принт 5в1  черный мужской 48-50 105133574 (Print51) (XL)</t>
  </si>
  <si>
    <t>CL_OC_MEN_PRINT51_BLACK_105133574_48-50_(XL)</t>
  </si>
  <si>
    <t>8752.0</t>
  </si>
  <si>
    <t>г. Астана, ул. Кордай, д. 83</t>
  </si>
  <si>
    <t>Комплект ESDY 984903816 черный L</t>
  </si>
  <si>
    <t>117427594_083791036</t>
  </si>
  <si>
    <t>5000.0</t>
  </si>
  <si>
    <t>г. Конаев (Капшагай), 1 мкр, д. 19</t>
  </si>
  <si>
    <t>10703.0</t>
  </si>
  <si>
    <t>г. Алматы, мкр. Самал-1, ул. Жолдасбекова, д. 9А</t>
  </si>
  <si>
    <t>Комплект Antec RASH-921 Рашгард 5 в 1 черный 50, 52</t>
  </si>
  <si>
    <t>Принт 5в1  черный мужской 48/50, 52 103217238 (Print51) (2XL)</t>
  </si>
  <si>
    <t>CL_OC_MEN_PRINT51_BLACK_103217238_48/50, 52_(2XL)</t>
  </si>
  <si>
    <t>7878.0</t>
  </si>
  <si>
    <t>г. Семей, ул. Карьерная, д. 23/1</t>
  </si>
  <si>
    <t>8687.0</t>
  </si>
  <si>
    <t>г. Атырау, пр. Елорда, д. 35</t>
  </si>
  <si>
    <t>Комплект Antec RASH-921 Рашгард 5 в 1 черный 3XL</t>
  </si>
  <si>
    <t>Принт 5в1  черный мужской 52/3XL 103217238 (Print51) (3XL)</t>
  </si>
  <si>
    <t>CL_OC_MEN_PRINT51_BLACK_103217238_52/3XL_(3XL)</t>
  </si>
  <si>
    <t>10652.0</t>
  </si>
  <si>
    <t>г. Жетысай, улица Байтурсунова, 1А</t>
  </si>
  <si>
    <t>Комплект Antec RASH-921 Рашгард 5 в 1 черный 2XL</t>
  </si>
  <si>
    <t>Принт 5в1  черный мужской 50/2XL 103217238 (Print51) (2XL)</t>
  </si>
  <si>
    <t>CL_OC_MEN_PRINT51_BLACK_103217238_50/2XL_(2XL)</t>
  </si>
  <si>
    <t>7800.0</t>
  </si>
  <si>
    <t>г. Астана, ул. Жумекена Нажимеденова, д. 13</t>
  </si>
  <si>
    <t>г. Темиртау, 6 мкр, д. 40А</t>
  </si>
  <si>
    <t>Комплект ALPIKA 102492502 черный 54</t>
  </si>
  <si>
    <t>Принт 5в1  черный мужской 54 108382478 (Print51) (3XL)</t>
  </si>
  <si>
    <t>CL_OC_MEN_PRINT51_BLACK_108382478_54_(3XL)</t>
  </si>
  <si>
    <t>8793.0</t>
  </si>
  <si>
    <t>г. Алматы, ул. Мажорова, д. 35А</t>
  </si>
  <si>
    <t>ESDY черный</t>
  </si>
  <si>
    <t>й</t>
  </si>
  <si>
    <t>11.08.2025</t>
  </si>
  <si>
    <t>г. Риддер, пр. Независимости, д. 15А</t>
  </si>
  <si>
    <t>8781.0</t>
  </si>
  <si>
    <t>г. Павлодар, ул. Ломова, д. 150</t>
  </si>
  <si>
    <t>8408.0</t>
  </si>
  <si>
    <t>г. Приозeрск, бульвар Женис, 34</t>
  </si>
  <si>
    <t>8032.0</t>
  </si>
  <si>
    <t>г. Астана, улица Жумекена Нажимеденова, 26</t>
  </si>
  <si>
    <t>8083.0</t>
  </si>
  <si>
    <t>г. Аксу (Павлод.обл), улица Камзина, 4</t>
  </si>
  <si>
    <t>г. Атбасар, ул. Луки Белаша, д. 22</t>
  </si>
  <si>
    <t>2476.0</t>
  </si>
  <si>
    <t>г. Талдыкорган, мкр. Болашак, д. 21Б</t>
  </si>
  <si>
    <t>2490.0</t>
  </si>
  <si>
    <t>г. Бауржан Момышулы (Жамб.Обл.), ул. Б. Усенова, д. 44Б</t>
  </si>
  <si>
    <t>8993.0</t>
  </si>
  <si>
    <t>г. Жибек Жолы (Шамалган), Карасайский р-он, с.Кольащы, ул. Д. Конаева, д. 20</t>
  </si>
  <si>
    <t>г. Алматы, ул. Шокана Уалиханова, д. 170</t>
  </si>
  <si>
    <t>Леггинсы PRO COMBAT 2010 черный 3XL</t>
  </si>
  <si>
    <t>Леггинсы черные мужской 3XL 54-56 116968695 (3XL)</t>
  </si>
  <si>
    <t>CL_NEW-CLO_MEN_LEG_BLACK_3XL 54-56_(3XL)</t>
  </si>
  <si>
    <t>г. Шымкент, мкр. Асар, д. 911А</t>
  </si>
  <si>
    <t>г. Караганда, ул. 137-й учётный квартал, с39</t>
  </si>
  <si>
    <t>Комплект Antec RASH-921 Рашгард 5 в 1 черный 54</t>
  </si>
  <si>
    <t>Принт 5в1  черный мужской 54 103217238 (Print51) (3XL)</t>
  </si>
  <si>
    <t>CL_OC_MEN_PRINT51_BLACK_103217238_54_(3XL)</t>
  </si>
  <si>
    <t>10271.0</t>
  </si>
  <si>
    <t>г. Алматы, проспект Суюнбая, 66В</t>
  </si>
  <si>
    <t>Комплект Antec RASH-921 Рашгард 5 в 1 черный 52, 54</t>
  </si>
  <si>
    <t>Принт 5в1  черный мужской 50/52, 54 103217238 (Print51) (3XL)</t>
  </si>
  <si>
    <t>CL_OC_MEN_PRINT51_BLACK_103217238_50/52, 54_(3XL)</t>
  </si>
  <si>
    <t>8784.0</t>
  </si>
  <si>
    <t>г. Астана, ул. Кайрата Рыскулбекова, д. 29</t>
  </si>
  <si>
    <t>8799.0</t>
  </si>
  <si>
    <t>г. Мухаметжан Туймебаева, ул. Алматинская, д. 140</t>
  </si>
  <si>
    <t>г. Зачаганск, ул. Жангир Хана, д. 68Б</t>
  </si>
  <si>
    <t>Комплект ALPIKA 102492502 черный 50</t>
  </si>
  <si>
    <t>Принт 5в1  черный мужской 50 108382478 (Print51) (XL)</t>
  </si>
  <si>
    <t>CL_OC_MEN_PRINT51_BLACK_108382478_50_(XL)</t>
  </si>
  <si>
    <t>8713.0</t>
  </si>
  <si>
    <t>г. Костанай, ул. Г. Каирбекова, д. 370/4</t>
  </si>
  <si>
    <t>Комплект ALPIKA 102492502 черный 48</t>
  </si>
  <si>
    <t>Принт 5в1  черный мужской 48 108382478 (Print51) (XL)</t>
  </si>
  <si>
    <t>CL_OC_MEN_PRINT51_BLACK_108382478_48_(XL)</t>
  </si>
  <si>
    <t>9449.0</t>
  </si>
  <si>
    <t>г. Карабулак (Талдыкорган), ул. Н. Алдабергенова, д. 30</t>
  </si>
  <si>
    <t>10645.0</t>
  </si>
  <si>
    <t>г. Костанай, микрорайон Юбилейный, 36</t>
  </si>
  <si>
    <t>30290083_PP1</t>
  </si>
  <si>
    <t>11KZ</t>
  </si>
  <si>
    <t>8690.0</t>
  </si>
  <si>
    <t>г. Тараз, улица Хаджимукана, 94</t>
  </si>
  <si>
    <t>8763.0</t>
  </si>
  <si>
    <t>г. Шымкент, мкр. Асар, д. 4/1</t>
  </si>
  <si>
    <t>8819.0</t>
  </si>
  <si>
    <t>г. Жанакорган, Улица байдүйсен, 60</t>
  </si>
  <si>
    <t>8803.0</t>
  </si>
  <si>
    <t>г. Астана, ул. Алихана Бокейханова, д. 24</t>
  </si>
  <si>
    <t>г. Костанай, ул. Алтынсарина, д. 32</t>
  </si>
  <si>
    <t>г. Кызылорда, ул. Амангельды, д. 5А</t>
  </si>
  <si>
    <t>г. Алматы, ул. Мустай Карима, д. 12/16</t>
  </si>
  <si>
    <t>Спортивный костюм IMPERIAL 14091999 черный 7XL</t>
  </si>
  <si>
    <t>Принт 5в1  черный мужской 62-7XL 112128130 (Print51) (4XL)</t>
  </si>
  <si>
    <t>CL_OC_MEN_PRINT51_BLACK_112128130_62-7XL_(4XL)</t>
  </si>
  <si>
    <t>11944.0</t>
  </si>
  <si>
    <t>г. Астана, пр. Кабанбай батыра, д. 48/9</t>
  </si>
  <si>
    <t>7890.0</t>
  </si>
  <si>
    <t>г. Алматы, Илийский р-он, с.Байсерке, ул. Аркабая, д. 278Г</t>
  </si>
  <si>
    <t>г. Жосалы, Ул.Крекесова, Дом 28</t>
  </si>
  <si>
    <t>Комплект Antec RASH-921 Рашгард 5 в 1 черный XL</t>
  </si>
  <si>
    <t>Принт 5в1  черный мужской 48/XL 103217238 (Print51) (XL)</t>
  </si>
  <si>
    <t>CL_OC_MEN_PRINT51_BLACK_103217238_48/XL_(XL)</t>
  </si>
  <si>
    <t>г. Атбасар, ул. Луки Белаша, д. 33</t>
  </si>
  <si>
    <t>8757.0</t>
  </si>
  <si>
    <t>г. Алматы, пр. Райымбека, д. 210/7</t>
  </si>
  <si>
    <t>132549028_375565390</t>
  </si>
  <si>
    <t>г. Астана, Кургальжинское шоссе, д. 2</t>
  </si>
  <si>
    <t>Комплект 4-beli черный, белый 2XL</t>
  </si>
  <si>
    <t>132549028_648010366</t>
  </si>
  <si>
    <t>г. Усть-Каменогорск, пр. Каныша Сатпаева, д. 16/1</t>
  </si>
  <si>
    <t>Принтер Epson L132</t>
  </si>
  <si>
    <t>Принтер Epson L132 1500259 (L132)</t>
  </si>
  <si>
    <t>ELS_PRINTER_EPSON_L132_BLACK</t>
  </si>
  <si>
    <t>82554.0</t>
  </si>
  <si>
    <t>Принтеры и МФУ</t>
  </si>
  <si>
    <t>г. Кызылорда, улица Амангельды Иманов, 147</t>
  </si>
  <si>
    <t>Epson C13T00S64A 65 мл многоцветный</t>
  </si>
  <si>
    <t>Чернила Epson C13T00S64A 65 мл многоцветный</t>
  </si>
  <si>
    <t>108957789_934388760</t>
  </si>
  <si>
    <t>15000.0</t>
  </si>
  <si>
    <t>Чернила для принтера</t>
  </si>
  <si>
    <t>г. Астана, улица-А 91, 17</t>
  </si>
  <si>
    <t>Epson C13T66414A черный</t>
  </si>
  <si>
    <t>Чернила Epson C13T66414A черный</t>
  </si>
  <si>
    <t>12901271_899238699</t>
  </si>
  <si>
    <t>3300.0</t>
  </si>
  <si>
    <t>г. Павлодар, ул. Минина, д. 38/1</t>
  </si>
  <si>
    <t>M-GROUP</t>
  </si>
  <si>
    <t>Чернила комплект</t>
  </si>
  <si>
    <t>Чернила 664 черный</t>
  </si>
  <si>
    <t>"=XLOOKUP([@[SKU_key]];Business_model.xlsm!Table257[SKU_key];Business_model.xlsm!Table257[Kaspi_name_core];"";0;1)"</t>
  </si>
  <si>
    <t>8715.0</t>
  </si>
  <si>
    <t>г. Уральск, ул. Самал, д. 72/1</t>
  </si>
  <si>
    <t>8688.0</t>
  </si>
  <si>
    <t>г. Усть-Каменогорск, ул. Островского, д. 2</t>
  </si>
  <si>
    <t>8686.0</t>
  </si>
  <si>
    <t>г. Павлодар, ул. Ломова, д. 58/1</t>
  </si>
  <si>
    <t>г. Каскелен, мкр. Алтын аул, д. 10/3</t>
  </si>
  <si>
    <t>Спортивный костюм ALPIKA Universal 5в1 alpika1 черный 58</t>
  </si>
  <si>
    <t>Принт 5в1  черный мужской 58 120939888 (Print51) (4XL)</t>
  </si>
  <si>
    <t>CL_OC_MEN_PRINT51_BLACK_120939888_58_(4XL)</t>
  </si>
  <si>
    <t>11655.0</t>
  </si>
  <si>
    <t>г. Алматы, мкр. Дарабоз, д. 33</t>
  </si>
  <si>
    <t>8964.0</t>
  </si>
  <si>
    <t>г. Зачаганск, ул. Казыгурт, д. 32</t>
  </si>
  <si>
    <t>12.08.2025</t>
  </si>
  <si>
    <t>12990.0</t>
  </si>
  <si>
    <t>г. Алматы, пр. Сакена Сейфуллина, д. 617</t>
  </si>
  <si>
    <t>г. Талдыкорган, мкр. Болашак, д. 15/3</t>
  </si>
  <si>
    <t>Рашгард 30260620_662528941 черный 2XL</t>
  </si>
  <si>
    <t>Футболка черная мужской 52/2XL 122754031 (2XL)</t>
  </si>
  <si>
    <t>CL_NEW-CLO_MEN_T-SHIRT_BLACK_52/2XL_(2XL)</t>
  </si>
  <si>
    <t>2328.0</t>
  </si>
  <si>
    <t>г. Алматы, пр. Райымбека, д. 522/1</t>
  </si>
  <si>
    <t>г. Актау, 12 мкр, д. 19</t>
  </si>
  <si>
    <t>1980.0</t>
  </si>
  <si>
    <t>г. Костанай, пр. Абая, д. 169</t>
  </si>
  <si>
    <t>г. Павлодар, пр. Нурсултана Назарбаева, д. 41</t>
  </si>
  <si>
    <t>Рашгард 218596 черный 134</t>
  </si>
  <si>
    <t>Спортивный 3в1 черный детский 134 136306498 (26)</t>
  </si>
  <si>
    <t>CL_NEW-CLO_KIDS_KID-31_BLACK_134_(26)</t>
  </si>
  <si>
    <t>г. Астана, проспект Мангилик Ел, 23</t>
  </si>
  <si>
    <t>Рашгард 218596 черный 128</t>
  </si>
  <si>
    <t>Спортивный 3в1 черный детский 128 136306498 (24)</t>
  </si>
  <si>
    <t>CL_NEW-CLO_KIDS_KID-31_BLACK_128_(24)</t>
  </si>
  <si>
    <t>2994.0</t>
  </si>
  <si>
    <t>г. Балхаш, ул. Алимжанова, д. 4</t>
  </si>
  <si>
    <t>8159.0</t>
  </si>
  <si>
    <t>г. Астана, улица Айтеке Би, 7</t>
  </si>
  <si>
    <t>Комплект ALPIKA 102492502 черный 52</t>
  </si>
  <si>
    <t>Принт 5в1  черный мужской 52 108382478 (Print51) (2XL)</t>
  </si>
  <si>
    <t>CL_OC_MEN_PRINT51_BLACK_108382478_52_(2XL)</t>
  </si>
  <si>
    <t>8595.0</t>
  </si>
  <si>
    <t>г. Астана, улица Сагадата Нурмагамбетова, 25</t>
  </si>
  <si>
    <t>8598.0</t>
  </si>
  <si>
    <t>г. Караганда, 1 квартал, д. 16/5</t>
  </si>
  <si>
    <t>Комплект S SPORT FS1001 серый XL</t>
  </si>
  <si>
    <t>Принт 5в1  черный мужской 50-52 105133574 (Print51) (XL)</t>
  </si>
  <si>
    <t>CL_OC_MEN_PRINT51_BLACK_105133574_50-52_(XL)</t>
  </si>
  <si>
    <t>г. Шымкент, мкр. Казыгурт, ул. Жандарбекова, д. 69</t>
  </si>
  <si>
    <t>8306.0</t>
  </si>
  <si>
    <t>г. Отеген батыр, ул. Жансугурова, д. 60В</t>
  </si>
  <si>
    <t>г. Степногорск, 4 мкр, д. 53</t>
  </si>
  <si>
    <t>г. Шахтинск, пр. Абая Кунанбаева, д. 65А</t>
  </si>
  <si>
    <t>8356.0</t>
  </si>
  <si>
    <t>г. Ушарал, Момышулы 42, дом</t>
  </si>
  <si>
    <t>8131.0</t>
  </si>
  <si>
    <t>г. Саумалколь, МКР, 78</t>
  </si>
  <si>
    <t>г. Аягоз, улица Сулейменова, 17</t>
  </si>
  <si>
    <t>г. Алматы, проспект Райымбека, 212Д/1</t>
  </si>
  <si>
    <t>г. Шымкент, Бухарская улица, 43</t>
  </si>
  <si>
    <t>г. Тараз, ул. Тауке хана, д. 117</t>
  </si>
  <si>
    <t>8731.0</t>
  </si>
  <si>
    <t>г. Атырау, с.Курмангазы, ул. Боран Нысанбаева, д. 24Б</t>
  </si>
  <si>
    <t>г. Темиртау, Казахстанская улица, 11</t>
  </si>
  <si>
    <t>г. Усть-Каменогорск, с.Меновное, ул. Горького, д. 11/13</t>
  </si>
  <si>
    <t>8567.0</t>
  </si>
  <si>
    <t>г. Сатпаев, ул. Абая, д. 50Б</t>
  </si>
  <si>
    <t>г. Алматы, мкр. Таусамалы, д. 98</t>
  </si>
  <si>
    <t>Комплект S SPORT FS1001 серый XS</t>
  </si>
  <si>
    <t>Принт 5в1  черный мужской 42-44 105133574 (Print51) (M)</t>
  </si>
  <si>
    <t>CL_OC_MEN_PRINT51_BLACK_105133574_42-44_(M)</t>
  </si>
  <si>
    <t>11651.0</t>
  </si>
  <si>
    <t>г. Астана, жилой комплекс Арнау, 10</t>
  </si>
  <si>
    <t>г. Тобыл (Затобольск), с.Заречное, ул. Юбилейная, д. 2А</t>
  </si>
  <si>
    <t>1490.0</t>
  </si>
  <si>
    <t>г. Тараз, ул. Сарыкемер, д. 64</t>
  </si>
  <si>
    <t>1464.0</t>
  </si>
  <si>
    <t>г. Кульсары, улица Ыбрай Алтынсарин, 20А</t>
  </si>
  <si>
    <t>г. Самарское, Шарабарина, 3</t>
  </si>
  <si>
    <t>30361967_PP1</t>
  </si>
  <si>
    <t>г. Астана, шоссе Ондирис, д. 8А</t>
  </si>
  <si>
    <t>82489.0</t>
  </si>
  <si>
    <t>г. Астана, улица Сыганак, 54А</t>
  </si>
  <si>
    <t>МФУ Epson EcoTank L5290</t>
  </si>
  <si>
    <t>МФУ Epson 107659272 (L5290)</t>
  </si>
  <si>
    <t>ELS_PRINTER_EPSON_L5290_BLACK</t>
  </si>
  <si>
    <t>163996.0</t>
  </si>
  <si>
    <t>г. Шымкент, микрорайон Тассай, 337</t>
  </si>
  <si>
    <t>10519.0</t>
  </si>
  <si>
    <t>г. Астана, ул. Бахыта, д. 1</t>
  </si>
  <si>
    <t>г. Астана, улица Сыганак, 33</t>
  </si>
  <si>
    <t>г. Мухаметжан Туймебаева, ул. Алматинская, д. 139</t>
  </si>
  <si>
    <t>г. Отеген батыр, ул. Титова, д. 15</t>
  </si>
  <si>
    <t>г. Туркестан, мкр. Жана Кала, ул. 11-я, д. 25/1</t>
  </si>
  <si>
    <t>г. Жезказган, ул. Муканова, д. 11</t>
  </si>
  <si>
    <t>г. Астана, ул. Е-429, д. 6</t>
  </si>
  <si>
    <t>г. Сарыагаш, Келесский р-он, с.Абай, ул. Артыкова, д. б/н</t>
  </si>
  <si>
    <t>г. Коксайек, Сайрамский р-он, с.Карамурт, ул. Моминжанова, д. 1</t>
  </si>
  <si>
    <t>г. Жанаарка, пр. Сейфуллина, д. 15А</t>
  </si>
  <si>
    <t>г. Алматы, ул. Кунаева, д. 38</t>
  </si>
  <si>
    <t>г. Кентау, пр. Яссауи, д. 104</t>
  </si>
  <si>
    <t>г. Уральск, микрорайон Жана Орда, 2</t>
  </si>
  <si>
    <t>г. Балхаш, микрорайон Мухамеджанова, 22В</t>
  </si>
  <si>
    <t>г. Шахтинск, ул. Парковая, д. 25</t>
  </si>
  <si>
    <t>г. Атбасар, ул. Луки Белаша, 24/2</t>
  </si>
  <si>
    <t>132549028_025679624</t>
  </si>
  <si>
    <t>г. Карабалык, ул. Гагарина, д. 5</t>
  </si>
  <si>
    <t>г. Караганда, ул. Сарыарка, д. 31</t>
  </si>
  <si>
    <t>г. Караганда, пр. Строителей, д. 22</t>
  </si>
  <si>
    <t>г. Караганда, проспект Республики, 20</t>
  </si>
  <si>
    <t>г. Рудный, ул. Мира, д. 110</t>
  </si>
  <si>
    <t>Спортивный костюм ALPIKA Universal 5в1 alpika1 черный 42</t>
  </si>
  <si>
    <t>Принт 5в1  черный мужской 42 120939888 (Print51) (S)</t>
  </si>
  <si>
    <t>CL_OC_MEN_PRINT51_BLACK_120939888_42_(S)</t>
  </si>
  <si>
    <t>г. Шолаккорган, Е.Ембергенов, 20</t>
  </si>
  <si>
    <t>Спортивный костюм 12456074_364069210 черный 7XL</t>
  </si>
  <si>
    <t>Принт 5в1  черный мужской 62 117313518 (Print51) (4XL)</t>
  </si>
  <si>
    <t>CL_OC_MEN_PRINT51_BLACK_117313518_62_(4XL)</t>
  </si>
  <si>
    <t>г. Степногорск, 4 мкр, д. 84</t>
  </si>
  <si>
    <t>г. Махамбет, ул. Динмухамеда Кунаева, д. 13</t>
  </si>
  <si>
    <t>г. Кокшетау, мкр. Сарыарка, д. 8/4</t>
  </si>
  <si>
    <t>Спортивный костюм IMPERIAL 14091999 черный 48</t>
  </si>
  <si>
    <t>Принт 5в1  черный мужской 48 112128130 (Print51) (XL)</t>
  </si>
  <si>
    <t>CL_OC_MEN_PRINT51_BLACK_112128130_48_(XL)</t>
  </si>
  <si>
    <t>г. Актобе, ЖМ Каргалы, д. 26М</t>
  </si>
  <si>
    <t>Спортивный костюм 18372309_842609 черный 62</t>
  </si>
  <si>
    <t>Принт 5в1  черный мужской 62 110686476 (Print51) (4XL)</t>
  </si>
  <si>
    <t>CL_OC_MEN_PRINT51_BLACK_110686476_62_(4XL)</t>
  </si>
  <si>
    <t>г. Актау, 20 мкр, д. 31</t>
  </si>
  <si>
    <t>г. Туркестан, ул. Т. Рыскулова, д. 2</t>
  </si>
  <si>
    <t>Комплект S SPORT FS1001 серый 2XL</t>
  </si>
  <si>
    <t>Принт 5в1  черный мужской 52-54 105133574 (Print51) (2XL)</t>
  </si>
  <si>
    <t>CL_OC_MEN_PRINT51_BLACK_105133574_52-54_(2XL)</t>
  </si>
  <si>
    <t>г. Косшы, улица Шырак, 18А</t>
  </si>
  <si>
    <t>г. Жезказган, ул. Женис, д. 11Б</t>
  </si>
  <si>
    <t>г. Атырау, ул. Таумуша Жумагалиева, д. 15Б</t>
  </si>
  <si>
    <t>г. Каскелен, мкр. Алтын ауыл, д. 5</t>
  </si>
  <si>
    <t>г. Актобе, ЖМ Сарайшык, д. 202</t>
  </si>
  <si>
    <t>г. Павлодар, ул. Академика Сатпаева, д. 350/2</t>
  </si>
  <si>
    <t>г. Актау, 29 мкр, д. 22/1</t>
  </si>
  <si>
    <t>г. Атырау, ул. Рысбая Габдиева, д. 34А</t>
  </si>
  <si>
    <t>Леггинсы PRO COMBAT 2010 белый 2XL</t>
  </si>
  <si>
    <t>Леггинсы белый мужской 2XL 54 118808622 (3XL)</t>
  </si>
  <si>
    <t>CL_NEW-CLO_MEN_LEG_WHITE_2XL 54_(3XL)</t>
  </si>
  <si>
    <t>г. Уральск, ул. Мухита, д. 95/1</t>
  </si>
  <si>
    <t>г. Атырау, мкр Жумыскер, ул. Кайыршакты, д. 13А</t>
  </si>
  <si>
    <t>г. Актобе, ул. Бирлик, д. 2</t>
  </si>
  <si>
    <t>г. Кандыагаш, пр. Тауелсиздик, д. 14Б</t>
  </si>
  <si>
    <t>Леггинсы PRO COMBAT 2010 черный L</t>
  </si>
  <si>
    <t>Леггинсы черные мужской L 50 116968695 (XL)</t>
  </si>
  <si>
    <t>CL_NEW-CLO_MEN_LEG_BLACK_L 50_(XL)</t>
  </si>
  <si>
    <t>г. Кентау, улица Муратбаева 89, Свой дом</t>
  </si>
  <si>
    <t>г. Аксу (Павлод.обл), ул. Камзина, д. 61</t>
  </si>
  <si>
    <t>г. Косшы, ул. Республики, д. 141</t>
  </si>
  <si>
    <t>4xl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</si>
</sst>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15CEA"/>
        <bgColor theme="4"/>
      </patternFill>
    </fill>
    <fill>
      <patternFill patternType="solid">
        <fgColor rgb="FFC15CEA"/>
        <bgColor indexed="64"/>
      </patternFill>
    </fill>
    <fill>
      <patternFill patternType="solid">
        <fgColor rgb="FF75D7FF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FFCC0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3" fontId="5" fillId="3" borderId="2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8" borderId="0" xfId="0" applyFont="1" applyFill="1" applyAlignment="1">
      <alignment horizontal="center"/>
    </xf>
  </cellXfs>
  <cellStyles count="1"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alignment horizontal="left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01"/>
      <color rgb="FF75D7FF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il/Documents/useful%20tables/New%20CRM/Business_model.xlsm" TargetMode="External"/><Relationship Id="rId1" Type="http://schemas.openxmlformats.org/officeDocument/2006/relationships/externalLinkPath" Target="/Users/adil/Documents/useful%20tables/New%20CRM/Business_mod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01_SALES_LOG"/>
      <sheetName val="T01_SALES_LOG (2)"/>
      <sheetName val="M02_SKU_CATALOG (2)"/>
      <sheetName val="M02_SKU_CATALOG core"/>
      <sheetName val="T02_INVENTORY_MOVES"/>
      <sheetName val="T04_AD_SPEND_TX"/>
      <sheetName val="T05_OPERATING_EXPENSES"/>
      <sheetName val="T06_LOAN_SCHEDULE"/>
      <sheetName val="T07_OWNER_EXPENSES"/>
      <sheetName val="M01_SETTINGS"/>
      <sheetName val="T03_PURCHASE_ORDERS"/>
      <sheetName val="M02_SKU_CATALOG"/>
      <sheetName val="M03_CHANNEL_PRICE"/>
      <sheetName val="M04_AD_CAMPAIGNS"/>
      <sheetName val="M05_VENDORS"/>
      <sheetName val="M06_EXPENSE_TAGS"/>
      <sheetName val="10_CASH_FLOW_ENGINE"/>
      <sheetName val="12_DASHBOARD_DATA"/>
      <sheetName val="11_P_L_ROIC_UNIT_EC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BE524-58DA-EE4B-9290-6D212BC06052}" name="Table13" displayName="Table13" ref="A1:AW283" totalsRowShown="0" headerRowDxfId="45" headerRowBorderDxfId="44" tableBorderDxfId="43">
  <sortState xmlns:xlrd2="http://schemas.microsoft.com/office/spreadsheetml/2017/richdata2" ref="A2:AW89">
    <sortCondition descending="1" ref="A1:A89"/>
  </sortState>
  <tableColumns count="49">
    <tableColumn id="1" xr3:uid="{CABD2075-9B93-FE47-8D8D-B374AD0C42DA}" name="Date" dataDxfId="42"/>
    <tableColumn id="50" xr3:uid="{1F109BCA-DEF3-904D-8C79-F385360A44C2}" name="STORE_NAME" dataDxfId="41"/>
    <tableColumn id="47" xr3:uid="{B3851736-9235-8340-89B4-DBD1173FCA28}" name="HEIGHT" dataDxfId="40"/>
    <tableColumn id="46" xr3:uid="{F04B3A52-7CCA-5D4C-B9B3-EDF22D09A2AE}" name="WEIGHT" dataDxfId="39"/>
    <tableColumn id="48" xr3:uid="{BDEF6DE1-9718-BB46-B02A-70994EA9B650}" name="Kaspi_name_core" dataDxfId="38">
      <calculatedColumnFormula>_xlfn.XLOOKUP(Table13[[#This Row],[SKU_key]],[1]!B_m_02_SKU[SKU_key],[1]!B_m_02_SKU[Kaspi_name_core],"",0,1)</calculatedColumnFormula>
    </tableColumn>
    <tableColumn id="2" xr3:uid="{76CAB8D2-816D-4C49-A9E2-B91C399AC0B6}" name="OrderID" dataDxfId="37">
      <calculatedColumnFormula>Table13[[#This Row],[№ заказа]]</calculatedColumnFormula>
    </tableColumn>
    <tableColumn id="45" xr3:uid="{5A84CC63-DC2F-B241-BB91-12B166477A6F}" name="MY_SIZE" dataDxfId="36"/>
    <tableColumn id="49" xr3:uid="{4058B136-718B-B34A-B008-F5985E66BF9C}" name="Kaspi_name_source" dataDxfId="35">
      <calculatedColumnFormula>Table13[[#This Row],[Название в системе продавца]]</calculatedColumnFormula>
    </tableColumn>
    <tableColumn id="3" xr3:uid="{935951B7-8424-2F42-8321-826B516E9271}" name="SKU_ID_KSP" dataDxfId="34">
      <calculatedColumnFormula>Table13[[#This Row],[Артикул]]</calculatedColumnFormula>
    </tableColumn>
    <tableColumn id="4" xr3:uid="{2D7AD1DC-113D-FB4A-B59F-F53BF6FB781C}" name="SKU_key" dataDxfId="33">
      <calculatedColumnFormula array="1">_xlfn.TEXTJOIN("_", TRUE, INDEX(_xlfn.TEXTSPLIT(Table13[[#This Row],[SKU_ID_KSP]], "_"), _xlfn.SEQUENCE(5)))</calculatedColumnFormula>
    </tableColumn>
    <tableColumn id="7" xr3:uid="{7F7B491A-4D2B-094A-AA6B-CF2582BFA62D}" name="SKU_ID" dataDxfId="32">
      <calculatedColumnFormula>UPPER(_xlfn.TEXTJOIN("_",TRUE,Table13[[#This Row],[SKU_key]],Table13[[#This Row],[MY_SIZE]]))</calculatedColumnFormula>
    </tableColumn>
    <tableColumn id="5" xr3:uid="{AD59B926-2050-214A-AB7C-6A81CA6F9B4F}" name="Product_Category" dataDxfId="31"/>
    <tableColumn id="6" xr3:uid="{9E2691FB-DBCF-B847-81FE-5008FE93A628}" name="MODEL" dataDxfId="30"/>
    <tableColumn id="8" xr3:uid="{4A8759C9-E7C6-E142-AF86-56504B0A5935}" name="Qty"/>
    <tableColumn id="9" xr3:uid="{88DCB8F4-4CEE-DE41-A0D6-2F48C102B6AD}" name="Sell_price" dataDxfId="29">
      <calculatedColumnFormula>_xlfn.NUMBERVALUE(_xlfn.TEXTBEFORE(Table13[[#This Row],[Сумма]],"."))</calculatedColumnFormula>
    </tableColumn>
    <tableColumn id="10" xr3:uid="{61B5D70E-988A-E647-AED1-35CAB9DE4D5D}" name="ChannelID"/>
    <tableColumn id="11" xr3:uid="{ECCBF0E7-750F-9F41-A36F-E4D83D771C8B}" name="FX_RUBKZT"/>
    <tableColumn id="39" xr3:uid="{FCDD976B-036E-BF45-8440-A3D71DC8FB01}" name="Column28"/>
    <tableColumn id="38" xr3:uid="{706A9165-E974-6F4C-B158-0BE9E7DF5B74}" name="Column27"/>
    <tableColumn id="37" xr3:uid="{4E097F5A-88E9-F64C-AD7A-01CD6D96BBDB}" name="Column26"/>
    <tableColumn id="36" xr3:uid="{FC739AB1-05CC-4F4C-AD48-89E61E9AB878}" name="Column25"/>
    <tableColumn id="35" xr3:uid="{83343E1E-FDA9-EF4A-BB95-F599561BCF89}" name="№ заказа" dataDxfId="28"/>
    <tableColumn id="34" xr3:uid="{E1587F7E-97F0-1442-B89A-C4E0AAA78A07}" name="Дата поступления заказа" dataDxfId="27"/>
    <tableColumn id="33" xr3:uid="{FF64BFE9-27B6-7145-A722-84DB412D7B76}" name="Название товара в Kaspi Магазине" dataDxfId="26"/>
    <tableColumn id="32" xr3:uid="{1B6F4C16-F097-7C4E-8CD0-56DD1FEC9E83}" name="Название в системе продавца" dataDxfId="25"/>
    <tableColumn id="31" xr3:uid="{5E9563F4-68A6-AF47-8812-146E97F623EF}" name="Артикул" dataDxfId="24"/>
    <tableColumn id="30" xr3:uid="{2C0BDB06-AB6F-8B47-9F14-2B4734E02C08}" name="Сумма" dataDxfId="23"/>
    <tableColumn id="29" xr3:uid="{9AF8A290-75F0-9C48-B2A5-FD7256453B58}" name="Категория" dataDxfId="22"/>
    <tableColumn id="28" xr3:uid="{A592F519-E98A-DE4C-8EF2-9E0BDB00903C}" name="Адрес самовывоза/доставки" dataDxfId="21"/>
    <tableColumn id="27" xr3:uid="{C23906D5-2BF2-0447-BBF5-F766B9372EDD}" name="Дата изменения статуса" dataDxfId="20"/>
    <tableColumn id="26" xr3:uid="{AD924689-B300-9344-BF1E-87029EE15039}" name="Статус" dataDxfId="19"/>
    <tableColumn id="25" xr3:uid="{2BC6C07C-D412-C04D-AF90-26A54A623B6B}" name="Причина отмены" dataDxfId="18"/>
    <tableColumn id="24" xr3:uid="{661FC338-B691-8E4B-9C17-E237469CBCE7}" name="Способ оплаты" dataDxfId="17"/>
    <tableColumn id="23" xr3:uid="{996EA770-9E05-0A45-A0B5-C6D0D13EF6DC}" name="Способ доставки" dataDxfId="16"/>
    <tableColumn id="22" xr3:uid="{239E4E1E-2B8A-F24C-B435-3B353957CC81}" name="Курьерская служба" dataDxfId="15"/>
    <tableColumn id="21" xr3:uid="{278C15E7-2FA2-DE44-BFBE-9B5EF2C02995}" name="Принял" dataDxfId="14"/>
    <tableColumn id="20" xr3:uid="{27710451-A975-7543-BF69-874A21072BE6}" name="Выдал" dataDxfId="13"/>
    <tableColumn id="19" xr3:uid="{1ACD69D9-186A-AA42-A014-BCF5873AF636}" name="Отменил" dataDxfId="12"/>
    <tableColumn id="18" xr3:uid="{7FE09535-03A3-3141-B58C-AD8D4285DBF1}" name="Оценка покупателя" dataDxfId="11"/>
    <tableColumn id="17" xr3:uid="{2A0156C4-C016-154E-84F7-8E3BDDF0D2FD}" name="Отзыв покупателя" dataDxfId="10"/>
    <tableColumn id="16" xr3:uid="{F81C83DA-2C40-2741-8D49-472F53B7ABD4}" name="Дата публикации отзыва" dataDxfId="9"/>
    <tableColumn id="15" xr3:uid="{2A77344D-681C-2748-A65D-24656ED3403F}" name="Оформил" dataDxfId="8"/>
    <tableColumn id="14" xr3:uid="{E28693BD-7F2F-D64C-A7B9-1B15930C2AA3}" name="Количество" dataDxfId="7"/>
    <tableColumn id="13" xr3:uid="{5B763F0C-1602-9E47-B37F-1C043E986BB1}" name="Стоимость доставки для покупателя" dataDxfId="6"/>
    <tableColumn id="12" xr3:uid="{2B5DD1A5-E3EE-5742-B0F5-DCC1156A8AF2}" name="Стоимость доставки для продавца" dataDxfId="5"/>
    <tableColumn id="40" xr3:uid="{60C9FED7-C1A9-3541-AD97-C22C1C6DF30D}" name="Компенсация за доставку" dataDxfId="4"/>
    <tableColumn id="41" xr3:uid="{4D858754-E3D2-6248-A3EA-0E9C8766626B}" name="Требуется подписание" dataDxfId="3"/>
    <tableColumn id="42" xr3:uid="{43A12C09-8CF3-FB48-8A00-765EBA076675}" name="Плановая дата передачи курьеру" dataDxfId="2"/>
    <tableColumn id="43" xr3:uid="{B38A6070-686F-5C42-AC12-9256F6B470B3}" name="Склад передачи КД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741F-7397-F04D-9542-03980AAE9953}">
  <dimension ref="A1:AZ306"/>
  <sheetViews>
    <sheetView tabSelected="1" topLeftCell="A27" zoomScale="61" workbookViewId="0">
      <selection activeCell="H32" sqref="H32"/>
    </sheetView>
  </sheetViews>
  <sheetFormatPr baseColWidth="10" defaultRowHeight="31" x14ac:dyDescent="0.35"/>
  <cols>
    <col min="1" max="2" width="10.58203125" style="1"/>
    <col min="3" max="4" width="10.58203125" style="2"/>
    <col min="5" max="5" width="14.1640625" style="14" customWidth="1"/>
    <col min="6" max="6" width="10.58203125" style="1"/>
    <col min="7" max="7" width="10.58203125" style="12"/>
    <col min="8" max="8" width="51.83203125" style="16" customWidth="1"/>
    <col min="9" max="9" width="47.9140625" bestFit="1" customWidth="1"/>
    <col min="10" max="10" width="42.25" style="11" customWidth="1"/>
    <col min="11" max="11" width="31.58203125" style="11" customWidth="1"/>
    <col min="13" max="13" width="37" customWidth="1"/>
    <col min="14" max="14" width="17.6640625" customWidth="1"/>
    <col min="15" max="15" width="10.58203125" style="2"/>
    <col min="18" max="18" width="13.5" customWidth="1"/>
    <col min="19" max="19" width="10.6640625" customWidth="1"/>
    <col min="20" max="24" width="11.6640625" customWidth="1"/>
    <col min="25" max="25" width="53.83203125" style="1" bestFit="1" customWidth="1"/>
    <col min="26" max="47" width="11.6640625" style="1" customWidth="1"/>
    <col min="48" max="52" width="10.58203125" style="1"/>
  </cols>
  <sheetData>
    <row r="1" spans="1:52" x14ac:dyDescent="0.35">
      <c r="A1" s="7" t="s">
        <v>62</v>
      </c>
      <c r="B1" s="9" t="s">
        <v>145</v>
      </c>
      <c r="C1" s="17" t="s">
        <v>76</v>
      </c>
      <c r="D1" s="17" t="s">
        <v>77</v>
      </c>
      <c r="E1" s="13" t="s">
        <v>80</v>
      </c>
      <c r="F1" s="3" t="s">
        <v>63</v>
      </c>
      <c r="G1" s="8" t="s">
        <v>78</v>
      </c>
      <c r="H1" s="15" t="s">
        <v>81</v>
      </c>
      <c r="I1" s="10" t="s">
        <v>64</v>
      </c>
      <c r="J1" s="10" t="s">
        <v>65</v>
      </c>
      <c r="K1" s="3" t="s">
        <v>68</v>
      </c>
      <c r="L1" s="4" t="s">
        <v>66</v>
      </c>
      <c r="M1" s="4" t="s">
        <v>67</v>
      </c>
      <c r="N1" s="4" t="s">
        <v>69</v>
      </c>
      <c r="O1" s="4" t="s">
        <v>369</v>
      </c>
      <c r="P1" s="3" t="s">
        <v>70</v>
      </c>
      <c r="Q1" s="5" t="s">
        <v>71</v>
      </c>
      <c r="R1" s="3" t="s">
        <v>75</v>
      </c>
      <c r="S1" s="3" t="s">
        <v>74</v>
      </c>
      <c r="T1" s="3" t="s">
        <v>73</v>
      </c>
      <c r="U1" s="3" t="s">
        <v>72</v>
      </c>
      <c r="V1" s="3" t="s">
        <v>0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B1" s="3" t="s">
        <v>6</v>
      </c>
      <c r="AC1" s="3" t="s">
        <v>7</v>
      </c>
      <c r="AD1" s="3" t="s">
        <v>8</v>
      </c>
      <c r="AE1" s="3" t="s">
        <v>9</v>
      </c>
      <c r="AF1" s="3" t="s">
        <v>10</v>
      </c>
      <c r="AG1" s="3" t="s">
        <v>11</v>
      </c>
      <c r="AH1" s="3" t="s">
        <v>12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17</v>
      </c>
      <c r="AN1" s="3" t="s">
        <v>18</v>
      </c>
      <c r="AO1" s="3" t="s">
        <v>19</v>
      </c>
      <c r="AP1" s="3" t="s">
        <v>20</v>
      </c>
      <c r="AQ1" s="3" t="s">
        <v>21</v>
      </c>
      <c r="AR1" s="3" t="s">
        <v>22</v>
      </c>
      <c r="AS1" s="3" t="s">
        <v>23</v>
      </c>
      <c r="AT1" s="3" t="s">
        <v>24</v>
      </c>
      <c r="AU1" s="3" t="s">
        <v>25</v>
      </c>
      <c r="AV1" s="3" t="s">
        <v>26</v>
      </c>
      <c r="AW1" s="3" t="s">
        <v>27</v>
      </c>
      <c r="AX1"/>
      <c r="AY1"/>
      <c r="AZ1"/>
    </row>
    <row r="2" spans="1:52" x14ac:dyDescent="0.35">
      <c r="A2" s="6">
        <v>45877</v>
      </c>
      <c r="B2" s="1" t="s">
        <v>146</v>
      </c>
      <c r="E2" s="20" t="s">
        <v>271</v>
      </c>
      <c r="F2" s="21">
        <v>607640463</v>
      </c>
      <c r="G2" s="22" t="s">
        <v>82</v>
      </c>
      <c r="H2" s="16" t="str">
        <f>Table13[[#This Row],[Название в системе продавца]]</f>
        <v>Принт 5в1  черный мужской 50-52 116155651 (Print51) (XL)</v>
      </c>
      <c r="I2" s="11" t="str">
        <f>Table13[[#This Row],[Артикул]]</f>
        <v>CL_OC_MEN_PRINT51_BLACK_116155651_50-52_(XL)</v>
      </c>
      <c r="J2" s="11" t="str" cm="1">
        <f t="array" ref="J2">_xlfn.TEXTJOIN("_", TRUE, INDEX(_xlfn.TEXTSPLIT(Table13[[#This Row],[SKU_ID_KSP]], "_"), _xlfn.SEQUENCE(5)))</f>
        <v>CL_OC_MEN_PRINT51_BLACK</v>
      </c>
      <c r="K2" s="11" t="str">
        <f>UPPER(_xlfn.TEXTJOIN("_",TRUE,Table13[[#This Row],[SKU_key]],Table13[[#This Row],[MY_SIZE]]))</f>
        <v>CL_OC_MEN_PRINT51_BLACK_XL</v>
      </c>
      <c r="M2" s="2"/>
      <c r="O2" s="2">
        <f>_xlfn.NUMBERVALUE(_xlfn.TEXTBEFORE(Table13[[#This Row],[Сумма]],"."))</f>
        <v>8995</v>
      </c>
      <c r="V2" s="1">
        <v>607640463</v>
      </c>
      <c r="W2" s="1" t="s">
        <v>42</v>
      </c>
      <c r="X2" s="1" t="s">
        <v>199</v>
      </c>
      <c r="Y2" s="1" t="s">
        <v>200</v>
      </c>
      <c r="Z2" s="1" t="s">
        <v>201</v>
      </c>
      <c r="AA2" s="1" t="s">
        <v>202</v>
      </c>
      <c r="AB2" s="1" t="s">
        <v>87</v>
      </c>
      <c r="AC2" s="1" t="s">
        <v>203</v>
      </c>
      <c r="AD2" s="1" t="s">
        <v>42</v>
      </c>
      <c r="AE2" s="1" t="s">
        <v>35</v>
      </c>
      <c r="AG2" s="1" t="s">
        <v>36</v>
      </c>
      <c r="AH2" s="1" t="s">
        <v>37</v>
      </c>
      <c r="AI2" s="1" t="s">
        <v>38</v>
      </c>
      <c r="AM2" s="1" t="s">
        <v>39</v>
      </c>
      <c r="AN2" s="1" t="s">
        <v>39</v>
      </c>
      <c r="AO2" s="1" t="s">
        <v>39</v>
      </c>
      <c r="AP2" s="1" t="s">
        <v>39</v>
      </c>
      <c r="AQ2" s="1">
        <v>1</v>
      </c>
      <c r="AR2" s="1" t="s">
        <v>40</v>
      </c>
      <c r="AS2" s="1" t="s">
        <v>110</v>
      </c>
      <c r="AT2" s="1" t="s">
        <v>40</v>
      </c>
      <c r="AU2" s="1" t="s">
        <v>41</v>
      </c>
      <c r="AV2" s="1" t="s">
        <v>89</v>
      </c>
      <c r="AW2" s="1" t="s">
        <v>90</v>
      </c>
      <c r="AX2"/>
      <c r="AY2"/>
      <c r="AZ2"/>
    </row>
    <row r="3" spans="1:52" x14ac:dyDescent="0.35">
      <c r="A3" s="6">
        <v>45877</v>
      </c>
      <c r="B3" s="1" t="s">
        <v>146</v>
      </c>
      <c r="E3" s="20" t="s">
        <v>271</v>
      </c>
      <c r="F3" s="12">
        <v>607971646</v>
      </c>
      <c r="G3" s="12" t="s">
        <v>79</v>
      </c>
      <c r="H3" s="16" t="str">
        <f>Table13[[#This Row],[Название в системе продавца]]</f>
        <v>Принт 5в1  черный мужской 44-46 116155651 (Print51) (M)</v>
      </c>
      <c r="I3" s="11" t="str">
        <f>Table13[[#This Row],[Артикул]]</f>
        <v>CL_OC_MEN_PRINT51_BLACK_116155651_44-46_(M)</v>
      </c>
      <c r="J3" s="11" t="str" cm="1">
        <f t="array" ref="J3">_xlfn.TEXTJOIN("_", TRUE, INDEX(_xlfn.TEXTSPLIT(Table13[[#This Row],[SKU_ID_KSP]], "_"), _xlfn.SEQUENCE(5)))</f>
        <v>CL_OC_MEN_PRINT51_BLACK</v>
      </c>
      <c r="K3" s="11" t="str">
        <f>UPPER(_xlfn.TEXTJOIN("_",TRUE,Table13[[#This Row],[SKU_key]],Table13[[#This Row],[MY_SIZE]]))</f>
        <v>CL_OC_MEN_PRINT51_BLACK_S</v>
      </c>
      <c r="M3" s="2"/>
      <c r="O3" s="2">
        <f>_xlfn.NUMBERVALUE(_xlfn.TEXTBEFORE(Table13[[#This Row],[Сумма]],"."))</f>
        <v>8940</v>
      </c>
      <c r="V3" s="1">
        <v>607971646</v>
      </c>
      <c r="W3" s="1" t="s">
        <v>89</v>
      </c>
      <c r="X3" s="1" t="s">
        <v>204</v>
      </c>
      <c r="Y3" s="1" t="s">
        <v>205</v>
      </c>
      <c r="Z3" s="1" t="s">
        <v>206</v>
      </c>
      <c r="AA3" s="1" t="s">
        <v>207</v>
      </c>
      <c r="AB3" s="1" t="s">
        <v>87</v>
      </c>
      <c r="AC3" s="1" t="s">
        <v>208</v>
      </c>
      <c r="AD3" s="1" t="s">
        <v>89</v>
      </c>
      <c r="AE3" s="1" t="s">
        <v>35</v>
      </c>
      <c r="AG3" s="1" t="s">
        <v>36</v>
      </c>
      <c r="AH3" s="1" t="s">
        <v>60</v>
      </c>
      <c r="AI3" s="1" t="s">
        <v>38</v>
      </c>
      <c r="AM3" s="1" t="s">
        <v>39</v>
      </c>
      <c r="AN3" s="1" t="s">
        <v>39</v>
      </c>
      <c r="AO3" s="1" t="s">
        <v>39</v>
      </c>
      <c r="AP3" s="1" t="s">
        <v>39</v>
      </c>
      <c r="AQ3" s="1">
        <v>1</v>
      </c>
      <c r="AR3" s="1" t="s">
        <v>40</v>
      </c>
      <c r="AS3" s="1" t="s">
        <v>110</v>
      </c>
      <c r="AT3" s="1" t="s">
        <v>40</v>
      </c>
      <c r="AU3" s="1" t="s">
        <v>41</v>
      </c>
      <c r="AV3" s="1" t="s">
        <v>89</v>
      </c>
      <c r="AW3" s="1" t="s">
        <v>90</v>
      </c>
      <c r="AX3"/>
      <c r="AY3"/>
      <c r="AZ3"/>
    </row>
    <row r="4" spans="1:52" x14ac:dyDescent="0.35">
      <c r="A4" s="6">
        <v>45877</v>
      </c>
      <c r="B4" s="1" t="s">
        <v>146</v>
      </c>
      <c r="E4" s="20" t="s">
        <v>271</v>
      </c>
      <c r="F4" s="12">
        <v>607638617</v>
      </c>
      <c r="G4" s="12" t="s">
        <v>79</v>
      </c>
      <c r="H4" s="16" t="str">
        <f>Table13[[#This Row],[Название в системе продавца]]</f>
        <v>Принт 5в1  черный мужской 42/S 103217238 (Print51) (S)</v>
      </c>
      <c r="I4" s="11" t="str">
        <f>Table13[[#This Row],[Артикул]]</f>
        <v>CL_OC_MEN_PRINT51_BLACK_103217238_42/S_(S)</v>
      </c>
      <c r="J4" s="11" t="str" cm="1">
        <f t="array" ref="J4">_xlfn.TEXTJOIN("_", TRUE, INDEX(_xlfn.TEXTSPLIT(Table13[[#This Row],[SKU_ID_KSP]], "_"), _xlfn.SEQUENCE(5)))</f>
        <v>CL_OC_MEN_PRINT51_BLACK</v>
      </c>
      <c r="K4" s="11" t="str">
        <f>UPPER(_xlfn.TEXTJOIN("_",TRUE,Table13[[#This Row],[SKU_key]],Table13[[#This Row],[MY_SIZE]]))</f>
        <v>CL_OC_MEN_PRINT51_BLACK_S</v>
      </c>
      <c r="M4" s="2"/>
      <c r="O4" s="2">
        <f>_xlfn.NUMBERVALUE(_xlfn.TEXTBEFORE(Table13[[#This Row],[Сумма]],"."))</f>
        <v>10882</v>
      </c>
      <c r="V4" s="1">
        <v>607638617</v>
      </c>
      <c r="W4" s="1" t="s">
        <v>42</v>
      </c>
      <c r="X4" s="1" t="s">
        <v>116</v>
      </c>
      <c r="Y4" s="1" t="s">
        <v>117</v>
      </c>
      <c r="Z4" s="1" t="s">
        <v>118</v>
      </c>
      <c r="AA4" s="1" t="s">
        <v>250</v>
      </c>
      <c r="AB4" s="1" t="s">
        <v>48</v>
      </c>
      <c r="AC4" s="1" t="s">
        <v>251</v>
      </c>
      <c r="AD4" s="1" t="s">
        <v>42</v>
      </c>
      <c r="AE4" s="1" t="s">
        <v>35</v>
      </c>
      <c r="AG4" s="1" t="s">
        <v>36</v>
      </c>
      <c r="AH4" s="1" t="s">
        <v>60</v>
      </c>
      <c r="AI4" s="1" t="s">
        <v>38</v>
      </c>
      <c r="AM4" s="1" t="s">
        <v>39</v>
      </c>
      <c r="AN4" s="1" t="s">
        <v>39</v>
      </c>
      <c r="AO4" s="1" t="s">
        <v>39</v>
      </c>
      <c r="AP4" s="1" t="s">
        <v>39</v>
      </c>
      <c r="AQ4" s="1">
        <v>1</v>
      </c>
      <c r="AR4" s="1" t="s">
        <v>40</v>
      </c>
      <c r="AS4" s="1" t="s">
        <v>110</v>
      </c>
      <c r="AT4" s="1" t="s">
        <v>40</v>
      </c>
      <c r="AU4" s="1" t="s">
        <v>41</v>
      </c>
      <c r="AV4" s="1" t="s">
        <v>89</v>
      </c>
      <c r="AW4" s="1" t="s">
        <v>90</v>
      </c>
      <c r="AX4"/>
      <c r="AY4"/>
      <c r="AZ4"/>
    </row>
    <row r="5" spans="1:52" x14ac:dyDescent="0.35">
      <c r="A5" s="6">
        <v>45877</v>
      </c>
      <c r="B5" s="1" t="s">
        <v>146</v>
      </c>
      <c r="E5" s="20" t="s">
        <v>271</v>
      </c>
      <c r="F5" s="12">
        <v>607502486</v>
      </c>
      <c r="G5" s="12" t="s">
        <v>79</v>
      </c>
      <c r="H5" s="16" t="str">
        <f>Table13[[#This Row],[Название в системе продавца]]</f>
        <v>Принт 5в1  черный мужской 42/S 103217238 (Print51) (S)</v>
      </c>
      <c r="I5" s="11" t="str">
        <f>Table13[[#This Row],[Артикул]]</f>
        <v>CL_OC_MEN_PRINT51_BLACK_103217238_42/S_(S)</v>
      </c>
      <c r="J5" s="11" t="str" cm="1">
        <f t="array" ref="J5">_xlfn.TEXTJOIN("_", TRUE, INDEX(_xlfn.TEXTSPLIT(Table13[[#This Row],[SKU_ID_KSP]], "_"), _xlfn.SEQUENCE(5)))</f>
        <v>CL_OC_MEN_PRINT51_BLACK</v>
      </c>
      <c r="K5" s="11" t="str">
        <f>UPPER(_xlfn.TEXTJOIN("_",TRUE,Table13[[#This Row],[SKU_key]],Table13[[#This Row],[MY_SIZE]]))</f>
        <v>CL_OC_MEN_PRINT51_BLACK_S</v>
      </c>
      <c r="M5" s="2"/>
      <c r="O5" s="2">
        <f>_xlfn.NUMBERVALUE(_xlfn.TEXTBEFORE(Table13[[#This Row],[Сумма]],"."))</f>
        <v>10888</v>
      </c>
      <c r="V5" s="1">
        <v>607502486</v>
      </c>
      <c r="W5" s="1" t="s">
        <v>42</v>
      </c>
      <c r="X5" s="1" t="s">
        <v>116</v>
      </c>
      <c r="Y5" s="1" t="s">
        <v>117</v>
      </c>
      <c r="Z5" s="1" t="s">
        <v>118</v>
      </c>
      <c r="AA5" s="1" t="s">
        <v>119</v>
      </c>
      <c r="AB5" s="1" t="s">
        <v>48</v>
      </c>
      <c r="AC5" s="1" t="s">
        <v>120</v>
      </c>
      <c r="AD5" s="1" t="s">
        <v>42</v>
      </c>
      <c r="AE5" s="1" t="s">
        <v>35</v>
      </c>
      <c r="AG5" s="1" t="s">
        <v>36</v>
      </c>
      <c r="AH5" s="1" t="s">
        <v>60</v>
      </c>
      <c r="AI5" s="1" t="s">
        <v>38</v>
      </c>
      <c r="AM5" s="1" t="s">
        <v>39</v>
      </c>
      <c r="AN5" s="1" t="s">
        <v>39</v>
      </c>
      <c r="AO5" s="1" t="s">
        <v>39</v>
      </c>
      <c r="AP5" s="1" t="s">
        <v>39</v>
      </c>
      <c r="AQ5" s="1">
        <v>1</v>
      </c>
      <c r="AR5" s="1" t="s">
        <v>40</v>
      </c>
      <c r="AS5" s="1" t="s">
        <v>110</v>
      </c>
      <c r="AT5" s="1" t="s">
        <v>40</v>
      </c>
      <c r="AU5" s="1" t="s">
        <v>41</v>
      </c>
      <c r="AV5" s="1" t="s">
        <v>89</v>
      </c>
      <c r="AW5" s="1" t="s">
        <v>90</v>
      </c>
      <c r="AX5"/>
      <c r="AY5"/>
      <c r="AZ5"/>
    </row>
    <row r="6" spans="1:52" x14ac:dyDescent="0.35">
      <c r="A6" s="6">
        <v>45877</v>
      </c>
      <c r="B6" s="1" t="s">
        <v>146</v>
      </c>
      <c r="E6" s="20" t="s">
        <v>271</v>
      </c>
      <c r="F6" s="22">
        <v>608136492</v>
      </c>
      <c r="G6" s="22" t="s">
        <v>198</v>
      </c>
      <c r="H6" s="16" t="str">
        <f>Table13[[#This Row],[Название в системе продавца]]</f>
        <v>Принт 5в1  черный мужской 44/M 103217238 (Print51) (M)</v>
      </c>
      <c r="I6" s="11" t="str">
        <f>Table13[[#This Row],[Артикул]]</f>
        <v>CL_OC_MEN_PRINT51_BLACK_103217238_44/M_(M)</v>
      </c>
      <c r="J6" s="11" t="str" cm="1">
        <f t="array" ref="J6">_xlfn.TEXTJOIN("_", TRUE, INDEX(_xlfn.TEXTSPLIT(Table13[[#This Row],[SKU_ID_KSP]], "_"), _xlfn.SEQUENCE(5)))</f>
        <v>CL_OC_MEN_PRINT51_BLACK</v>
      </c>
      <c r="K6" s="11" t="str">
        <f>UPPER(_xlfn.TEXTJOIN("_",TRUE,Table13[[#This Row],[SKU_key]],Table13[[#This Row],[MY_SIZE]]))</f>
        <v>CL_OC_MEN_PRINT51_BLACK_M</v>
      </c>
      <c r="M6" s="2"/>
      <c r="O6" s="2">
        <f>_xlfn.NUMBERVALUE(_xlfn.TEXTBEFORE(Table13[[#This Row],[Сумма]],"."))</f>
        <v>8926</v>
      </c>
      <c r="V6" s="1">
        <v>608136492</v>
      </c>
      <c r="W6" s="1" t="s">
        <v>89</v>
      </c>
      <c r="X6" s="1" t="s">
        <v>121</v>
      </c>
      <c r="Y6" s="1" t="s">
        <v>122</v>
      </c>
      <c r="Z6" s="1" t="s">
        <v>123</v>
      </c>
      <c r="AA6" s="1" t="s">
        <v>254</v>
      </c>
      <c r="AB6" s="1" t="s">
        <v>48</v>
      </c>
      <c r="AC6" s="1" t="s">
        <v>255</v>
      </c>
      <c r="AD6" s="1" t="s">
        <v>89</v>
      </c>
      <c r="AE6" s="1" t="s">
        <v>35</v>
      </c>
      <c r="AG6" s="1" t="s">
        <v>36</v>
      </c>
      <c r="AH6" s="1" t="s">
        <v>37</v>
      </c>
      <c r="AI6" s="1" t="s">
        <v>38</v>
      </c>
      <c r="AM6" s="1" t="s">
        <v>39</v>
      </c>
      <c r="AN6" s="1" t="s">
        <v>39</v>
      </c>
      <c r="AO6" s="1" t="s">
        <v>39</v>
      </c>
      <c r="AP6" s="1" t="s">
        <v>39</v>
      </c>
      <c r="AQ6" s="1">
        <v>1</v>
      </c>
      <c r="AR6" s="1" t="s">
        <v>40</v>
      </c>
      <c r="AS6" s="1" t="s">
        <v>110</v>
      </c>
      <c r="AT6" s="1" t="s">
        <v>40</v>
      </c>
      <c r="AU6" s="1" t="s">
        <v>41</v>
      </c>
      <c r="AV6" s="1" t="s">
        <v>89</v>
      </c>
      <c r="AW6" s="1" t="s">
        <v>90</v>
      </c>
      <c r="AX6"/>
      <c r="AY6"/>
      <c r="AZ6"/>
    </row>
    <row r="7" spans="1:52" x14ac:dyDescent="0.35">
      <c r="A7" s="6">
        <v>45877</v>
      </c>
      <c r="B7" s="1" t="s">
        <v>146</v>
      </c>
      <c r="E7" s="20" t="s">
        <v>271</v>
      </c>
      <c r="F7" s="22">
        <v>607531758</v>
      </c>
      <c r="G7" s="22" t="s">
        <v>198</v>
      </c>
      <c r="H7" s="16" t="str">
        <f>Table13[[#This Row],[Название в системе продавца]]</f>
        <v>Принт 5в1  черный мужской 44/M 103217238 (Print51) (M)</v>
      </c>
      <c r="I7" s="11" t="str">
        <f>Table13[[#This Row],[Артикул]]</f>
        <v>CL_OC_MEN_PRINT51_BLACK_103217238_44/M_(M)</v>
      </c>
      <c r="J7" s="11" t="str" cm="1">
        <f t="array" ref="J7">_xlfn.TEXTJOIN("_", TRUE, INDEX(_xlfn.TEXTSPLIT(Table13[[#This Row],[SKU_ID_KSP]], "_"), _xlfn.SEQUENCE(5)))</f>
        <v>CL_OC_MEN_PRINT51_BLACK</v>
      </c>
      <c r="K7" s="11" t="str">
        <f>UPPER(_xlfn.TEXTJOIN("_",TRUE,Table13[[#This Row],[SKU_key]],Table13[[#This Row],[MY_SIZE]]))</f>
        <v>CL_OC_MEN_PRINT51_BLACK_M</v>
      </c>
      <c r="M7" s="2"/>
      <c r="O7" s="2">
        <f>_xlfn.NUMBERVALUE(_xlfn.TEXTBEFORE(Table13[[#This Row],[Сумма]],"."))</f>
        <v>9000</v>
      </c>
      <c r="V7" s="1">
        <v>607531758</v>
      </c>
      <c r="W7" s="1" t="s">
        <v>42</v>
      </c>
      <c r="X7" s="1" t="s">
        <v>121</v>
      </c>
      <c r="Y7" s="1" t="s">
        <v>122</v>
      </c>
      <c r="Z7" s="1" t="s">
        <v>123</v>
      </c>
      <c r="AA7" s="1" t="s">
        <v>86</v>
      </c>
      <c r="AB7" s="1" t="s">
        <v>48</v>
      </c>
      <c r="AC7" s="1" t="s">
        <v>124</v>
      </c>
      <c r="AD7" s="1" t="s">
        <v>42</v>
      </c>
      <c r="AE7" s="1" t="s">
        <v>35</v>
      </c>
      <c r="AG7" s="1" t="s">
        <v>36</v>
      </c>
      <c r="AH7" s="1" t="s">
        <v>37</v>
      </c>
      <c r="AI7" s="1" t="s">
        <v>38</v>
      </c>
      <c r="AM7" s="1" t="s">
        <v>39</v>
      </c>
      <c r="AN7" s="1" t="s">
        <v>39</v>
      </c>
      <c r="AO7" s="1" t="s">
        <v>39</v>
      </c>
      <c r="AP7" s="1" t="s">
        <v>39</v>
      </c>
      <c r="AQ7" s="1">
        <v>1</v>
      </c>
      <c r="AR7" s="1" t="s">
        <v>40</v>
      </c>
      <c r="AS7" s="1" t="s">
        <v>110</v>
      </c>
      <c r="AT7" s="1" t="s">
        <v>40</v>
      </c>
      <c r="AU7" s="1" t="s">
        <v>41</v>
      </c>
      <c r="AV7" s="1" t="s">
        <v>89</v>
      </c>
      <c r="AW7" s="1" t="s">
        <v>90</v>
      </c>
      <c r="AZ7"/>
    </row>
    <row r="8" spans="1:52" x14ac:dyDescent="0.35">
      <c r="A8" s="6">
        <v>45877</v>
      </c>
      <c r="B8" s="1" t="s">
        <v>146</v>
      </c>
      <c r="E8" s="20" t="s">
        <v>271</v>
      </c>
      <c r="F8" s="12">
        <v>608037585</v>
      </c>
      <c r="G8" s="12" t="s">
        <v>143</v>
      </c>
      <c r="H8" s="16" t="str">
        <f>Table13[[#This Row],[Название в системе продавца]]</f>
        <v>Принт 5в1  черный мужской 46/L 103217238 (Print51) (L)</v>
      </c>
      <c r="I8" s="11" t="str">
        <f>Table13[[#This Row],[Артикул]]</f>
        <v>CL_OC_MEN_PRINT51_BLACK_103217238_46/L_(L)</v>
      </c>
      <c r="J8" s="11" t="str" cm="1">
        <f t="array" ref="J8">_xlfn.TEXTJOIN("_", TRUE, INDEX(_xlfn.TEXTSPLIT(Table13[[#This Row],[SKU_ID_KSP]], "_"), _xlfn.SEQUENCE(5)))</f>
        <v>CL_OC_MEN_PRINT51_BLACK</v>
      </c>
      <c r="K8" s="11" t="str">
        <f>UPPER(_xlfn.TEXTJOIN("_",TRUE,Table13[[#This Row],[SKU_key]],Table13[[#This Row],[MY_SIZE]]))</f>
        <v>CL_OC_MEN_PRINT51_BLACK_L</v>
      </c>
      <c r="M8" s="2"/>
      <c r="O8" s="2">
        <f>_xlfn.NUMBERVALUE(_xlfn.TEXTBEFORE(Table13[[#This Row],[Сумма]],"."))</f>
        <v>8147</v>
      </c>
      <c r="V8" s="1">
        <v>608037585</v>
      </c>
      <c r="W8" s="1" t="s">
        <v>89</v>
      </c>
      <c r="X8" s="1" t="s">
        <v>256</v>
      </c>
      <c r="Y8" s="1" t="s">
        <v>257</v>
      </c>
      <c r="Z8" s="1" t="s">
        <v>258</v>
      </c>
      <c r="AA8" s="1" t="s">
        <v>259</v>
      </c>
      <c r="AB8" s="1" t="s">
        <v>48</v>
      </c>
      <c r="AC8" s="1" t="s">
        <v>260</v>
      </c>
      <c r="AD8" s="1" t="s">
        <v>89</v>
      </c>
      <c r="AE8" s="1" t="s">
        <v>35</v>
      </c>
      <c r="AG8" s="1" t="s">
        <v>97</v>
      </c>
      <c r="AH8" s="1" t="s">
        <v>60</v>
      </c>
      <c r="AI8" s="1" t="s">
        <v>38</v>
      </c>
      <c r="AM8" s="1" t="s">
        <v>39</v>
      </c>
      <c r="AN8" s="1" t="s">
        <v>39</v>
      </c>
      <c r="AO8" s="1" t="s">
        <v>39</v>
      </c>
      <c r="AP8" s="1" t="s">
        <v>39</v>
      </c>
      <c r="AQ8" s="1">
        <v>1</v>
      </c>
      <c r="AR8" s="1" t="s">
        <v>40</v>
      </c>
      <c r="AS8" s="1" t="s">
        <v>110</v>
      </c>
      <c r="AT8" s="1" t="s">
        <v>40</v>
      </c>
      <c r="AU8" s="1" t="s">
        <v>41</v>
      </c>
      <c r="AV8" s="1" t="s">
        <v>89</v>
      </c>
      <c r="AW8" s="1" t="s">
        <v>90</v>
      </c>
      <c r="AZ8"/>
    </row>
    <row r="9" spans="1:52" x14ac:dyDescent="0.35">
      <c r="A9" s="6">
        <v>45877</v>
      </c>
      <c r="B9" s="1" t="s">
        <v>146</v>
      </c>
      <c r="E9" s="20" t="s">
        <v>271</v>
      </c>
      <c r="F9" s="12">
        <v>608026553</v>
      </c>
      <c r="G9" s="12" t="s">
        <v>143</v>
      </c>
      <c r="H9" s="16" t="str">
        <f>Table13[[#This Row],[Название в системе продавца]]</f>
        <v>Принт 5в1  черный мужской 46/L 103217238 (Print51) (L)</v>
      </c>
      <c r="I9" s="11" t="str">
        <f>Table13[[#This Row],[Артикул]]</f>
        <v>CL_OC_MEN_PRINT51_BLACK_103217238_46/L_(L)</v>
      </c>
      <c r="J9" s="11" t="str" cm="1">
        <f t="array" ref="J9">_xlfn.TEXTJOIN("_", TRUE, INDEX(_xlfn.TEXTSPLIT(Table13[[#This Row],[SKU_ID_KSP]], "_"), _xlfn.SEQUENCE(5)))</f>
        <v>CL_OC_MEN_PRINT51_BLACK</v>
      </c>
      <c r="K9" s="11" t="str">
        <f>UPPER(_xlfn.TEXTJOIN("_",TRUE,Table13[[#This Row],[SKU_key]],Table13[[#This Row],[MY_SIZE]]))</f>
        <v>CL_OC_MEN_PRINT51_BLACK_L</v>
      </c>
      <c r="M9" s="2"/>
      <c r="O9" s="2">
        <f>_xlfn.NUMBERVALUE(_xlfn.TEXTBEFORE(Table13[[#This Row],[Сумма]],"."))</f>
        <v>8149</v>
      </c>
      <c r="V9" s="1">
        <v>608026553</v>
      </c>
      <c r="W9" s="1" t="s">
        <v>89</v>
      </c>
      <c r="X9" s="1" t="s">
        <v>256</v>
      </c>
      <c r="Y9" s="1" t="s">
        <v>257</v>
      </c>
      <c r="Z9" s="1" t="s">
        <v>258</v>
      </c>
      <c r="AA9" s="1" t="s">
        <v>261</v>
      </c>
      <c r="AB9" s="1" t="s">
        <v>48</v>
      </c>
      <c r="AC9" s="1" t="s">
        <v>262</v>
      </c>
      <c r="AD9" s="1" t="s">
        <v>89</v>
      </c>
      <c r="AE9" s="1" t="s">
        <v>35</v>
      </c>
      <c r="AG9" s="1" t="s">
        <v>36</v>
      </c>
      <c r="AH9" s="1" t="s">
        <v>60</v>
      </c>
      <c r="AI9" s="1" t="s">
        <v>38</v>
      </c>
      <c r="AM9" s="1" t="s">
        <v>39</v>
      </c>
      <c r="AN9" s="1" t="s">
        <v>39</v>
      </c>
      <c r="AO9" s="1" t="s">
        <v>39</v>
      </c>
      <c r="AP9" s="1" t="s">
        <v>39</v>
      </c>
      <c r="AQ9" s="1">
        <v>1</v>
      </c>
      <c r="AR9" s="1" t="s">
        <v>40</v>
      </c>
      <c r="AS9" s="1" t="s">
        <v>110</v>
      </c>
      <c r="AT9" s="1" t="s">
        <v>40</v>
      </c>
      <c r="AU9" s="1" t="s">
        <v>41</v>
      </c>
      <c r="AV9" s="1" t="s">
        <v>89</v>
      </c>
      <c r="AW9" s="1" t="s">
        <v>90</v>
      </c>
      <c r="AZ9"/>
    </row>
    <row r="10" spans="1:52" x14ac:dyDescent="0.35">
      <c r="A10" s="6">
        <v>45877</v>
      </c>
      <c r="B10" s="1" t="s">
        <v>146</v>
      </c>
      <c r="E10" s="20" t="s">
        <v>271</v>
      </c>
      <c r="F10" s="12">
        <v>607710308</v>
      </c>
      <c r="G10" s="12" t="s">
        <v>143</v>
      </c>
      <c r="H10" s="16" t="str">
        <f>Table13[[#This Row],[Название в системе продавца]]</f>
        <v>Принт 5в1  черный мужской 46/L 103217238 (Print51) (L)</v>
      </c>
      <c r="I10" s="11" t="str">
        <f>Table13[[#This Row],[Артикул]]</f>
        <v>CL_OC_MEN_PRINT51_BLACK_103217238_46/L_(L)</v>
      </c>
      <c r="J10" s="11" t="str" cm="1">
        <f t="array" ref="J10">_xlfn.TEXTJOIN("_", TRUE, INDEX(_xlfn.TEXTSPLIT(Table13[[#This Row],[SKU_ID_KSP]], "_"), _xlfn.SEQUENCE(5)))</f>
        <v>CL_OC_MEN_PRINT51_BLACK</v>
      </c>
      <c r="K10" s="11" t="str">
        <f>UPPER(_xlfn.TEXTJOIN("_",TRUE,Table13[[#This Row],[SKU_key]],Table13[[#This Row],[MY_SIZE]]))</f>
        <v>CL_OC_MEN_PRINT51_BLACK_L</v>
      </c>
      <c r="M10" s="2"/>
      <c r="O10" s="2">
        <f>_xlfn.NUMBERVALUE(_xlfn.TEXTBEFORE(Table13[[#This Row],[Сумма]],"."))</f>
        <v>8195</v>
      </c>
      <c r="V10" s="1">
        <v>607710308</v>
      </c>
      <c r="W10" s="1" t="s">
        <v>42</v>
      </c>
      <c r="X10" s="1" t="s">
        <v>256</v>
      </c>
      <c r="Y10" s="1" t="s">
        <v>257</v>
      </c>
      <c r="Z10" s="1" t="s">
        <v>258</v>
      </c>
      <c r="AA10" s="1" t="s">
        <v>263</v>
      </c>
      <c r="AB10" s="1" t="s">
        <v>48</v>
      </c>
      <c r="AC10" s="1" t="s">
        <v>264</v>
      </c>
      <c r="AD10" s="1" t="s">
        <v>42</v>
      </c>
      <c r="AE10" s="1" t="s">
        <v>35</v>
      </c>
      <c r="AG10" s="1" t="s">
        <v>36</v>
      </c>
      <c r="AH10" s="1" t="s">
        <v>37</v>
      </c>
      <c r="AI10" s="1" t="s">
        <v>38</v>
      </c>
      <c r="AM10" s="1" t="s">
        <v>39</v>
      </c>
      <c r="AN10" s="1" t="s">
        <v>39</v>
      </c>
      <c r="AO10" s="1" t="s">
        <v>39</v>
      </c>
      <c r="AP10" s="1" t="s">
        <v>39</v>
      </c>
      <c r="AQ10" s="1">
        <v>1</v>
      </c>
      <c r="AR10" s="1" t="s">
        <v>40</v>
      </c>
      <c r="AS10" s="1" t="s">
        <v>110</v>
      </c>
      <c r="AT10" s="1" t="s">
        <v>40</v>
      </c>
      <c r="AU10" s="1" t="s">
        <v>41</v>
      </c>
      <c r="AV10" s="1" t="s">
        <v>89</v>
      </c>
      <c r="AW10" s="1" t="s">
        <v>90</v>
      </c>
      <c r="AZ10"/>
    </row>
    <row r="11" spans="1:52" x14ac:dyDescent="0.35">
      <c r="A11" s="6">
        <v>45877</v>
      </c>
      <c r="B11" s="1" t="s">
        <v>146</v>
      </c>
      <c r="E11" s="20" t="s">
        <v>271</v>
      </c>
      <c r="F11" s="12">
        <v>607481335</v>
      </c>
      <c r="G11" s="12" t="s">
        <v>143</v>
      </c>
      <c r="H11" s="16" t="str">
        <f>Table13[[#This Row],[Название в системе продавца]]</f>
        <v>Принт 5в1  черный мужской 46-48 116155651 (Print51) (L)</v>
      </c>
      <c r="I11" s="11" t="str">
        <f>Table13[[#This Row],[Артикул]]</f>
        <v>CL_OC_MEN_PRINT51_BLACK_116155651_46-48_(L)</v>
      </c>
      <c r="J11" s="11" t="str" cm="1">
        <f t="array" ref="J11">_xlfn.TEXTJOIN("_", TRUE, INDEX(_xlfn.TEXTSPLIT(Table13[[#This Row],[SKU_ID_KSP]], "_"), _xlfn.SEQUENCE(5)))</f>
        <v>CL_OC_MEN_PRINT51_BLACK</v>
      </c>
      <c r="K11" s="11" t="str">
        <f>UPPER(_xlfn.TEXTJOIN("_",TRUE,Table13[[#This Row],[SKU_key]],Table13[[#This Row],[MY_SIZE]]))</f>
        <v>CL_OC_MEN_PRINT51_BLACK_L</v>
      </c>
      <c r="M11" s="2"/>
      <c r="O11" s="2">
        <f>_xlfn.NUMBERVALUE(_xlfn.TEXTBEFORE(Table13[[#This Row],[Сумма]],"."))</f>
        <v>9000</v>
      </c>
      <c r="V11" s="1">
        <v>607481335</v>
      </c>
      <c r="W11" s="1" t="s">
        <v>42</v>
      </c>
      <c r="X11" s="1" t="s">
        <v>83</v>
      </c>
      <c r="Y11" s="1" t="s">
        <v>84</v>
      </c>
      <c r="Z11" s="1" t="s">
        <v>85</v>
      </c>
      <c r="AA11" s="1" t="s">
        <v>86</v>
      </c>
      <c r="AB11" s="1" t="s">
        <v>87</v>
      </c>
      <c r="AC11" s="1" t="s">
        <v>88</v>
      </c>
      <c r="AD11" s="1" t="s">
        <v>42</v>
      </c>
      <c r="AE11" s="1" t="s">
        <v>35</v>
      </c>
      <c r="AG11" s="1" t="s">
        <v>36</v>
      </c>
      <c r="AH11" s="1" t="s">
        <v>37</v>
      </c>
      <c r="AI11" s="1" t="s">
        <v>38</v>
      </c>
      <c r="AM11" s="1" t="s">
        <v>39</v>
      </c>
      <c r="AN11" s="1" t="s">
        <v>39</v>
      </c>
      <c r="AO11" s="1" t="s">
        <v>39</v>
      </c>
      <c r="AP11" s="1" t="s">
        <v>39</v>
      </c>
      <c r="AQ11" s="1">
        <v>1</v>
      </c>
      <c r="AR11" s="1" t="s">
        <v>40</v>
      </c>
      <c r="AS11" s="1" t="s">
        <v>110</v>
      </c>
      <c r="AT11" s="1" t="s">
        <v>40</v>
      </c>
      <c r="AU11" s="1" t="s">
        <v>41</v>
      </c>
      <c r="AV11" s="1" t="s">
        <v>89</v>
      </c>
      <c r="AW11" s="1" t="s">
        <v>90</v>
      </c>
      <c r="AZ11"/>
    </row>
    <row r="12" spans="1:52" x14ac:dyDescent="0.35">
      <c r="A12" s="6">
        <v>45877</v>
      </c>
      <c r="B12" s="1" t="s">
        <v>146</v>
      </c>
      <c r="E12" s="20" t="s">
        <v>271</v>
      </c>
      <c r="F12" s="12">
        <v>607634607</v>
      </c>
      <c r="G12" s="12" t="s">
        <v>143</v>
      </c>
      <c r="H12" s="16" t="str">
        <f>Table13[[#This Row],[Название в системе продавца]]</f>
        <v>Принт 5в1  черный мужской 46 120939888 (Print51) (L)</v>
      </c>
      <c r="I12" s="11" t="str">
        <f>Table13[[#This Row],[Артикул]]</f>
        <v>CL_OC_MEN_PRINT51_BLACK_120939888_46_(L)</v>
      </c>
      <c r="J12" s="11" t="str" cm="1">
        <f t="array" ref="J12">_xlfn.TEXTJOIN("_", TRUE, INDEX(_xlfn.TEXTSPLIT(Table13[[#This Row],[SKU_ID_KSP]], "_"), _xlfn.SEQUENCE(5)))</f>
        <v>CL_OC_MEN_PRINT51_BLACK</v>
      </c>
      <c r="K12" s="11" t="str">
        <f>UPPER(_xlfn.TEXTJOIN("_",TRUE,Table13[[#This Row],[SKU_key]],Table13[[#This Row],[MY_SIZE]]))</f>
        <v>CL_OC_MEN_PRINT51_BLACK_L</v>
      </c>
      <c r="M12" s="2"/>
      <c r="O12" s="2">
        <f>_xlfn.NUMBERVALUE(_xlfn.TEXTBEFORE(Table13[[#This Row],[Сумма]],"."))</f>
        <v>8265</v>
      </c>
      <c r="V12" s="1">
        <v>607634607</v>
      </c>
      <c r="W12" s="1" t="s">
        <v>42</v>
      </c>
      <c r="X12" s="1" t="s">
        <v>240</v>
      </c>
      <c r="Y12" s="1" t="s">
        <v>241</v>
      </c>
      <c r="Z12" s="1" t="s">
        <v>242</v>
      </c>
      <c r="AA12" s="1" t="s">
        <v>243</v>
      </c>
      <c r="AB12" s="1" t="s">
        <v>87</v>
      </c>
      <c r="AC12" s="1" t="s">
        <v>244</v>
      </c>
      <c r="AD12" s="1" t="s">
        <v>42</v>
      </c>
      <c r="AE12" s="1" t="s">
        <v>35</v>
      </c>
      <c r="AG12" s="1" t="s">
        <v>36</v>
      </c>
      <c r="AH12" s="1" t="s">
        <v>50</v>
      </c>
      <c r="AI12" s="1" t="s">
        <v>38</v>
      </c>
      <c r="AM12" s="1" t="s">
        <v>39</v>
      </c>
      <c r="AN12" s="1" t="s">
        <v>39</v>
      </c>
      <c r="AO12" s="1" t="s">
        <v>39</v>
      </c>
      <c r="AP12" s="1" t="s">
        <v>39</v>
      </c>
      <c r="AQ12" s="1">
        <v>1</v>
      </c>
      <c r="AR12" s="1" t="s">
        <v>40</v>
      </c>
      <c r="AS12" s="1" t="s">
        <v>221</v>
      </c>
      <c r="AT12" s="1" t="s">
        <v>40</v>
      </c>
      <c r="AU12" s="1" t="s">
        <v>41</v>
      </c>
      <c r="AV12" s="1" t="s">
        <v>89</v>
      </c>
      <c r="AW12" s="1" t="s">
        <v>90</v>
      </c>
      <c r="AZ12"/>
    </row>
    <row r="13" spans="1:52" x14ac:dyDescent="0.35">
      <c r="A13" s="6">
        <v>45877</v>
      </c>
      <c r="B13" s="1" t="s">
        <v>146</v>
      </c>
      <c r="E13" s="20" t="s">
        <v>271</v>
      </c>
      <c r="F13" s="12">
        <v>608316137</v>
      </c>
      <c r="G13" s="12" t="s">
        <v>143</v>
      </c>
      <c r="H13" s="16" t="str">
        <f>Table13[[#This Row],[Название в системе продавца]]</f>
        <v>Принт 5в1  черный мужской 44/M 103217238 (Print51) (M)</v>
      </c>
      <c r="I13" s="11" t="str">
        <f>Table13[[#This Row],[Артикул]]</f>
        <v>CL_OC_MEN_PRINT51_BLACK_103217238_44/M_(M)</v>
      </c>
      <c r="J13" s="11" t="str" cm="1">
        <f t="array" ref="J13">_xlfn.TEXTJOIN("_", TRUE, INDEX(_xlfn.TEXTSPLIT(Table13[[#This Row],[SKU_ID_KSP]], "_"), _xlfn.SEQUENCE(5)))</f>
        <v>CL_OC_MEN_PRINT51_BLACK</v>
      </c>
      <c r="K13" s="11" t="str">
        <f>UPPER(_xlfn.TEXTJOIN("_",TRUE,Table13[[#This Row],[SKU_key]],Table13[[#This Row],[MY_SIZE]]))</f>
        <v>CL_OC_MEN_PRINT51_BLACK_L</v>
      </c>
      <c r="M13" s="2"/>
      <c r="O13" s="2">
        <f>_xlfn.NUMBERVALUE(_xlfn.TEXTBEFORE(Table13[[#This Row],[Сумма]],"."))</f>
        <v>8913</v>
      </c>
      <c r="V13" s="1">
        <v>608316137</v>
      </c>
      <c r="W13" s="1" t="s">
        <v>89</v>
      </c>
      <c r="X13" s="1" t="s">
        <v>121</v>
      </c>
      <c r="Y13" s="1" t="s">
        <v>122</v>
      </c>
      <c r="Z13" s="1" t="s">
        <v>123</v>
      </c>
      <c r="AA13" s="1" t="s">
        <v>252</v>
      </c>
      <c r="AB13" s="1" t="s">
        <v>48</v>
      </c>
      <c r="AC13" s="1" t="s">
        <v>253</v>
      </c>
      <c r="AD13" s="1" t="s">
        <v>89</v>
      </c>
      <c r="AE13" s="1" t="s">
        <v>35</v>
      </c>
      <c r="AG13" s="1" t="s">
        <v>36</v>
      </c>
      <c r="AH13" s="1" t="s">
        <v>60</v>
      </c>
      <c r="AI13" s="1" t="s">
        <v>38</v>
      </c>
      <c r="AM13" s="1" t="s">
        <v>39</v>
      </c>
      <c r="AN13" s="1" t="s">
        <v>39</v>
      </c>
      <c r="AO13" s="1" t="s">
        <v>39</v>
      </c>
      <c r="AP13" s="1" t="s">
        <v>39</v>
      </c>
      <c r="AQ13" s="1">
        <v>1</v>
      </c>
      <c r="AR13" s="1" t="s">
        <v>40</v>
      </c>
      <c r="AS13" s="1" t="s">
        <v>110</v>
      </c>
      <c r="AT13" s="1" t="s">
        <v>40</v>
      </c>
      <c r="AU13" s="1" t="s">
        <v>41</v>
      </c>
      <c r="AV13" s="1" t="s">
        <v>225</v>
      </c>
      <c r="AW13" s="1" t="s">
        <v>90</v>
      </c>
      <c r="AZ13"/>
    </row>
    <row r="14" spans="1:52" x14ac:dyDescent="0.35">
      <c r="A14" s="6">
        <v>45877</v>
      </c>
      <c r="B14" s="1" t="s">
        <v>146</v>
      </c>
      <c r="E14" s="20" t="s">
        <v>271</v>
      </c>
      <c r="F14" s="12">
        <v>607477184</v>
      </c>
      <c r="G14" s="12" t="s">
        <v>143</v>
      </c>
      <c r="H14" s="16" t="str">
        <f>Table13[[#This Row],[Название в системе продавца]]</f>
        <v>Принт 5в1  черный мужской 44/46, 48 103217238 (Print51) (XL)</v>
      </c>
      <c r="I14" s="11" t="str">
        <f>Table13[[#This Row],[Артикул]]</f>
        <v>CL_OC_MEN_PRINT51_BLACK_103217238_44/46, 48_(XL)</v>
      </c>
      <c r="J14" s="11" t="str" cm="1">
        <f t="array" ref="J14">_xlfn.TEXTJOIN("_", TRUE, INDEX(_xlfn.TEXTSPLIT(Table13[[#This Row],[SKU_ID_KSP]], "_"), _xlfn.SEQUENCE(5)))</f>
        <v>CL_OC_MEN_PRINT51_BLACK</v>
      </c>
      <c r="K14" s="11" t="str">
        <f>UPPER(_xlfn.TEXTJOIN("_",TRUE,Table13[[#This Row],[SKU_key]],Table13[[#This Row],[MY_SIZE]]))</f>
        <v>CL_OC_MEN_PRINT51_BLACK_L</v>
      </c>
      <c r="M14" s="2"/>
      <c r="O14" s="2">
        <f>_xlfn.NUMBERVALUE(_xlfn.TEXTBEFORE(Table13[[#This Row],[Сумма]],"."))</f>
        <v>8800</v>
      </c>
      <c r="V14" s="1">
        <v>607477184</v>
      </c>
      <c r="W14" s="1" t="s">
        <v>42</v>
      </c>
      <c r="X14" s="1" t="s">
        <v>130</v>
      </c>
      <c r="Y14" s="1" t="s">
        <v>131</v>
      </c>
      <c r="Z14" s="1" t="s">
        <v>132</v>
      </c>
      <c r="AA14" s="1" t="s">
        <v>133</v>
      </c>
      <c r="AB14" s="1" t="s">
        <v>48</v>
      </c>
      <c r="AC14" s="1" t="s">
        <v>115</v>
      </c>
      <c r="AD14" s="1" t="s">
        <v>42</v>
      </c>
      <c r="AE14" s="1" t="s">
        <v>35</v>
      </c>
      <c r="AG14" s="1" t="s">
        <v>36</v>
      </c>
      <c r="AH14" s="1" t="s">
        <v>60</v>
      </c>
      <c r="AI14" s="1" t="s">
        <v>38</v>
      </c>
      <c r="AM14" s="1" t="s">
        <v>39</v>
      </c>
      <c r="AN14" s="1" t="s">
        <v>39</v>
      </c>
      <c r="AO14" s="1" t="s">
        <v>39</v>
      </c>
      <c r="AP14" s="1" t="s">
        <v>39</v>
      </c>
      <c r="AQ14" s="1">
        <v>1</v>
      </c>
      <c r="AR14" s="1" t="s">
        <v>40</v>
      </c>
      <c r="AS14" s="1" t="s">
        <v>110</v>
      </c>
      <c r="AT14" s="1" t="s">
        <v>40</v>
      </c>
      <c r="AU14" s="1" t="s">
        <v>41</v>
      </c>
      <c r="AV14" s="1" t="s">
        <v>89</v>
      </c>
      <c r="AW14" s="1" t="s">
        <v>90</v>
      </c>
      <c r="AZ14"/>
    </row>
    <row r="15" spans="1:52" x14ac:dyDescent="0.35">
      <c r="A15" s="6">
        <v>45877</v>
      </c>
      <c r="B15" s="1" t="s">
        <v>146</v>
      </c>
      <c r="E15" s="20" t="s">
        <v>271</v>
      </c>
      <c r="F15" s="22">
        <v>608143027</v>
      </c>
      <c r="G15" s="22" t="s">
        <v>144</v>
      </c>
      <c r="H15" s="16" t="str">
        <f>Table13[[#This Row],[Название в системе продавца]]</f>
        <v>Принт 5в1  черный мужской 54-56 105133574 (Print51) (3XL)</v>
      </c>
      <c r="I15" s="11" t="str">
        <f>Table13[[#This Row],[Артикул]]</f>
        <v>CL_OC_MEN_PRINT51_BLACK_105133574_54-56_(3XL)</v>
      </c>
      <c r="J15" s="11" t="str" cm="1">
        <f t="array" ref="J15">_xlfn.TEXTJOIN("_", TRUE, INDEX(_xlfn.TEXTSPLIT(Table13[[#This Row],[SKU_ID_KSP]], "_"), _xlfn.SEQUENCE(5)))</f>
        <v>CL_OC_MEN_PRINT51_BLACK</v>
      </c>
      <c r="K15" s="11" t="str">
        <f>UPPER(_xlfn.TEXTJOIN("_",TRUE,Table13[[#This Row],[SKU_key]],Table13[[#This Row],[MY_SIZE]]))</f>
        <v>CL_OC_MEN_PRINT51_BLACK_4XL</v>
      </c>
      <c r="M15" s="2"/>
      <c r="O15" s="2">
        <f>_xlfn.NUMBERVALUE(_xlfn.TEXTBEFORE(Table13[[#This Row],[Сумма]],"."))</f>
        <v>8929</v>
      </c>
      <c r="V15" s="1">
        <v>608143027</v>
      </c>
      <c r="W15" s="1" t="s">
        <v>89</v>
      </c>
      <c r="X15" s="1" t="s">
        <v>245</v>
      </c>
      <c r="Y15" s="1" t="s">
        <v>246</v>
      </c>
      <c r="Z15" s="1" t="s">
        <v>247</v>
      </c>
      <c r="AA15" s="1" t="s">
        <v>248</v>
      </c>
      <c r="AB15" s="1" t="s">
        <v>48</v>
      </c>
      <c r="AC15" s="1" t="s">
        <v>249</v>
      </c>
      <c r="AD15" s="1" t="s">
        <v>89</v>
      </c>
      <c r="AE15" s="1" t="s">
        <v>35</v>
      </c>
      <c r="AG15" s="1" t="s">
        <v>36</v>
      </c>
      <c r="AH15" s="1" t="s">
        <v>50</v>
      </c>
      <c r="AI15" s="1" t="s">
        <v>38</v>
      </c>
      <c r="AM15" s="1" t="s">
        <v>39</v>
      </c>
      <c r="AN15" s="1" t="s">
        <v>39</v>
      </c>
      <c r="AO15" s="1" t="s">
        <v>39</v>
      </c>
      <c r="AP15" s="1" t="s">
        <v>39</v>
      </c>
      <c r="AQ15" s="1">
        <v>1</v>
      </c>
      <c r="AR15" s="1" t="s">
        <v>40</v>
      </c>
      <c r="AS15" s="1" t="s">
        <v>221</v>
      </c>
      <c r="AT15" s="1" t="s">
        <v>40</v>
      </c>
      <c r="AU15" s="1" t="s">
        <v>41</v>
      </c>
      <c r="AV15" s="1" t="s">
        <v>89</v>
      </c>
      <c r="AW15" s="1" t="s">
        <v>90</v>
      </c>
      <c r="AZ15"/>
    </row>
    <row r="16" spans="1:52" x14ac:dyDescent="0.35">
      <c r="A16" s="6">
        <v>45877</v>
      </c>
      <c r="B16" s="1" t="s">
        <v>146</v>
      </c>
      <c r="E16" s="20" t="s">
        <v>271</v>
      </c>
      <c r="F16" s="12">
        <v>608235518</v>
      </c>
      <c r="G16" s="12" t="s">
        <v>142</v>
      </c>
      <c r="H16" s="16" t="str">
        <f>Table13[[#This Row],[Название в системе продавца]]</f>
        <v>Принт 5в1  черный мужской 54 120939888 (Print51) (3XL)</v>
      </c>
      <c r="I16" s="11" t="str">
        <f>Table13[[#This Row],[Артикул]]</f>
        <v>CL_OC_MEN_PRINT51_BLACK_120939888_54_(3XL)</v>
      </c>
      <c r="J16" s="11" t="str" cm="1">
        <f t="array" ref="J16">_xlfn.TEXTJOIN("_", TRUE, INDEX(_xlfn.TEXTSPLIT(Table13[[#This Row],[SKU_ID_KSP]], "_"), _xlfn.SEQUENCE(5)))</f>
        <v>CL_OC_MEN_PRINT51_BLACK</v>
      </c>
      <c r="K16" s="11" t="str">
        <f>UPPER(_xlfn.TEXTJOIN("_",TRUE,Table13[[#This Row],[SKU_key]],Table13[[#This Row],[MY_SIZE]]))</f>
        <v>CL_OC_MEN_PRINT51_BLACK_2XL</v>
      </c>
      <c r="M16" s="2"/>
      <c r="O16" s="2">
        <f>_xlfn.NUMBERVALUE(_xlfn.TEXTBEFORE(Table13[[#This Row],[Сумма]],"."))</f>
        <v>11898</v>
      </c>
      <c r="V16" s="1">
        <v>608235518</v>
      </c>
      <c r="W16" s="1" t="s">
        <v>89</v>
      </c>
      <c r="X16" s="1" t="s">
        <v>230</v>
      </c>
      <c r="Y16" s="1" t="s">
        <v>231</v>
      </c>
      <c r="Z16" s="1" t="s">
        <v>232</v>
      </c>
      <c r="AA16" s="1" t="s">
        <v>233</v>
      </c>
      <c r="AB16" s="1" t="s">
        <v>87</v>
      </c>
      <c r="AC16" s="1" t="s">
        <v>234</v>
      </c>
      <c r="AD16" s="1" t="s">
        <v>89</v>
      </c>
      <c r="AE16" s="1" t="s">
        <v>35</v>
      </c>
      <c r="AG16" s="1" t="s">
        <v>97</v>
      </c>
      <c r="AH16" s="1" t="s">
        <v>37</v>
      </c>
      <c r="AI16" s="1" t="s">
        <v>38</v>
      </c>
      <c r="AM16" s="1" t="s">
        <v>39</v>
      </c>
      <c r="AN16" s="1" t="s">
        <v>39</v>
      </c>
      <c r="AO16" s="1" t="s">
        <v>39</v>
      </c>
      <c r="AP16" s="1" t="s">
        <v>39</v>
      </c>
      <c r="AQ16" s="1">
        <v>1</v>
      </c>
      <c r="AR16" s="1" t="s">
        <v>40</v>
      </c>
      <c r="AS16" s="1" t="s">
        <v>110</v>
      </c>
      <c r="AT16" s="1" t="s">
        <v>40</v>
      </c>
      <c r="AU16" s="1" t="s">
        <v>41</v>
      </c>
      <c r="AV16" s="1" t="s">
        <v>225</v>
      </c>
      <c r="AW16" s="1" t="s">
        <v>90</v>
      </c>
      <c r="AZ16"/>
    </row>
    <row r="17" spans="1:52" x14ac:dyDescent="0.35">
      <c r="A17" s="6">
        <v>45877</v>
      </c>
      <c r="B17" s="1" t="s">
        <v>146</v>
      </c>
      <c r="E17" s="20" t="s">
        <v>271</v>
      </c>
      <c r="F17" s="12">
        <v>607672790</v>
      </c>
      <c r="G17" s="12" t="s">
        <v>142</v>
      </c>
      <c r="H17" s="16" t="str">
        <f>Table13[[#This Row],[Название в системе продавца]]</f>
        <v>Принт 5в1  черный мужской 52 120939888 (Print51) (2XL)</v>
      </c>
      <c r="I17" s="11" t="str">
        <f>Table13[[#This Row],[Артикул]]</f>
        <v>CL_OC_MEN_PRINT51_BLACK_120939888_52_(2XL)</v>
      </c>
      <c r="J17" s="11" t="str" cm="1">
        <f t="array" ref="J17">_xlfn.TEXTJOIN("_", TRUE, INDEX(_xlfn.TEXTSPLIT(Table13[[#This Row],[SKU_ID_KSP]], "_"), _xlfn.SEQUENCE(5)))</f>
        <v>CL_OC_MEN_PRINT51_BLACK</v>
      </c>
      <c r="K17" s="11" t="str">
        <f>UPPER(_xlfn.TEXTJOIN("_",TRUE,Table13[[#This Row],[SKU_key]],Table13[[#This Row],[MY_SIZE]]))</f>
        <v>CL_OC_MEN_PRINT51_BLACK_2XL</v>
      </c>
      <c r="M17" s="2"/>
      <c r="O17" s="2">
        <f>_xlfn.NUMBERVALUE(_xlfn.TEXTBEFORE(Table13[[#This Row],[Сумма]],"."))</f>
        <v>8336</v>
      </c>
      <c r="V17" s="1">
        <v>607672790</v>
      </c>
      <c r="W17" s="1" t="s">
        <v>42</v>
      </c>
      <c r="X17" s="1" t="s">
        <v>235</v>
      </c>
      <c r="Y17" s="1" t="s">
        <v>236</v>
      </c>
      <c r="Z17" s="1" t="s">
        <v>237</v>
      </c>
      <c r="AA17" s="1" t="s">
        <v>238</v>
      </c>
      <c r="AB17" s="1" t="s">
        <v>87</v>
      </c>
      <c r="AC17" s="1" t="s">
        <v>239</v>
      </c>
      <c r="AD17" s="1" t="s">
        <v>42</v>
      </c>
      <c r="AE17" s="1" t="s">
        <v>35</v>
      </c>
      <c r="AG17" s="1" t="s">
        <v>36</v>
      </c>
      <c r="AH17" s="1" t="s">
        <v>60</v>
      </c>
      <c r="AI17" s="1" t="s">
        <v>38</v>
      </c>
      <c r="AM17" s="1" t="s">
        <v>39</v>
      </c>
      <c r="AN17" s="1" t="s">
        <v>39</v>
      </c>
      <c r="AO17" s="1" t="s">
        <v>39</v>
      </c>
      <c r="AP17" s="1" t="s">
        <v>39</v>
      </c>
      <c r="AQ17" s="1">
        <v>1</v>
      </c>
      <c r="AR17" s="1" t="s">
        <v>40</v>
      </c>
      <c r="AS17" s="1" t="s">
        <v>110</v>
      </c>
      <c r="AT17" s="1" t="s">
        <v>40</v>
      </c>
      <c r="AU17" s="1" t="s">
        <v>41</v>
      </c>
      <c r="AV17" s="1" t="s">
        <v>89</v>
      </c>
      <c r="AW17" s="1" t="s">
        <v>90</v>
      </c>
      <c r="AZ17"/>
    </row>
    <row r="18" spans="1:52" x14ac:dyDescent="0.35">
      <c r="A18" s="6">
        <v>45877</v>
      </c>
      <c r="B18" s="1" t="s">
        <v>146</v>
      </c>
      <c r="E18" s="19" t="s">
        <v>140</v>
      </c>
      <c r="F18" s="22">
        <v>607628147</v>
      </c>
      <c r="G18" s="22" t="s">
        <v>82</v>
      </c>
      <c r="H18" s="16" t="str">
        <f>Table13[[#This Row],[Название в системе продавца]]</f>
        <v>Спортивный костюм OnlyFit 33 черный, белый XL</v>
      </c>
      <c r="I18" s="11" t="str">
        <f>Table13[[#This Row],[Артикул]]</f>
        <v>OnlyFit 033</v>
      </c>
      <c r="J18" s="11" t="e" cm="1">
        <f t="array" ref="J18">_xlfn.TEXTJOIN("_", TRUE, INDEX(_xlfn.TEXTSPLIT(Table13[[#This Row],[SKU_ID_KSP]], "_"), _xlfn.SEQUENCE(5)))</f>
        <v>#REF!</v>
      </c>
      <c r="K18" s="11" t="e">
        <f>UPPER(_xlfn.TEXTJOIN("_",TRUE,Table13[[#This Row],[SKU_key]],Table13[[#This Row],[MY_SIZE]]))</f>
        <v>#REF!</v>
      </c>
      <c r="M18" s="2"/>
      <c r="O18" s="2">
        <f>_xlfn.NUMBERVALUE(_xlfn.TEXTBEFORE(Table13[[#This Row],[Сумма]],"."))</f>
        <v>14990</v>
      </c>
      <c r="V18" s="1">
        <v>607628147</v>
      </c>
      <c r="W18" s="1" t="s">
        <v>42</v>
      </c>
      <c r="X18" s="1" t="s">
        <v>91</v>
      </c>
      <c r="Y18" s="1" t="s">
        <v>91</v>
      </c>
      <c r="Z18" s="1" t="s">
        <v>92</v>
      </c>
      <c r="AA18" s="1" t="s">
        <v>93</v>
      </c>
      <c r="AB18" s="1" t="s">
        <v>87</v>
      </c>
      <c r="AC18" s="1" t="s">
        <v>216</v>
      </c>
      <c r="AD18" s="1" t="s">
        <v>42</v>
      </c>
      <c r="AE18" s="1" t="s">
        <v>35</v>
      </c>
      <c r="AG18" s="1" t="s">
        <v>36</v>
      </c>
      <c r="AH18" s="1" t="s">
        <v>60</v>
      </c>
      <c r="AI18" s="1" t="s">
        <v>38</v>
      </c>
      <c r="AM18" s="1" t="s">
        <v>39</v>
      </c>
      <c r="AN18" s="1" t="s">
        <v>39</v>
      </c>
      <c r="AO18" s="1" t="s">
        <v>39</v>
      </c>
      <c r="AP18" s="1" t="s">
        <v>39</v>
      </c>
      <c r="AQ18" s="1">
        <v>1</v>
      </c>
      <c r="AR18" s="1" t="s">
        <v>40</v>
      </c>
      <c r="AS18" s="1" t="s">
        <v>110</v>
      </c>
      <c r="AT18" s="1" t="s">
        <v>40</v>
      </c>
      <c r="AU18" s="1" t="s">
        <v>41</v>
      </c>
      <c r="AV18" s="1" t="s">
        <v>89</v>
      </c>
      <c r="AW18" s="1" t="s">
        <v>90</v>
      </c>
      <c r="AZ18"/>
    </row>
    <row r="19" spans="1:52" x14ac:dyDescent="0.35">
      <c r="A19" s="6">
        <v>45877</v>
      </c>
      <c r="B19" s="1" t="s">
        <v>146</v>
      </c>
      <c r="E19" s="19" t="s">
        <v>140</v>
      </c>
      <c r="F19" s="22">
        <v>607896803</v>
      </c>
      <c r="G19" s="22" t="s">
        <v>82</v>
      </c>
      <c r="H19" s="16">
        <f>Table13[[#This Row],[Название в системе продавца]]</f>
        <v>0</v>
      </c>
      <c r="I19" s="11" t="str">
        <f>Table13[[#This Row],[Артикул]]</f>
        <v>OnlyFit 002</v>
      </c>
      <c r="J19" s="11" t="e" cm="1">
        <f t="array" ref="J19">_xlfn.TEXTJOIN("_", TRUE, INDEX(_xlfn.TEXTSPLIT(Table13[[#This Row],[SKU_ID_KSP]], "_"), _xlfn.SEQUENCE(5)))</f>
        <v>#REF!</v>
      </c>
      <c r="K19" s="11" t="e">
        <f>UPPER(_xlfn.TEXTJOIN("_",TRUE,Table13[[#This Row],[SKU_key]],Table13[[#This Row],[MY_SIZE]]))</f>
        <v>#REF!</v>
      </c>
      <c r="M19" s="2"/>
      <c r="O19" s="2">
        <f>_xlfn.NUMBERVALUE(_xlfn.TEXTBEFORE(Table13[[#This Row],[Сумма]],"."))</f>
        <v>11990</v>
      </c>
      <c r="V19" s="1">
        <v>607896803</v>
      </c>
      <c r="W19" s="1" t="s">
        <v>89</v>
      </c>
      <c r="X19" s="1" t="s">
        <v>218</v>
      </c>
      <c r="Z19" s="1" t="s">
        <v>219</v>
      </c>
      <c r="AA19" s="1" t="s">
        <v>109</v>
      </c>
      <c r="AB19" s="1" t="s">
        <v>87</v>
      </c>
      <c r="AC19" s="1" t="s">
        <v>220</v>
      </c>
      <c r="AD19" s="1" t="s">
        <v>89</v>
      </c>
      <c r="AE19" s="1" t="s">
        <v>35</v>
      </c>
      <c r="AG19" s="1" t="s">
        <v>97</v>
      </c>
      <c r="AH19" s="1" t="s">
        <v>50</v>
      </c>
      <c r="AI19" s="1" t="s">
        <v>38</v>
      </c>
      <c r="AM19" s="1" t="s">
        <v>39</v>
      </c>
      <c r="AN19" s="1" t="s">
        <v>39</v>
      </c>
      <c r="AO19" s="1" t="s">
        <v>39</v>
      </c>
      <c r="AP19" s="1" t="s">
        <v>39</v>
      </c>
      <c r="AQ19" s="1">
        <v>1</v>
      </c>
      <c r="AR19" s="1" t="s">
        <v>40</v>
      </c>
      <c r="AS19" s="1" t="s">
        <v>221</v>
      </c>
      <c r="AT19" s="1" t="s">
        <v>40</v>
      </c>
      <c r="AU19" s="1" t="s">
        <v>41</v>
      </c>
      <c r="AV19" s="1" t="s">
        <v>89</v>
      </c>
      <c r="AW19" s="1" t="s">
        <v>90</v>
      </c>
      <c r="AZ19"/>
    </row>
    <row r="20" spans="1:52" x14ac:dyDescent="0.35">
      <c r="A20" s="6">
        <v>45877</v>
      </c>
      <c r="B20" s="1" t="s">
        <v>146</v>
      </c>
      <c r="E20" s="19" t="s">
        <v>140</v>
      </c>
      <c r="F20" s="12">
        <v>607682941</v>
      </c>
      <c r="G20" s="12" t="s">
        <v>79</v>
      </c>
      <c r="H20" s="16">
        <f>Table13[[#This Row],[Название в системе продавца]]</f>
        <v>0</v>
      </c>
      <c r="I20" s="11" t="str">
        <f>Table13[[#This Row],[Артикул]]</f>
        <v>OnlyFit 000</v>
      </c>
      <c r="J20" s="11" t="e" cm="1">
        <f t="array" ref="J20">_xlfn.TEXTJOIN("_", TRUE, INDEX(_xlfn.TEXTSPLIT(Table13[[#This Row],[SKU_ID_KSP]], "_"), _xlfn.SEQUENCE(5)))</f>
        <v>#REF!</v>
      </c>
      <c r="K20" s="11" t="e">
        <f>UPPER(_xlfn.TEXTJOIN("_",TRUE,Table13[[#This Row],[SKU_key]],Table13[[#This Row],[MY_SIZE]]))</f>
        <v>#REF!</v>
      </c>
      <c r="M20" s="2"/>
      <c r="O20" s="2">
        <f>_xlfn.NUMBERVALUE(_xlfn.TEXTBEFORE(Table13[[#This Row],[Сумма]],"."))</f>
        <v>10990</v>
      </c>
      <c r="V20" s="1">
        <v>607682941</v>
      </c>
      <c r="W20" s="1" t="s">
        <v>42</v>
      </c>
      <c r="X20" s="1" t="s">
        <v>226</v>
      </c>
      <c r="Z20" s="1" t="s">
        <v>227</v>
      </c>
      <c r="AA20" s="1" t="s">
        <v>228</v>
      </c>
      <c r="AB20" s="1" t="s">
        <v>87</v>
      </c>
      <c r="AC20" s="1" t="s">
        <v>229</v>
      </c>
      <c r="AD20" s="1" t="s">
        <v>42</v>
      </c>
      <c r="AE20" s="1" t="s">
        <v>35</v>
      </c>
      <c r="AG20" s="1" t="s">
        <v>36</v>
      </c>
      <c r="AH20" s="1" t="s">
        <v>60</v>
      </c>
      <c r="AI20" s="1" t="s">
        <v>38</v>
      </c>
      <c r="AM20" s="1" t="s">
        <v>39</v>
      </c>
      <c r="AN20" s="1" t="s">
        <v>39</v>
      </c>
      <c r="AO20" s="1" t="s">
        <v>39</v>
      </c>
      <c r="AP20" s="1" t="s">
        <v>39</v>
      </c>
      <c r="AQ20" s="1">
        <v>1</v>
      </c>
      <c r="AR20" s="1" t="s">
        <v>40</v>
      </c>
      <c r="AS20" s="1" t="s">
        <v>110</v>
      </c>
      <c r="AT20" s="1" t="s">
        <v>40</v>
      </c>
      <c r="AU20" s="1" t="s">
        <v>41</v>
      </c>
      <c r="AV20" s="1" t="s">
        <v>89</v>
      </c>
      <c r="AW20" s="1" t="s">
        <v>90</v>
      </c>
      <c r="AZ20"/>
    </row>
    <row r="21" spans="1:52" x14ac:dyDescent="0.35">
      <c r="A21" s="6">
        <v>45877</v>
      </c>
      <c r="B21" s="1" t="s">
        <v>146</v>
      </c>
      <c r="E21" s="19" t="s">
        <v>140</v>
      </c>
      <c r="F21" s="22">
        <v>608206692</v>
      </c>
      <c r="G21" s="22" t="s">
        <v>198</v>
      </c>
      <c r="H21" s="16" t="str">
        <f>Table13[[#This Row],[Название в системе продавца]]</f>
        <v>Комплект 0-beli черный, белый S</v>
      </c>
      <c r="I21" s="11" t="str">
        <f>Table13[[#This Row],[Артикул]]</f>
        <v>132549028_443405699</v>
      </c>
      <c r="J21" s="11" t="e" cm="1">
        <f t="array" ref="J21">_xlfn.TEXTJOIN("_", TRUE, INDEX(_xlfn.TEXTSPLIT(Table13[[#This Row],[SKU_ID_KSP]], "_"), _xlfn.SEQUENCE(5)))</f>
        <v>#REF!</v>
      </c>
      <c r="K21" s="11" t="e">
        <f>UPPER(_xlfn.TEXTJOIN("_",TRUE,Table13[[#This Row],[SKU_key]],Table13[[#This Row],[MY_SIZE]]))</f>
        <v>#REF!</v>
      </c>
      <c r="M21" s="2"/>
      <c r="O21" s="2">
        <f>_xlfn.NUMBERVALUE(_xlfn.TEXTBEFORE(Table13[[#This Row],[Сумма]],"."))</f>
        <v>11990</v>
      </c>
      <c r="V21" s="1">
        <v>608206692</v>
      </c>
      <c r="W21" s="1" t="s">
        <v>89</v>
      </c>
      <c r="X21" s="1" t="s">
        <v>268</v>
      </c>
      <c r="Y21" s="1" t="s">
        <v>135</v>
      </c>
      <c r="Z21" s="1" t="s">
        <v>269</v>
      </c>
      <c r="AA21" s="1" t="s">
        <v>109</v>
      </c>
      <c r="AB21" s="1" t="s">
        <v>48</v>
      </c>
      <c r="AC21" s="1" t="s">
        <v>270</v>
      </c>
      <c r="AD21" s="1" t="s">
        <v>89</v>
      </c>
      <c r="AE21" s="1" t="s">
        <v>35</v>
      </c>
      <c r="AG21" s="1" t="s">
        <v>97</v>
      </c>
      <c r="AH21" s="1" t="s">
        <v>60</v>
      </c>
      <c r="AI21" s="1" t="s">
        <v>38</v>
      </c>
      <c r="AM21" s="1" t="s">
        <v>39</v>
      </c>
      <c r="AN21" s="1" t="s">
        <v>39</v>
      </c>
      <c r="AO21" s="1" t="s">
        <v>39</v>
      </c>
      <c r="AP21" s="1" t="s">
        <v>39</v>
      </c>
      <c r="AQ21" s="1">
        <v>1</v>
      </c>
      <c r="AR21" s="1" t="s">
        <v>40</v>
      </c>
      <c r="AS21" s="1" t="s">
        <v>110</v>
      </c>
      <c r="AT21" s="1" t="s">
        <v>40</v>
      </c>
      <c r="AU21" s="1" t="s">
        <v>41</v>
      </c>
      <c r="AV21" s="1" t="s">
        <v>89</v>
      </c>
      <c r="AW21" s="1" t="s">
        <v>90</v>
      </c>
      <c r="AZ21"/>
    </row>
    <row r="22" spans="1:52" x14ac:dyDescent="0.35">
      <c r="A22" s="6">
        <v>45877</v>
      </c>
      <c r="B22" s="1" t="s">
        <v>146</v>
      </c>
      <c r="E22" s="19" t="s">
        <v>140</v>
      </c>
      <c r="F22" s="12">
        <v>607727571</v>
      </c>
      <c r="G22" s="12" t="s">
        <v>143</v>
      </c>
      <c r="H22" s="16" t="str">
        <f>Table13[[#This Row],[Название в системе продавца]]</f>
        <v>Спортивный костюм OnlyFit 33 черный, белый XL</v>
      </c>
      <c r="I22" s="11" t="str">
        <f>Table13[[#This Row],[Артикул]]</f>
        <v>OnlyFit 033</v>
      </c>
      <c r="J22" s="11" t="e" cm="1">
        <f t="array" ref="J22">_xlfn.TEXTJOIN("_", TRUE, INDEX(_xlfn.TEXTSPLIT(Table13[[#This Row],[SKU_ID_KSP]], "_"), _xlfn.SEQUENCE(5)))</f>
        <v>#REF!</v>
      </c>
      <c r="K22" s="11" t="e">
        <f>UPPER(_xlfn.TEXTJOIN("_",TRUE,Table13[[#This Row],[SKU_key]],Table13[[#This Row],[MY_SIZE]]))</f>
        <v>#REF!</v>
      </c>
      <c r="M22" s="2"/>
      <c r="O22" s="2">
        <f>_xlfn.NUMBERVALUE(_xlfn.TEXTBEFORE(Table13[[#This Row],[Сумма]],"."))</f>
        <v>14990</v>
      </c>
      <c r="V22" s="1">
        <v>607727571</v>
      </c>
      <c r="W22" s="1" t="s">
        <v>42</v>
      </c>
      <c r="X22" s="1" t="s">
        <v>91</v>
      </c>
      <c r="Y22" s="1" t="s">
        <v>91</v>
      </c>
      <c r="Z22" s="1" t="s">
        <v>92</v>
      </c>
      <c r="AA22" s="1" t="s">
        <v>93</v>
      </c>
      <c r="AB22" s="1" t="s">
        <v>87</v>
      </c>
      <c r="AC22" s="1" t="s">
        <v>215</v>
      </c>
      <c r="AD22" s="1" t="s">
        <v>42</v>
      </c>
      <c r="AE22" s="1" t="s">
        <v>35</v>
      </c>
      <c r="AG22" s="1" t="s">
        <v>36</v>
      </c>
      <c r="AH22" s="1" t="s">
        <v>60</v>
      </c>
      <c r="AI22" s="1" t="s">
        <v>38</v>
      </c>
      <c r="AM22" s="1" t="s">
        <v>39</v>
      </c>
      <c r="AN22" s="1" t="s">
        <v>39</v>
      </c>
      <c r="AO22" s="1" t="s">
        <v>39</v>
      </c>
      <c r="AP22" s="1" t="s">
        <v>39</v>
      </c>
      <c r="AQ22" s="1">
        <v>1</v>
      </c>
      <c r="AR22" s="1" t="s">
        <v>40</v>
      </c>
      <c r="AS22" s="1" t="s">
        <v>110</v>
      </c>
      <c r="AT22" s="1" t="s">
        <v>40</v>
      </c>
      <c r="AU22" s="1" t="s">
        <v>41</v>
      </c>
      <c r="AV22" s="1" t="s">
        <v>89</v>
      </c>
      <c r="AW22" s="1" t="s">
        <v>90</v>
      </c>
      <c r="AZ22"/>
    </row>
    <row r="23" spans="1:52" x14ac:dyDescent="0.35">
      <c r="A23" s="6">
        <v>45877</v>
      </c>
      <c r="B23" s="1" t="s">
        <v>146</v>
      </c>
      <c r="E23" s="19" t="s">
        <v>140</v>
      </c>
      <c r="F23" s="12">
        <v>608229488</v>
      </c>
      <c r="G23" s="12" t="s">
        <v>143</v>
      </c>
      <c r="H23" s="16" t="str">
        <f>Table13[[#This Row],[Название в системе продавца]]</f>
        <v>Комплект 0-beli черный, белый S</v>
      </c>
      <c r="I23" s="11" t="str">
        <f>Table13[[#This Row],[Артикул]]</f>
        <v>132549028_177560343</v>
      </c>
      <c r="J23" s="11" t="e" cm="1">
        <f t="array" ref="J23">_xlfn.TEXTJOIN("_", TRUE, INDEX(_xlfn.TEXTSPLIT(Table13[[#This Row],[SKU_ID_KSP]], "_"), _xlfn.SEQUENCE(5)))</f>
        <v>#REF!</v>
      </c>
      <c r="K23" s="11" t="e">
        <f>UPPER(_xlfn.TEXTJOIN("_",TRUE,Table13[[#This Row],[SKU_key]],Table13[[#This Row],[MY_SIZE]]))</f>
        <v>#REF!</v>
      </c>
      <c r="M23" s="2"/>
      <c r="O23" s="2">
        <f>_xlfn.NUMBERVALUE(_xlfn.TEXTBEFORE(Table13[[#This Row],[Сумма]],"."))</f>
        <v>11990</v>
      </c>
      <c r="V23" s="1">
        <v>608229488</v>
      </c>
      <c r="W23" s="1" t="s">
        <v>89</v>
      </c>
      <c r="X23" s="1" t="s">
        <v>265</v>
      </c>
      <c r="Y23" s="1" t="s">
        <v>135</v>
      </c>
      <c r="Z23" s="1" t="s">
        <v>266</v>
      </c>
      <c r="AA23" s="1" t="s">
        <v>109</v>
      </c>
      <c r="AB23" s="1" t="s">
        <v>48</v>
      </c>
      <c r="AC23" s="1" t="s">
        <v>267</v>
      </c>
      <c r="AD23" s="1" t="s">
        <v>89</v>
      </c>
      <c r="AE23" s="1" t="s">
        <v>35</v>
      </c>
      <c r="AG23" s="1" t="s">
        <v>36</v>
      </c>
      <c r="AH23" s="1" t="s">
        <v>60</v>
      </c>
      <c r="AI23" s="1" t="s">
        <v>38</v>
      </c>
      <c r="AM23" s="1" t="s">
        <v>39</v>
      </c>
      <c r="AN23" s="1" t="s">
        <v>39</v>
      </c>
      <c r="AO23" s="1" t="s">
        <v>39</v>
      </c>
      <c r="AP23" s="1" t="s">
        <v>39</v>
      </c>
      <c r="AQ23" s="1">
        <v>1</v>
      </c>
      <c r="AR23" s="1" t="s">
        <v>40</v>
      </c>
      <c r="AS23" s="1" t="s">
        <v>110</v>
      </c>
      <c r="AT23" s="1" t="s">
        <v>40</v>
      </c>
      <c r="AU23" s="1" t="s">
        <v>41</v>
      </c>
      <c r="AV23" s="1" t="s">
        <v>225</v>
      </c>
      <c r="AW23" s="1" t="s">
        <v>90</v>
      </c>
      <c r="AZ23"/>
    </row>
    <row r="24" spans="1:52" x14ac:dyDescent="0.35">
      <c r="A24" s="6">
        <v>45877</v>
      </c>
      <c r="B24" s="1" t="s">
        <v>146</v>
      </c>
      <c r="E24" s="19" t="s">
        <v>140</v>
      </c>
      <c r="F24" s="12">
        <v>607821525</v>
      </c>
      <c r="G24" s="12" t="s">
        <v>143</v>
      </c>
      <c r="H24" s="16">
        <f>Table13[[#This Row],[Название в системе продавца]]</f>
        <v>0</v>
      </c>
      <c r="I24" s="11" t="str">
        <f>Table13[[#This Row],[Артикул]]</f>
        <v>OnlyFit 002</v>
      </c>
      <c r="J24" s="11" t="e" cm="1">
        <f t="array" ref="J24">_xlfn.TEXTJOIN("_", TRUE, INDEX(_xlfn.TEXTSPLIT(Table13[[#This Row],[SKU_ID_KSP]], "_"), _xlfn.SEQUENCE(5)))</f>
        <v>#REF!</v>
      </c>
      <c r="K24" s="11" t="e">
        <f>UPPER(_xlfn.TEXTJOIN("_",TRUE,Table13[[#This Row],[SKU_key]],Table13[[#This Row],[MY_SIZE]]))</f>
        <v>#REF!</v>
      </c>
      <c r="M24" s="2"/>
      <c r="O24" s="2">
        <f>_xlfn.NUMBERVALUE(_xlfn.TEXTBEFORE(Table13[[#This Row],[Сумма]],"."))</f>
        <v>11990</v>
      </c>
      <c r="V24" s="1">
        <v>607821525</v>
      </c>
      <c r="W24" s="1" t="s">
        <v>89</v>
      </c>
      <c r="X24" s="1" t="s">
        <v>218</v>
      </c>
      <c r="Z24" s="1" t="s">
        <v>219</v>
      </c>
      <c r="AA24" s="1" t="s">
        <v>109</v>
      </c>
      <c r="AB24" s="1" t="s">
        <v>87</v>
      </c>
      <c r="AC24" s="1" t="s">
        <v>222</v>
      </c>
      <c r="AD24" s="1" t="s">
        <v>89</v>
      </c>
      <c r="AE24" s="1" t="s">
        <v>35</v>
      </c>
      <c r="AG24" s="1" t="s">
        <v>36</v>
      </c>
      <c r="AH24" s="1" t="s">
        <v>37</v>
      </c>
      <c r="AI24" s="1" t="s">
        <v>38</v>
      </c>
      <c r="AM24" s="1" t="s">
        <v>39</v>
      </c>
      <c r="AN24" s="1" t="s">
        <v>39</v>
      </c>
      <c r="AO24" s="1" t="s">
        <v>39</v>
      </c>
      <c r="AP24" s="1" t="s">
        <v>39</v>
      </c>
      <c r="AQ24" s="1">
        <v>1</v>
      </c>
      <c r="AR24" s="1" t="s">
        <v>40</v>
      </c>
      <c r="AS24" s="1" t="s">
        <v>110</v>
      </c>
      <c r="AT24" s="1" t="s">
        <v>40</v>
      </c>
      <c r="AU24" s="1" t="s">
        <v>41</v>
      </c>
      <c r="AV24" s="1" t="s">
        <v>89</v>
      </c>
      <c r="AW24" s="1" t="s">
        <v>90</v>
      </c>
      <c r="AZ24"/>
    </row>
    <row r="25" spans="1:52" x14ac:dyDescent="0.35">
      <c r="A25" s="6">
        <v>45877</v>
      </c>
      <c r="B25" s="1" t="s">
        <v>146</v>
      </c>
      <c r="E25" s="19" t="s">
        <v>140</v>
      </c>
      <c r="F25" s="12">
        <v>607822231</v>
      </c>
      <c r="G25" s="12" t="s">
        <v>143</v>
      </c>
      <c r="H25" s="16">
        <f>Table13[[#This Row],[Название в системе продавца]]</f>
        <v>0</v>
      </c>
      <c r="I25" s="11" t="str">
        <f>Table13[[#This Row],[Артикул]]</f>
        <v>OnlyFit 002</v>
      </c>
      <c r="J25" s="11" t="e" cm="1">
        <f t="array" ref="J25">_xlfn.TEXTJOIN("_", TRUE, INDEX(_xlfn.TEXTSPLIT(Table13[[#This Row],[SKU_ID_KSP]], "_"), _xlfn.SEQUENCE(5)))</f>
        <v>#REF!</v>
      </c>
      <c r="K25" s="11" t="e">
        <f>UPPER(_xlfn.TEXTJOIN("_",TRUE,Table13[[#This Row],[SKU_key]],Table13[[#This Row],[MY_SIZE]]))</f>
        <v>#REF!</v>
      </c>
      <c r="M25" s="2"/>
      <c r="O25" s="2">
        <f>_xlfn.NUMBERVALUE(_xlfn.TEXTBEFORE(Table13[[#This Row],[Сумма]],"."))</f>
        <v>11990</v>
      </c>
      <c r="V25" s="1">
        <v>607822231</v>
      </c>
      <c r="W25" s="1" t="s">
        <v>89</v>
      </c>
      <c r="X25" s="1" t="s">
        <v>218</v>
      </c>
      <c r="Z25" s="1" t="s">
        <v>219</v>
      </c>
      <c r="AA25" s="1" t="s">
        <v>109</v>
      </c>
      <c r="AB25" s="1" t="s">
        <v>87</v>
      </c>
      <c r="AC25" s="1" t="s">
        <v>223</v>
      </c>
      <c r="AD25" s="1" t="s">
        <v>89</v>
      </c>
      <c r="AE25" s="1" t="s">
        <v>35</v>
      </c>
      <c r="AG25" s="1" t="s">
        <v>97</v>
      </c>
      <c r="AH25" s="1" t="s">
        <v>50</v>
      </c>
      <c r="AI25" s="1" t="s">
        <v>38</v>
      </c>
      <c r="AM25" s="1" t="s">
        <v>39</v>
      </c>
      <c r="AN25" s="1" t="s">
        <v>39</v>
      </c>
      <c r="AO25" s="1" t="s">
        <v>39</v>
      </c>
      <c r="AP25" s="1" t="s">
        <v>39</v>
      </c>
      <c r="AQ25" s="1">
        <v>1</v>
      </c>
      <c r="AR25" s="1" t="s">
        <v>40</v>
      </c>
      <c r="AS25" s="1" t="s">
        <v>221</v>
      </c>
      <c r="AT25" s="1" t="s">
        <v>40</v>
      </c>
      <c r="AU25" s="1" t="s">
        <v>41</v>
      </c>
      <c r="AV25" s="1" t="s">
        <v>89</v>
      </c>
      <c r="AW25" s="1" t="s">
        <v>90</v>
      </c>
      <c r="AZ25"/>
    </row>
    <row r="26" spans="1:52" x14ac:dyDescent="0.35">
      <c r="A26" s="6">
        <v>45877</v>
      </c>
      <c r="B26" s="1" t="s">
        <v>146</v>
      </c>
      <c r="E26" s="19" t="s">
        <v>140</v>
      </c>
      <c r="F26" s="12">
        <v>608279224</v>
      </c>
      <c r="G26" s="12" t="s">
        <v>143</v>
      </c>
      <c r="H26" s="16">
        <f>Table13[[#This Row],[Название в системе продавца]]</f>
        <v>0</v>
      </c>
      <c r="I26" s="11" t="str">
        <f>Table13[[#This Row],[Артикул]]</f>
        <v>OnlyFit 001</v>
      </c>
      <c r="J26" s="11" t="e" cm="1">
        <f t="array" ref="J26">_xlfn.TEXTJOIN("_", TRUE, INDEX(_xlfn.TEXTSPLIT(Table13[[#This Row],[SKU_ID_KSP]], "_"), _xlfn.SEQUENCE(5)))</f>
        <v>#REF!</v>
      </c>
      <c r="K26" s="11" t="e">
        <f>UPPER(_xlfn.TEXTJOIN("_",TRUE,Table13[[#This Row],[SKU_key]],Table13[[#This Row],[MY_SIZE]]))</f>
        <v>#REF!</v>
      </c>
      <c r="M26" s="2"/>
      <c r="O26" s="2">
        <f>_xlfn.NUMBERVALUE(_xlfn.TEXTBEFORE(Table13[[#This Row],[Сумма]],"."))</f>
        <v>11990</v>
      </c>
      <c r="V26" s="1">
        <v>608279224</v>
      </c>
      <c r="W26" s="1" t="s">
        <v>89</v>
      </c>
      <c r="X26" s="1" t="s">
        <v>107</v>
      </c>
      <c r="Z26" s="1" t="s">
        <v>108</v>
      </c>
      <c r="AA26" s="1" t="s">
        <v>109</v>
      </c>
      <c r="AB26" s="1" t="s">
        <v>87</v>
      </c>
      <c r="AC26" s="1" t="s">
        <v>224</v>
      </c>
      <c r="AD26" s="1" t="s">
        <v>89</v>
      </c>
      <c r="AE26" s="1" t="s">
        <v>35</v>
      </c>
      <c r="AG26" s="1" t="s">
        <v>36</v>
      </c>
      <c r="AH26" s="1" t="s">
        <v>60</v>
      </c>
      <c r="AI26" s="1" t="s">
        <v>38</v>
      </c>
      <c r="AM26" s="1" t="s">
        <v>39</v>
      </c>
      <c r="AN26" s="1" t="s">
        <v>39</v>
      </c>
      <c r="AO26" s="1" t="s">
        <v>39</v>
      </c>
      <c r="AP26" s="1" t="s">
        <v>39</v>
      </c>
      <c r="AQ26" s="1">
        <v>1</v>
      </c>
      <c r="AR26" s="1" t="s">
        <v>40</v>
      </c>
      <c r="AS26" s="1" t="s">
        <v>110</v>
      </c>
      <c r="AT26" s="1" t="s">
        <v>40</v>
      </c>
      <c r="AU26" s="1" t="s">
        <v>41</v>
      </c>
      <c r="AV26" s="1" t="s">
        <v>225</v>
      </c>
      <c r="AW26" s="1" t="s">
        <v>90</v>
      </c>
      <c r="AZ26"/>
    </row>
    <row r="27" spans="1:52" x14ac:dyDescent="0.35">
      <c r="A27" s="6">
        <v>45877</v>
      </c>
      <c r="B27" s="1" t="s">
        <v>146</v>
      </c>
      <c r="E27" s="19" t="s">
        <v>140</v>
      </c>
      <c r="F27" s="22">
        <v>607736265</v>
      </c>
      <c r="G27" s="22" t="s">
        <v>144</v>
      </c>
      <c r="H27" s="16">
        <f>Table13[[#This Row],[Название в системе продавца]]</f>
        <v>0</v>
      </c>
      <c r="I27" s="11" t="str">
        <f>Table13[[#This Row],[Артикул]]</f>
        <v>OnlyFit 055</v>
      </c>
      <c r="J27" s="11" t="e" cm="1">
        <f t="array" ref="J27">_xlfn.TEXTJOIN("_", TRUE, INDEX(_xlfn.TEXTSPLIT(Table13[[#This Row],[SKU_ID_KSP]], "_"), _xlfn.SEQUENCE(5)))</f>
        <v>#REF!</v>
      </c>
      <c r="K27" s="11" t="e">
        <f>UPPER(_xlfn.TEXTJOIN("_",TRUE,Table13[[#This Row],[SKU_key]],Table13[[#This Row],[MY_SIZE]]))</f>
        <v>#REF!</v>
      </c>
      <c r="M27" s="2"/>
      <c r="O27" s="2">
        <f>_xlfn.NUMBERVALUE(_xlfn.TEXTBEFORE(Table13[[#This Row],[Сумма]],"."))</f>
        <v>14990</v>
      </c>
      <c r="V27" s="1">
        <v>607736265</v>
      </c>
      <c r="W27" s="1" t="s">
        <v>42</v>
      </c>
      <c r="X27" s="1" t="s">
        <v>212</v>
      </c>
      <c r="Z27" s="1" t="s">
        <v>213</v>
      </c>
      <c r="AA27" s="1" t="s">
        <v>93</v>
      </c>
      <c r="AB27" s="1" t="s">
        <v>87</v>
      </c>
      <c r="AC27" s="1" t="s">
        <v>214</v>
      </c>
      <c r="AD27" s="1" t="s">
        <v>42</v>
      </c>
      <c r="AE27" s="1" t="s">
        <v>35</v>
      </c>
      <c r="AG27" s="1" t="s">
        <v>97</v>
      </c>
      <c r="AH27" s="1" t="s">
        <v>60</v>
      </c>
      <c r="AI27" s="1" t="s">
        <v>38</v>
      </c>
      <c r="AM27" s="1" t="s">
        <v>39</v>
      </c>
      <c r="AN27" s="1" t="s">
        <v>39</v>
      </c>
      <c r="AO27" s="1" t="s">
        <v>39</v>
      </c>
      <c r="AP27" s="1" t="s">
        <v>39</v>
      </c>
      <c r="AQ27" s="1">
        <v>1</v>
      </c>
      <c r="AR27" s="1" t="s">
        <v>40</v>
      </c>
      <c r="AS27" s="1" t="s">
        <v>110</v>
      </c>
      <c r="AT27" s="1" t="s">
        <v>40</v>
      </c>
      <c r="AU27" s="1" t="s">
        <v>41</v>
      </c>
      <c r="AV27" s="1" t="s">
        <v>89</v>
      </c>
      <c r="AW27" s="1" t="s">
        <v>90</v>
      </c>
      <c r="AZ27"/>
    </row>
    <row r="28" spans="1:52" x14ac:dyDescent="0.35">
      <c r="A28" s="6">
        <v>45877</v>
      </c>
      <c r="B28" s="1" t="s">
        <v>146</v>
      </c>
      <c r="E28" s="19" t="s">
        <v>140</v>
      </c>
      <c r="F28" s="22">
        <v>607760265</v>
      </c>
      <c r="G28" s="22" t="s">
        <v>144</v>
      </c>
      <c r="H28" s="16">
        <f>Table13[[#This Row],[Название в системе продавца]]</f>
        <v>0</v>
      </c>
      <c r="I28" s="11" t="str">
        <f>Table13[[#This Row],[Артикул]]</f>
        <v>OnlyFit 005</v>
      </c>
      <c r="J28" s="11" t="e" cm="1">
        <f t="array" ref="J28">_xlfn.TEXTJOIN("_", TRUE, INDEX(_xlfn.TEXTSPLIT(Table13[[#This Row],[SKU_ID_KSP]], "_"), _xlfn.SEQUENCE(5)))</f>
        <v>#REF!</v>
      </c>
      <c r="K28" s="11" t="e">
        <f>UPPER(_xlfn.TEXTJOIN("_",TRUE,Table13[[#This Row],[SKU_key]],Table13[[#This Row],[MY_SIZE]]))</f>
        <v>#REF!</v>
      </c>
      <c r="M28" s="2"/>
      <c r="O28" s="2">
        <f>_xlfn.NUMBERVALUE(_xlfn.TEXTBEFORE(Table13[[#This Row],[Сумма]],"."))</f>
        <v>14990</v>
      </c>
      <c r="V28" s="1">
        <v>607760265</v>
      </c>
      <c r="W28" s="1" t="s">
        <v>42</v>
      </c>
      <c r="X28" s="1" t="s">
        <v>99</v>
      </c>
      <c r="Z28" s="1" t="s">
        <v>100</v>
      </c>
      <c r="AA28" s="1" t="s">
        <v>93</v>
      </c>
      <c r="AB28" s="1" t="s">
        <v>87</v>
      </c>
      <c r="AC28" s="1" t="s">
        <v>217</v>
      </c>
      <c r="AD28" s="1" t="s">
        <v>42</v>
      </c>
      <c r="AE28" s="1" t="s">
        <v>35</v>
      </c>
      <c r="AG28" s="1" t="s">
        <v>36</v>
      </c>
      <c r="AH28" s="1" t="s">
        <v>60</v>
      </c>
      <c r="AI28" s="1" t="s">
        <v>38</v>
      </c>
      <c r="AM28" s="1" t="s">
        <v>39</v>
      </c>
      <c r="AN28" s="1" t="s">
        <v>39</v>
      </c>
      <c r="AO28" s="1" t="s">
        <v>39</v>
      </c>
      <c r="AP28" s="1" t="s">
        <v>39</v>
      </c>
      <c r="AQ28" s="1">
        <v>1</v>
      </c>
      <c r="AR28" s="1" t="s">
        <v>40</v>
      </c>
      <c r="AS28" s="1" t="s">
        <v>110</v>
      </c>
      <c r="AT28" s="1" t="s">
        <v>40</v>
      </c>
      <c r="AU28" s="1" t="s">
        <v>41</v>
      </c>
      <c r="AV28" s="1" t="s">
        <v>89</v>
      </c>
      <c r="AW28" s="1" t="s">
        <v>90</v>
      </c>
      <c r="AZ28"/>
    </row>
    <row r="29" spans="1:52" x14ac:dyDescent="0.35">
      <c r="A29" s="6">
        <v>45877</v>
      </c>
      <c r="B29" s="1" t="s">
        <v>146</v>
      </c>
      <c r="E29" s="19" t="s">
        <v>140</v>
      </c>
      <c r="F29" s="12">
        <v>607576566</v>
      </c>
      <c r="G29" s="12" t="s">
        <v>141</v>
      </c>
      <c r="H29" s="16">
        <f>Table13[[#This Row],[Название в системе продавца]]</f>
        <v>0</v>
      </c>
      <c r="I29" s="11" t="str">
        <f>Table13[[#This Row],[Артикул]]</f>
        <v>OnlyFit 058</v>
      </c>
      <c r="J29" s="11" t="e" cm="1">
        <f t="array" ref="J29">_xlfn.TEXTJOIN("_", TRUE, INDEX(_xlfn.TEXTSPLIT(Table13[[#This Row],[SKU_ID_KSP]], "_"), _xlfn.SEQUENCE(5)))</f>
        <v>#REF!</v>
      </c>
      <c r="K29" s="11" t="e">
        <f>UPPER(_xlfn.TEXTJOIN("_",TRUE,Table13[[#This Row],[SKU_key]],Table13[[#This Row],[MY_SIZE]]))</f>
        <v>#REF!</v>
      </c>
      <c r="M29" s="2"/>
      <c r="O29" s="2">
        <f>_xlfn.NUMBERVALUE(_xlfn.TEXTBEFORE(Table13[[#This Row],[Сумма]],"."))</f>
        <v>14990</v>
      </c>
      <c r="V29" s="1">
        <v>607576566</v>
      </c>
      <c r="W29" s="1" t="s">
        <v>42</v>
      </c>
      <c r="X29" s="1" t="s">
        <v>209</v>
      </c>
      <c r="Z29" s="1" t="s">
        <v>210</v>
      </c>
      <c r="AA29" s="1" t="s">
        <v>93</v>
      </c>
      <c r="AB29" s="1" t="s">
        <v>87</v>
      </c>
      <c r="AC29" s="1" t="s">
        <v>211</v>
      </c>
      <c r="AD29" s="1" t="s">
        <v>42</v>
      </c>
      <c r="AE29" s="1" t="s">
        <v>35</v>
      </c>
      <c r="AG29" s="1" t="s">
        <v>36</v>
      </c>
      <c r="AH29" s="1" t="s">
        <v>60</v>
      </c>
      <c r="AI29" s="1" t="s">
        <v>38</v>
      </c>
      <c r="AM29" s="1" t="s">
        <v>39</v>
      </c>
      <c r="AN29" s="1" t="s">
        <v>39</v>
      </c>
      <c r="AO29" s="1" t="s">
        <v>39</v>
      </c>
      <c r="AP29" s="1" t="s">
        <v>39</v>
      </c>
      <c r="AQ29" s="1">
        <v>1</v>
      </c>
      <c r="AR29" s="1" t="s">
        <v>40</v>
      </c>
      <c r="AS29" s="1" t="s">
        <v>110</v>
      </c>
      <c r="AT29" s="1" t="s">
        <v>40</v>
      </c>
      <c r="AU29" s="1" t="s">
        <v>41</v>
      </c>
      <c r="AV29" s="1" t="s">
        <v>89</v>
      </c>
      <c r="AW29" s="1" t="s">
        <v>90</v>
      </c>
      <c r="AZ29"/>
    </row>
    <row r="30" spans="1:52" x14ac:dyDescent="0.35">
      <c r="A30" s="6">
        <v>45877</v>
      </c>
      <c r="B30" s="1" t="s">
        <v>197</v>
      </c>
      <c r="E30" s="14" t="str">
        <f>_xlfn.XLOOKUP(Table13[[#This Row],[SKU_key]],[1]!B_m_02_SKU[SKU_key],[1]!B_m_02_SKU[Kaspi_name_core],"",0,1)</f>
        <v>Тайтсы черные</v>
      </c>
      <c r="F30" s="12">
        <v>607970293</v>
      </c>
      <c r="G30" s="12" t="s">
        <v>198</v>
      </c>
      <c r="H30" s="16" t="str">
        <f>Table13[[#This Row],[Название в системе продавца]]</f>
        <v>Тайтсы черные мужской S 44-46 123591314 (M)</v>
      </c>
      <c r="I30" s="11" t="str">
        <f>Table13[[#This Row],[Артикул]]</f>
        <v>CL_NEW-CLO_MEN_TAICI_BLACK_S 44-46_(M)</v>
      </c>
      <c r="J30" s="11" t="str" cm="1">
        <f t="array" ref="J30">_xlfn.TEXTJOIN("_", TRUE, INDEX(_xlfn.TEXTSPLIT(Table13[[#This Row],[SKU_ID_KSP]], "_"), _xlfn.SEQUENCE(5)))</f>
        <v>CL_NEW-CLO_MEN_TAICI_BLACK</v>
      </c>
      <c r="K30" s="11" t="str">
        <f>UPPER(_xlfn.TEXTJOIN("_",TRUE,Table13[[#This Row],[SKU_key]],Table13[[#This Row],[MY_SIZE]]))</f>
        <v>CL_NEW-CLO_MEN_TAICI_BLACK_M</v>
      </c>
      <c r="M30" s="2"/>
      <c r="O30" s="2">
        <f>_xlfn.NUMBERVALUE(_xlfn.TEXTBEFORE(Table13[[#This Row],[Сумма]],"."))</f>
        <v>990</v>
      </c>
      <c r="V30" s="1">
        <v>607970293</v>
      </c>
      <c r="W30" s="1" t="s">
        <v>89</v>
      </c>
      <c r="X30" s="1" t="s">
        <v>313</v>
      </c>
      <c r="Y30" s="1" t="s">
        <v>314</v>
      </c>
      <c r="Z30" s="1" t="s">
        <v>315</v>
      </c>
      <c r="AA30" s="1" t="s">
        <v>159</v>
      </c>
      <c r="AB30" s="1" t="s">
        <v>151</v>
      </c>
      <c r="AC30" s="1" t="s">
        <v>308</v>
      </c>
      <c r="AD30" s="1" t="s">
        <v>89</v>
      </c>
      <c r="AE30" s="1" t="s">
        <v>35</v>
      </c>
      <c r="AG30" s="1" t="s">
        <v>36</v>
      </c>
      <c r="AH30" s="1" t="s">
        <v>309</v>
      </c>
      <c r="AI30" s="1" t="s">
        <v>38</v>
      </c>
      <c r="AM30" s="1" t="s">
        <v>39</v>
      </c>
      <c r="AN30" s="1" t="s">
        <v>39</v>
      </c>
      <c r="AO30" s="1" t="s">
        <v>39</v>
      </c>
      <c r="AP30" s="1" t="s">
        <v>39</v>
      </c>
      <c r="AQ30" s="1">
        <v>1</v>
      </c>
      <c r="AR30" s="1" t="s">
        <v>40</v>
      </c>
      <c r="AS30" s="1" t="s">
        <v>40</v>
      </c>
      <c r="AT30" s="1" t="s">
        <v>40</v>
      </c>
      <c r="AU30" s="1" t="s">
        <v>41</v>
      </c>
      <c r="AV30" s="1" t="s">
        <v>89</v>
      </c>
      <c r="AW30" s="1" t="s">
        <v>43</v>
      </c>
    </row>
    <row r="31" spans="1:52" x14ac:dyDescent="0.35">
      <c r="A31" s="6">
        <v>45877</v>
      </c>
      <c r="B31" s="1" t="s">
        <v>197</v>
      </c>
      <c r="E31" s="14" t="str">
        <f>_xlfn.XLOOKUP(Table13[[#This Row],[SKU_key]],[1]!B_m_02_SKU[SKU_key],[1]!B_m_02_SKU[Kaspi_name_core],"",0,1)</f>
        <v>Леггинсы черные</v>
      </c>
      <c r="F31" s="12">
        <v>607970293</v>
      </c>
      <c r="G31" s="12" t="s">
        <v>198</v>
      </c>
      <c r="H31" s="16" t="str">
        <f>Table13[[#This Row],[Название в системе продавца]]</f>
        <v>Леггинсы черные мужской M 48 116968695 (L)</v>
      </c>
      <c r="I31" s="11" t="str">
        <f>Table13[[#This Row],[Артикул]]</f>
        <v>CL_NEW-CLO_MEN_LEG_BLACK_M 48_(L)</v>
      </c>
      <c r="J31" s="11" t="str" cm="1">
        <f t="array" ref="J31">_xlfn.TEXTJOIN("_", TRUE, INDEX(_xlfn.TEXTSPLIT(Table13[[#This Row],[SKU_ID_KSP]], "_"), _xlfn.SEQUENCE(5)))</f>
        <v>CL_NEW-CLO_MEN_LEG_BLACK</v>
      </c>
      <c r="K31" s="11" t="str">
        <f>UPPER(_xlfn.TEXTJOIN("_",TRUE,Table13[[#This Row],[SKU_key]],Table13[[#This Row],[MY_SIZE]]))</f>
        <v>CL_NEW-CLO_MEN_LEG_BLACK_M</v>
      </c>
      <c r="M31" s="2"/>
      <c r="O31" s="2">
        <f>_xlfn.NUMBERVALUE(_xlfn.TEXTBEFORE(Table13[[#This Row],[Сумма]],"."))</f>
        <v>999</v>
      </c>
      <c r="V31" s="1">
        <v>607970293</v>
      </c>
      <c r="W31" s="1" t="s">
        <v>89</v>
      </c>
      <c r="X31" s="1" t="s">
        <v>51</v>
      </c>
      <c r="Y31" s="1" t="s">
        <v>52</v>
      </c>
      <c r="Z31" s="1" t="s">
        <v>53</v>
      </c>
      <c r="AA31" s="1" t="s">
        <v>161</v>
      </c>
      <c r="AB31" s="1" t="s">
        <v>48</v>
      </c>
      <c r="AC31" s="1" t="s">
        <v>308</v>
      </c>
      <c r="AD31" s="1" t="s">
        <v>89</v>
      </c>
      <c r="AE31" s="1" t="s">
        <v>35</v>
      </c>
      <c r="AG31" s="1" t="s">
        <v>36</v>
      </c>
      <c r="AH31" s="1" t="s">
        <v>309</v>
      </c>
      <c r="AI31" s="1" t="s">
        <v>38</v>
      </c>
      <c r="AM31" s="1" t="s">
        <v>39</v>
      </c>
      <c r="AN31" s="1" t="s">
        <v>39</v>
      </c>
      <c r="AO31" s="1" t="s">
        <v>39</v>
      </c>
      <c r="AP31" s="1" t="s">
        <v>39</v>
      </c>
      <c r="AQ31" s="1">
        <v>1</v>
      </c>
      <c r="AR31" s="1" t="s">
        <v>40</v>
      </c>
      <c r="AS31" s="1" t="s">
        <v>40</v>
      </c>
      <c r="AT31" s="1" t="s">
        <v>40</v>
      </c>
      <c r="AU31" s="1" t="s">
        <v>41</v>
      </c>
      <c r="AV31" s="1" t="s">
        <v>89</v>
      </c>
      <c r="AW31" s="1" t="s">
        <v>43</v>
      </c>
    </row>
    <row r="32" spans="1:52" x14ac:dyDescent="0.35">
      <c r="A32" s="6">
        <v>45877</v>
      </c>
      <c r="B32" s="1" t="s">
        <v>197</v>
      </c>
      <c r="E32" s="14" t="str">
        <f>_xlfn.XLOOKUP(Table13[[#This Row],[SKU_key]],[1]!B_m_02_SKU[SKU_key],[1]!B_m_02_SKU[Kaspi_name_core],"",0,1)</f>
        <v>Леггинсы белый</v>
      </c>
      <c r="F32" s="12">
        <v>607970293</v>
      </c>
      <c r="G32" s="12" t="s">
        <v>141</v>
      </c>
      <c r="H32" s="16" t="s">
        <v>503</v>
      </c>
      <c r="I32" s="11" t="str">
        <f>Table13[[#This Row],[Артикул]]</f>
        <v>CL_NEW-CLO_MEN_LEG_WHITE_3XL 54-56_(3XL)</v>
      </c>
      <c r="J32" s="11" t="str" cm="1">
        <f t="array" ref="J32">_xlfn.TEXTJOIN("_", TRUE, INDEX(_xlfn.TEXTSPLIT(Table13[[#This Row],[SKU_ID_KSP]], "_"), _xlfn.SEQUENCE(5)))</f>
        <v>CL_NEW-CLO_MEN_LEG_WHITE</v>
      </c>
      <c r="K32" s="11" t="str">
        <f>UPPER(_xlfn.TEXTJOIN("_",TRUE,Table13[[#This Row],[SKU_key]],Table13[[#This Row],[MY_SIZE]]))</f>
        <v>CL_NEW-CLO_MEN_LEG_WHITE_3XL</v>
      </c>
      <c r="M32" s="2"/>
      <c r="O32" s="2">
        <f>_xlfn.NUMBERVALUE(_xlfn.TEXTBEFORE(Table13[[#This Row],[Сумма]],"."))</f>
        <v>1398</v>
      </c>
      <c r="V32" s="1">
        <v>607970293</v>
      </c>
      <c r="W32" s="1" t="s">
        <v>89</v>
      </c>
      <c r="X32" s="1" t="s">
        <v>310</v>
      </c>
      <c r="Y32" s="1" t="s">
        <v>311</v>
      </c>
      <c r="Z32" s="1" t="s">
        <v>312</v>
      </c>
      <c r="AA32" s="1" t="s">
        <v>47</v>
      </c>
      <c r="AB32" s="1" t="s">
        <v>48</v>
      </c>
      <c r="AC32" s="1" t="s">
        <v>308</v>
      </c>
      <c r="AD32" s="1" t="s">
        <v>89</v>
      </c>
      <c r="AE32" s="1" t="s">
        <v>35</v>
      </c>
      <c r="AG32" s="1" t="s">
        <v>36</v>
      </c>
      <c r="AH32" s="1" t="s">
        <v>309</v>
      </c>
      <c r="AI32" s="1" t="s">
        <v>38</v>
      </c>
      <c r="AM32" s="1" t="s">
        <v>39</v>
      </c>
      <c r="AN32" s="1" t="s">
        <v>39</v>
      </c>
      <c r="AO32" s="1" t="s">
        <v>39</v>
      </c>
      <c r="AP32" s="1" t="s">
        <v>39</v>
      </c>
      <c r="AQ32" s="1">
        <v>1</v>
      </c>
      <c r="AR32" s="1" t="s">
        <v>40</v>
      </c>
      <c r="AS32" s="1" t="s">
        <v>40</v>
      </c>
      <c r="AT32" s="1" t="s">
        <v>40</v>
      </c>
      <c r="AU32" s="1" t="s">
        <v>41</v>
      </c>
      <c r="AV32" s="1" t="s">
        <v>89</v>
      </c>
      <c r="AW32" s="1" t="s">
        <v>43</v>
      </c>
    </row>
    <row r="33" spans="1:52" x14ac:dyDescent="0.35">
      <c r="A33" s="6">
        <v>45877</v>
      </c>
      <c r="B33" s="1" t="s">
        <v>197</v>
      </c>
      <c r="E33" s="13" t="str">
        <f>_xlfn.XLOOKUP(Table13[[#This Row],[SKU_key]],[1]!B_m_02_SKU[SKU_key],[1]!B_m_02_SKU[Kaspi_name_core],"",0,1)</f>
        <v>Футболка черная</v>
      </c>
      <c r="F33" s="12">
        <v>607820837</v>
      </c>
      <c r="G33" s="22" t="s">
        <v>82</v>
      </c>
      <c r="H33" s="16" t="str">
        <f>Table13[[#This Row],[Название в системе продавца]]</f>
        <v>Футболка черная мужской 50/XL 122754031 (XL)</v>
      </c>
      <c r="I33" s="11" t="str">
        <f>Table13[[#This Row],[Артикул]]</f>
        <v>CL_NEW-CLO_MEN_T-SHIRT_BLACK_50/XL_(XL)</v>
      </c>
      <c r="J33" s="11" t="str" cm="1">
        <f t="array" ref="J33">_xlfn.TEXTJOIN("_", TRUE, INDEX(_xlfn.TEXTSPLIT(Table13[[#This Row],[SKU_ID_KSP]], "_"), _xlfn.SEQUENCE(5)))</f>
        <v>CL_NEW-CLO_MEN_T-SHIRT_BLACK</v>
      </c>
      <c r="K33" s="11" t="str">
        <f>UPPER(_xlfn.TEXTJOIN("_",TRUE,Table13[[#This Row],[SKU_key]],Table13[[#This Row],[MY_SIZE]]))</f>
        <v>CL_NEW-CLO_MEN_T-SHIRT_BLACK_XL</v>
      </c>
      <c r="M33" s="2"/>
      <c r="O33" s="2">
        <f>_xlfn.NUMBERVALUE(_xlfn.TEXTBEFORE(Table13[[#This Row],[Сумма]],"."))</f>
        <v>2886</v>
      </c>
      <c r="V33" s="1">
        <v>607820837</v>
      </c>
      <c r="W33" s="1" t="s">
        <v>89</v>
      </c>
      <c r="X33" s="1" t="s">
        <v>329</v>
      </c>
      <c r="Y33" s="1" t="s">
        <v>330</v>
      </c>
      <c r="Z33" s="1" t="s">
        <v>331</v>
      </c>
      <c r="AA33" s="1" t="s">
        <v>332</v>
      </c>
      <c r="AB33" s="1" t="s">
        <v>48</v>
      </c>
      <c r="AC33" s="1" t="s">
        <v>333</v>
      </c>
      <c r="AD33" s="1" t="s">
        <v>89</v>
      </c>
      <c r="AE33" s="1" t="s">
        <v>35</v>
      </c>
      <c r="AG33" s="1" t="s">
        <v>36</v>
      </c>
      <c r="AH33" s="1" t="s">
        <v>60</v>
      </c>
      <c r="AI33" s="1" t="s">
        <v>38</v>
      </c>
      <c r="AM33" s="1" t="s">
        <v>39</v>
      </c>
      <c r="AN33" s="1" t="s">
        <v>39</v>
      </c>
      <c r="AO33" s="1" t="s">
        <v>39</v>
      </c>
      <c r="AP33" s="1" t="s">
        <v>39</v>
      </c>
      <c r="AQ33" s="1">
        <v>1</v>
      </c>
      <c r="AR33" s="1" t="s">
        <v>61</v>
      </c>
      <c r="AS33" s="1" t="s">
        <v>40</v>
      </c>
      <c r="AT33" s="1" t="s">
        <v>40</v>
      </c>
      <c r="AU33" s="1" t="s">
        <v>41</v>
      </c>
      <c r="AV33" s="1" t="s">
        <v>89</v>
      </c>
      <c r="AW33" s="1" t="s">
        <v>43</v>
      </c>
      <c r="AZ33"/>
    </row>
    <row r="34" spans="1:52" x14ac:dyDescent="0.35">
      <c r="A34" s="6">
        <v>45877</v>
      </c>
      <c r="B34" s="1" t="s">
        <v>197</v>
      </c>
      <c r="E34" s="13" t="str">
        <f>_xlfn.XLOOKUP(Table13[[#This Row],[SKU_key]],[1]!B_m_02_SKU[SKU_key],[1]!B_m_02_SKU[Kaspi_name_core],"",0,1)</f>
        <v>Футболка черная</v>
      </c>
      <c r="F34" s="12">
        <v>607614758</v>
      </c>
      <c r="G34" s="22" t="s">
        <v>82</v>
      </c>
      <c r="H34" s="16" t="str">
        <f>Table13[[#This Row],[Название в системе продавца]]</f>
        <v>Футболка черная мужской 50/XL 122754031 (XL)</v>
      </c>
      <c r="I34" s="11" t="str">
        <f>Table13[[#This Row],[Артикул]]</f>
        <v>CL_NEW-CLO_MEN_T-SHIRT_BLACK_50/XL_(XL)</v>
      </c>
      <c r="J34" s="11" t="str" cm="1">
        <f t="array" ref="J34">_xlfn.TEXTJOIN("_", TRUE, INDEX(_xlfn.TEXTSPLIT(Table13[[#This Row],[SKU_ID_KSP]], "_"), _xlfn.SEQUENCE(5)))</f>
        <v>CL_NEW-CLO_MEN_T-SHIRT_BLACK</v>
      </c>
      <c r="K34" s="11" t="str">
        <f>UPPER(_xlfn.TEXTJOIN("_",TRUE,Table13[[#This Row],[SKU_key]],Table13[[#This Row],[MY_SIZE]]))</f>
        <v>CL_NEW-CLO_MEN_T-SHIRT_BLACK_XL</v>
      </c>
      <c r="M34" s="2"/>
      <c r="O34" s="2">
        <f>_xlfn.NUMBERVALUE(_xlfn.TEXTBEFORE(Table13[[#This Row],[Сумма]],"."))</f>
        <v>2894</v>
      </c>
      <c r="V34" s="1">
        <v>607614758</v>
      </c>
      <c r="W34" s="1" t="s">
        <v>42</v>
      </c>
      <c r="X34" s="1" t="s">
        <v>329</v>
      </c>
      <c r="Y34" s="1" t="s">
        <v>330</v>
      </c>
      <c r="Z34" s="1" t="s">
        <v>331</v>
      </c>
      <c r="AA34" s="1" t="s">
        <v>351</v>
      </c>
      <c r="AB34" s="1" t="s">
        <v>48</v>
      </c>
      <c r="AC34" s="1" t="s">
        <v>352</v>
      </c>
      <c r="AD34" s="1" t="s">
        <v>42</v>
      </c>
      <c r="AE34" s="1" t="s">
        <v>35</v>
      </c>
      <c r="AG34" s="1" t="s">
        <v>36</v>
      </c>
      <c r="AH34" s="1" t="s">
        <v>60</v>
      </c>
      <c r="AI34" s="1" t="s">
        <v>38</v>
      </c>
      <c r="AM34" s="1" t="s">
        <v>39</v>
      </c>
      <c r="AN34" s="1" t="s">
        <v>39</v>
      </c>
      <c r="AO34" s="1" t="s">
        <v>39</v>
      </c>
      <c r="AP34" s="1" t="s">
        <v>39</v>
      </c>
      <c r="AQ34" s="1">
        <v>1</v>
      </c>
      <c r="AR34" s="1" t="s">
        <v>61</v>
      </c>
      <c r="AS34" s="1" t="s">
        <v>40</v>
      </c>
      <c r="AT34" s="1" t="s">
        <v>40</v>
      </c>
      <c r="AU34" s="1" t="s">
        <v>41</v>
      </c>
      <c r="AV34" s="1" t="s">
        <v>89</v>
      </c>
      <c r="AW34" s="1" t="s">
        <v>43</v>
      </c>
      <c r="AZ34"/>
    </row>
    <row r="35" spans="1:52" x14ac:dyDescent="0.35">
      <c r="A35" s="6">
        <v>45877</v>
      </c>
      <c r="B35" s="1" t="s">
        <v>197</v>
      </c>
      <c r="E35" s="13" t="str">
        <f>_xlfn.XLOOKUP(Table13[[#This Row],[SKU_key]],[1]!B_m_02_SKU[SKU_key],[1]!B_m_02_SKU[Kaspi_name_core],"",0,1)</f>
        <v>Футболка черная</v>
      </c>
      <c r="F35" s="12">
        <v>607569535</v>
      </c>
      <c r="G35" s="12" t="s">
        <v>198</v>
      </c>
      <c r="H35" s="16" t="str">
        <f>Table13[[#This Row],[Название в системе продавца]]</f>
        <v>Футболка черная мужской 44 122754031 (M)</v>
      </c>
      <c r="I35" s="11" t="str">
        <f>Table13[[#This Row],[Артикул]]</f>
        <v>CL_NEW-CLO_MEN_T-SHIRT_BLACK_44_(M)</v>
      </c>
      <c r="J35" s="11" t="str" cm="1">
        <f t="array" ref="J35">_xlfn.TEXTJOIN("_", TRUE, INDEX(_xlfn.TEXTSPLIT(Table13[[#This Row],[SKU_ID_KSP]], "_"), _xlfn.SEQUENCE(5)))</f>
        <v>CL_NEW-CLO_MEN_T-SHIRT_BLACK</v>
      </c>
      <c r="K35" s="11" t="str">
        <f>UPPER(_xlfn.TEXTJOIN("_",TRUE,Table13[[#This Row],[SKU_key]],Table13[[#This Row],[MY_SIZE]]))</f>
        <v>CL_NEW-CLO_MEN_T-SHIRT_BLACK_M</v>
      </c>
      <c r="M35" s="2"/>
      <c r="O35" s="2">
        <f>_xlfn.NUMBERVALUE(_xlfn.TEXTBEFORE(Table13[[#This Row],[Сумма]],"."))</f>
        <v>5990</v>
      </c>
      <c r="V35" s="1">
        <v>607569535</v>
      </c>
      <c r="W35" s="1" t="s">
        <v>42</v>
      </c>
      <c r="X35" s="1" t="s">
        <v>358</v>
      </c>
      <c r="Y35" s="1" t="s">
        <v>359</v>
      </c>
      <c r="Z35" s="1" t="s">
        <v>360</v>
      </c>
      <c r="AA35" s="1" t="s">
        <v>361</v>
      </c>
      <c r="AB35" s="1" t="s">
        <v>48</v>
      </c>
      <c r="AC35" s="1" t="s">
        <v>362</v>
      </c>
      <c r="AD35" s="1" t="s">
        <v>42</v>
      </c>
      <c r="AE35" s="1" t="s">
        <v>35</v>
      </c>
      <c r="AG35" s="1" t="s">
        <v>36</v>
      </c>
      <c r="AH35" s="1" t="s">
        <v>60</v>
      </c>
      <c r="AI35" s="1" t="s">
        <v>38</v>
      </c>
      <c r="AM35" s="1" t="s">
        <v>39</v>
      </c>
      <c r="AN35" s="1" t="s">
        <v>39</v>
      </c>
      <c r="AO35" s="1" t="s">
        <v>39</v>
      </c>
      <c r="AP35" s="1" t="s">
        <v>39</v>
      </c>
      <c r="AQ35" s="1">
        <v>1</v>
      </c>
      <c r="AR35" s="1" t="s">
        <v>40</v>
      </c>
      <c r="AS35" s="1" t="s">
        <v>110</v>
      </c>
      <c r="AT35" s="1" t="s">
        <v>40</v>
      </c>
      <c r="AU35" s="1" t="s">
        <v>41</v>
      </c>
      <c r="AV35" s="1" t="s">
        <v>89</v>
      </c>
      <c r="AW35" s="1" t="s">
        <v>43</v>
      </c>
      <c r="AZ35"/>
    </row>
    <row r="36" spans="1:52" x14ac:dyDescent="0.35">
      <c r="A36" s="6">
        <v>45877</v>
      </c>
      <c r="B36" s="1" t="s">
        <v>197</v>
      </c>
      <c r="E36" s="14" t="str">
        <f>_xlfn.XLOOKUP(Table13[[#This Row],[SKU_key]],[1]!B_m_02_SKU[SKU_key],[1]!B_m_02_SKU[Kaspi_name_core],"",0,1)</f>
        <v>Тайтсы черные</v>
      </c>
      <c r="F36" s="12">
        <v>608216599</v>
      </c>
      <c r="G36" s="22" t="s">
        <v>82</v>
      </c>
      <c r="H36" s="16" t="str">
        <f>Table13[[#This Row],[Название в системе продавца]]</f>
        <v>Тайтсы черные мужской L 48-50 123591314 (XL)</v>
      </c>
      <c r="I36" s="11" t="str">
        <f>Table13[[#This Row],[Артикул]]</f>
        <v>CL_NEW-CLO_MEN_TAICI_BLACK_L 48-50_(XL)</v>
      </c>
      <c r="J36" s="11" t="str" cm="1">
        <f t="array" ref="J36">_xlfn.TEXTJOIN("_", TRUE, INDEX(_xlfn.TEXTSPLIT(Table13[[#This Row],[SKU_ID_KSP]], "_"), _xlfn.SEQUENCE(5)))</f>
        <v>CL_NEW-CLO_MEN_TAICI_BLACK</v>
      </c>
      <c r="K36" s="11" t="str">
        <f>UPPER(_xlfn.TEXTJOIN("_",TRUE,Table13[[#This Row],[SKU_key]],Table13[[#This Row],[MY_SIZE]]))</f>
        <v>CL_NEW-CLO_MEN_TAICI_BLACK_XL</v>
      </c>
      <c r="M36" s="2"/>
      <c r="O36" s="2">
        <f>_xlfn.NUMBERVALUE(_xlfn.TEXTBEFORE(Table13[[#This Row],[Сумма]],"."))</f>
        <v>990</v>
      </c>
      <c r="V36" s="1">
        <v>608216599</v>
      </c>
      <c r="W36" s="1" t="s">
        <v>89</v>
      </c>
      <c r="X36" s="1" t="s">
        <v>285</v>
      </c>
      <c r="Y36" s="1" t="s">
        <v>286</v>
      </c>
      <c r="Z36" s="1" t="s">
        <v>287</v>
      </c>
      <c r="AA36" s="1" t="s">
        <v>159</v>
      </c>
      <c r="AB36" s="1" t="s">
        <v>151</v>
      </c>
      <c r="AC36" s="1" t="s">
        <v>288</v>
      </c>
      <c r="AD36" s="1" t="s">
        <v>89</v>
      </c>
      <c r="AE36" s="1" t="s">
        <v>35</v>
      </c>
      <c r="AG36" s="1" t="s">
        <v>36</v>
      </c>
      <c r="AH36" s="1" t="s">
        <v>50</v>
      </c>
      <c r="AI36" s="1" t="s">
        <v>38</v>
      </c>
      <c r="AM36" s="1" t="s">
        <v>39</v>
      </c>
      <c r="AN36" s="1" t="s">
        <v>39</v>
      </c>
      <c r="AO36" s="1" t="s">
        <v>39</v>
      </c>
      <c r="AP36" s="1" t="s">
        <v>39</v>
      </c>
      <c r="AQ36" s="1">
        <v>1</v>
      </c>
      <c r="AR36" s="1" t="s">
        <v>61</v>
      </c>
      <c r="AS36" s="1" t="s">
        <v>40</v>
      </c>
      <c r="AT36" s="1" t="s">
        <v>40</v>
      </c>
      <c r="AU36" s="1" t="s">
        <v>41</v>
      </c>
      <c r="AV36" s="1" t="s">
        <v>89</v>
      </c>
      <c r="AW36" s="1" t="s">
        <v>43</v>
      </c>
    </row>
    <row r="37" spans="1:52" x14ac:dyDescent="0.35">
      <c r="A37" s="6">
        <v>45877</v>
      </c>
      <c r="B37" s="1" t="s">
        <v>197</v>
      </c>
      <c r="E37" s="14" t="str">
        <f>_xlfn.XLOOKUP(Table13[[#This Row],[SKU_key]],[1]!B_m_02_SKU[SKU_key],[1]!B_m_02_SKU[Kaspi_name_core],"",0,1)</f>
        <v>Тайтсы черные</v>
      </c>
      <c r="F37" s="12">
        <v>607696577</v>
      </c>
      <c r="G37" s="12" t="s">
        <v>141</v>
      </c>
      <c r="H37" s="16" t="str">
        <f>Table13[[#This Row],[Название в системе продавца]]</f>
        <v>Тайтсы черные мужской 3XL 54-56 123591314 (3XL)</v>
      </c>
      <c r="I37" s="11" t="str">
        <f>Table13[[#This Row],[Артикул]]</f>
        <v>CL_NEW-CLO_MEN_TAICI_BLACK_3XL 54-56_(3XL)</v>
      </c>
      <c r="J37" s="11" t="str" cm="1">
        <f t="array" ref="J37">_xlfn.TEXTJOIN("_", TRUE, INDEX(_xlfn.TEXTSPLIT(Table13[[#This Row],[SKU_ID_KSP]], "_"), _xlfn.SEQUENCE(5)))</f>
        <v>CL_NEW-CLO_MEN_TAICI_BLACK</v>
      </c>
      <c r="K37" s="11" t="str">
        <f>UPPER(_xlfn.TEXTJOIN("_",TRUE,Table13[[#This Row],[SKU_key]],Table13[[#This Row],[MY_SIZE]]))</f>
        <v>CL_NEW-CLO_MEN_TAICI_BLACK_3XL</v>
      </c>
      <c r="M37" s="2"/>
      <c r="O37" s="2">
        <f>_xlfn.NUMBERVALUE(_xlfn.TEXTBEFORE(Table13[[#This Row],[Сумма]],"."))</f>
        <v>1800</v>
      </c>
      <c r="V37" s="1">
        <v>607696577</v>
      </c>
      <c r="W37" s="1" t="s">
        <v>42</v>
      </c>
      <c r="X37" s="1" t="s">
        <v>166</v>
      </c>
      <c r="Y37" s="1" t="s">
        <v>167</v>
      </c>
      <c r="Z37" s="1" t="s">
        <v>168</v>
      </c>
      <c r="AA37" s="1" t="s">
        <v>338</v>
      </c>
      <c r="AB37" s="1" t="s">
        <v>151</v>
      </c>
      <c r="AC37" s="1" t="s">
        <v>339</v>
      </c>
      <c r="AD37" s="1" t="s">
        <v>42</v>
      </c>
      <c r="AE37" s="1" t="s">
        <v>35</v>
      </c>
      <c r="AG37" s="1" t="s">
        <v>36</v>
      </c>
      <c r="AH37" s="1" t="s">
        <v>60</v>
      </c>
      <c r="AI37" s="1" t="s">
        <v>38</v>
      </c>
      <c r="AM37" s="1" t="s">
        <v>39</v>
      </c>
      <c r="AN37" s="1" t="s">
        <v>39</v>
      </c>
      <c r="AO37" s="1" t="s">
        <v>39</v>
      </c>
      <c r="AP37" s="1" t="s">
        <v>39</v>
      </c>
      <c r="AQ37" s="1">
        <v>1</v>
      </c>
      <c r="AR37" s="1" t="s">
        <v>40</v>
      </c>
      <c r="AS37" s="1" t="s">
        <v>40</v>
      </c>
      <c r="AT37" s="1" t="s">
        <v>40</v>
      </c>
      <c r="AU37" s="1" t="s">
        <v>41</v>
      </c>
      <c r="AV37" s="1" t="s">
        <v>89</v>
      </c>
      <c r="AW37" s="1" t="s">
        <v>43</v>
      </c>
    </row>
    <row r="38" spans="1:52" x14ac:dyDescent="0.35">
      <c r="A38" s="6">
        <v>45877</v>
      </c>
      <c r="B38" s="1" t="s">
        <v>197</v>
      </c>
      <c r="E38" s="13" t="str">
        <f>_xlfn.XLOOKUP(Table13[[#This Row],[SKU_key]],[1]!B_m_02_SKU[SKU_key],[1]!B_m_02_SKU[Kaspi_name_core],"",0,1)</f>
        <v>Спортивный 3в1 десткий черный</v>
      </c>
      <c r="F38" s="12">
        <v>607891649</v>
      </c>
      <c r="G38" s="22" t="s">
        <v>198</v>
      </c>
      <c r="H38" s="16" t="str">
        <f>Table13[[#This Row],[Название в системе продавца]]</f>
        <v>Спортивный 3в1 черный детский 158-164 136306498 (30)</v>
      </c>
      <c r="I38" s="11" t="str">
        <f>Table13[[#This Row],[Артикул]]</f>
        <v>CL_NEW-CLO_KIDS_KID-31_BLACK_158-164_(30)</v>
      </c>
      <c r="J38" s="11" t="str" cm="1">
        <f t="array" ref="J38">_xlfn.TEXTJOIN("_", TRUE, INDEX(_xlfn.TEXTSPLIT(Table13[[#This Row],[SKU_ID_KSP]], "_"), _xlfn.SEQUENCE(5)))</f>
        <v>CL_NEW-CLO_KIDS_KID-31_BLACK</v>
      </c>
      <c r="K38" s="11" t="str">
        <f>UPPER(_xlfn.TEXTJOIN("_",TRUE,Table13[[#This Row],[SKU_key]],Table13[[#This Row],[MY_SIZE]]))</f>
        <v>CL_NEW-CLO_KIDS_KID-31_BLACK_M</v>
      </c>
      <c r="M38" s="2"/>
      <c r="O38" s="2">
        <f>_xlfn.NUMBERVALUE(_xlfn.TEXTBEFORE(Table13[[#This Row],[Сумма]],"."))</f>
        <v>8998</v>
      </c>
      <c r="V38" s="1">
        <v>607891649</v>
      </c>
      <c r="W38" s="1" t="s">
        <v>89</v>
      </c>
      <c r="X38" s="1" t="s">
        <v>316</v>
      </c>
      <c r="Y38" s="1" t="s">
        <v>317</v>
      </c>
      <c r="Z38" s="1" t="s">
        <v>318</v>
      </c>
      <c r="AA38" s="1" t="s">
        <v>319</v>
      </c>
      <c r="AB38" s="1" t="s">
        <v>320</v>
      </c>
      <c r="AC38" s="1" t="s">
        <v>321</v>
      </c>
      <c r="AD38" s="1" t="s">
        <v>89</v>
      </c>
      <c r="AE38" s="1" t="s">
        <v>35</v>
      </c>
      <c r="AG38" s="1" t="s">
        <v>97</v>
      </c>
      <c r="AH38" s="1" t="s">
        <v>60</v>
      </c>
      <c r="AI38" s="1" t="s">
        <v>38</v>
      </c>
      <c r="AM38" s="1" t="s">
        <v>39</v>
      </c>
      <c r="AN38" s="1" t="s">
        <v>39</v>
      </c>
      <c r="AO38" s="1" t="s">
        <v>39</v>
      </c>
      <c r="AP38" s="1" t="s">
        <v>39</v>
      </c>
      <c r="AQ38" s="1">
        <v>1</v>
      </c>
      <c r="AR38" s="1" t="s">
        <v>40</v>
      </c>
      <c r="AS38" s="1" t="s">
        <v>110</v>
      </c>
      <c r="AT38" s="1" t="s">
        <v>40</v>
      </c>
      <c r="AU38" s="1" t="s">
        <v>41</v>
      </c>
      <c r="AV38" s="1" t="s">
        <v>89</v>
      </c>
      <c r="AW38" s="1" t="s">
        <v>43</v>
      </c>
    </row>
    <row r="39" spans="1:52" x14ac:dyDescent="0.35">
      <c r="A39" s="6">
        <v>45877</v>
      </c>
      <c r="B39" s="1" t="s">
        <v>197</v>
      </c>
      <c r="E39" s="14" t="str">
        <f>_xlfn.XLOOKUP(Table13[[#This Row],[SKU_key]],[1]!B_m_02_SKU[SKU_key],[1]!B_m_02_SKU[Kaspi_name_core],"",0,1)</f>
        <v>Рашгард ДЛИННЫЙ РУКАВ черный</v>
      </c>
      <c r="F39" s="12">
        <v>607608154</v>
      </c>
      <c r="G39" s="12" t="s">
        <v>82</v>
      </c>
      <c r="H39" s="16" t="str">
        <f>Table13[[#This Row],[Название в системе продавца]]</f>
        <v>Рашгард ДЛИННЫЙ РУКАВ черный мужской XL 50-52 135277314 (XL)</v>
      </c>
      <c r="I39" s="11" t="str">
        <f>Table13[[#This Row],[Артикул]]</f>
        <v>CL_NEW-CLO_MEN_RUSH-PRO_BLACK_XL 50-52_(XL)</v>
      </c>
      <c r="J39" s="11" t="str" cm="1">
        <f t="array" ref="J39">_xlfn.TEXTJOIN("_", TRUE, INDEX(_xlfn.TEXTSPLIT(Table13[[#This Row],[SKU_ID_KSP]], "_"), _xlfn.SEQUENCE(5)))</f>
        <v>CL_NEW-CLO_MEN_RUSH-PRO_BLACK</v>
      </c>
      <c r="K39" s="11" t="str">
        <f>UPPER(_xlfn.TEXTJOIN("_",TRUE,Table13[[#This Row],[SKU_key]],Table13[[#This Row],[MY_SIZE]]))</f>
        <v>CL_NEW-CLO_MEN_RUSH-PRO_BLACK_XL</v>
      </c>
      <c r="M39" s="2"/>
      <c r="O39" s="2">
        <f>_xlfn.NUMBERVALUE(_xlfn.TEXTBEFORE(Table13[[#This Row],[Сумма]],"."))</f>
        <v>3234</v>
      </c>
      <c r="V39" s="1">
        <v>607608154</v>
      </c>
      <c r="W39" s="1" t="s">
        <v>42</v>
      </c>
      <c r="X39" s="1" t="s">
        <v>353</v>
      </c>
      <c r="Y39" s="1" t="s">
        <v>354</v>
      </c>
      <c r="Z39" s="1" t="s">
        <v>355</v>
      </c>
      <c r="AA39" s="1" t="s">
        <v>356</v>
      </c>
      <c r="AB39" s="1" t="s">
        <v>33</v>
      </c>
      <c r="AC39" s="1" t="s">
        <v>357</v>
      </c>
      <c r="AD39" s="1" t="s">
        <v>42</v>
      </c>
      <c r="AE39" s="1" t="s">
        <v>35</v>
      </c>
      <c r="AG39" s="1" t="s">
        <v>36</v>
      </c>
      <c r="AH39" s="1" t="s">
        <v>60</v>
      </c>
      <c r="AI39" s="1" t="s">
        <v>38</v>
      </c>
      <c r="AM39" s="1" t="s">
        <v>39</v>
      </c>
      <c r="AN39" s="1" t="s">
        <v>39</v>
      </c>
      <c r="AO39" s="1" t="s">
        <v>39</v>
      </c>
      <c r="AP39" s="1" t="s">
        <v>39</v>
      </c>
      <c r="AQ39" s="1">
        <v>1</v>
      </c>
      <c r="AR39" s="1" t="s">
        <v>40</v>
      </c>
      <c r="AS39" s="1" t="s">
        <v>40</v>
      </c>
      <c r="AT39" s="1" t="s">
        <v>40</v>
      </c>
      <c r="AU39" s="1" t="s">
        <v>41</v>
      </c>
      <c r="AV39" s="1" t="s">
        <v>89</v>
      </c>
      <c r="AW39" s="1" t="s">
        <v>43</v>
      </c>
    </row>
    <row r="40" spans="1:52" x14ac:dyDescent="0.35">
      <c r="A40" s="6">
        <v>45877</v>
      </c>
      <c r="B40" s="1" t="s">
        <v>197</v>
      </c>
      <c r="E40" s="14" t="str">
        <f>_xlfn.XLOOKUP(Table13[[#This Row],[SKU_key]],[1]!B_m_02_SKU[SKU_key],[1]!B_m_02_SKU[Kaspi_name_core],"",0,1)</f>
        <v>Рашгард ДЛИННЫЙ РУКАВ черный</v>
      </c>
      <c r="F40" s="12">
        <v>608287814</v>
      </c>
      <c r="G40" s="12" t="s">
        <v>82</v>
      </c>
      <c r="H40" s="16" t="str">
        <f>Table13[[#This Row],[Название в системе продавца]]</f>
        <v>Рашгард ДЛИННЫЙ РУКАВ черный мужской L 48-50 135277314 (XL)</v>
      </c>
      <c r="I40" s="11" t="str">
        <f>Table13[[#This Row],[Артикул]]</f>
        <v>CL_NEW-CLO_MEN_RUSH-PRO_BLACK_L 48-50_(XL)</v>
      </c>
      <c r="J40" s="11" t="str" cm="1">
        <f t="array" ref="J40">_xlfn.TEXTJOIN("_", TRUE, INDEX(_xlfn.TEXTSPLIT(Table13[[#This Row],[SKU_ID_KSP]], "_"), _xlfn.SEQUENCE(5)))</f>
        <v>CL_NEW-CLO_MEN_RUSH-PRO_BLACK</v>
      </c>
      <c r="K40" s="11" t="str">
        <f>UPPER(_xlfn.TEXTJOIN("_",TRUE,Table13[[#This Row],[SKU_key]],Table13[[#This Row],[MY_SIZE]]))</f>
        <v>CL_NEW-CLO_MEN_RUSH-PRO_BLACK_XL</v>
      </c>
      <c r="M40" s="2"/>
      <c r="O40" s="2">
        <f>_xlfn.NUMBERVALUE(_xlfn.TEXTBEFORE(Table13[[#This Row],[Сумма]],"."))</f>
        <v>2997</v>
      </c>
      <c r="V40" s="1">
        <v>608287814</v>
      </c>
      <c r="W40" s="1" t="s">
        <v>89</v>
      </c>
      <c r="X40" s="1" t="s">
        <v>29</v>
      </c>
      <c r="Y40" s="1" t="s">
        <v>30</v>
      </c>
      <c r="Z40" s="1" t="s">
        <v>31</v>
      </c>
      <c r="AA40" s="1" t="s">
        <v>277</v>
      </c>
      <c r="AB40" s="1" t="s">
        <v>33</v>
      </c>
      <c r="AC40" s="1" t="s">
        <v>278</v>
      </c>
      <c r="AD40" s="1" t="s">
        <v>89</v>
      </c>
      <c r="AE40" s="1" t="s">
        <v>35</v>
      </c>
      <c r="AG40" s="1" t="s">
        <v>97</v>
      </c>
      <c r="AH40" s="1" t="s">
        <v>50</v>
      </c>
      <c r="AI40" s="1" t="s">
        <v>38</v>
      </c>
      <c r="AM40" s="1" t="s">
        <v>39</v>
      </c>
      <c r="AN40" s="1" t="s">
        <v>39</v>
      </c>
      <c r="AO40" s="1" t="s">
        <v>39</v>
      </c>
      <c r="AP40" s="1" t="s">
        <v>39</v>
      </c>
      <c r="AQ40" s="1">
        <v>1</v>
      </c>
      <c r="AR40" s="1" t="s">
        <v>40</v>
      </c>
      <c r="AS40" s="1" t="s">
        <v>40</v>
      </c>
      <c r="AT40" s="1" t="s">
        <v>40</v>
      </c>
      <c r="AU40" s="1" t="s">
        <v>41</v>
      </c>
      <c r="AV40" s="1" t="s">
        <v>225</v>
      </c>
      <c r="AW40" s="1" t="s">
        <v>43</v>
      </c>
    </row>
    <row r="41" spans="1:52" x14ac:dyDescent="0.35">
      <c r="A41" s="6">
        <v>45877</v>
      </c>
      <c r="B41" s="1" t="s">
        <v>197</v>
      </c>
      <c r="E41" s="14" t="str">
        <f>_xlfn.XLOOKUP(Table13[[#This Row],[SKU_key]],[1]!B_m_02_SKU[SKU_key],[1]!B_m_02_SKU[Kaspi_name_core],"",0,1)</f>
        <v>Рашгард ДЛИННЫЙ РУКАВ черный</v>
      </c>
      <c r="F41" s="12">
        <v>608224274</v>
      </c>
      <c r="G41" s="12" t="s">
        <v>82</v>
      </c>
      <c r="H41" s="16" t="str">
        <f>Table13[[#This Row],[Название в системе продавца]]</f>
        <v>Рашгард ДЛИННЫЙ РУКАВ черный мужской L 48-50 135277314 (XL)</v>
      </c>
      <c r="I41" s="11" t="str">
        <f>Table13[[#This Row],[Артикул]]</f>
        <v>CL_NEW-CLO_MEN_RUSH-PRO_BLACK_L 48-50_(XL)</v>
      </c>
      <c r="J41" s="11" t="str" cm="1">
        <f t="array" ref="J41">_xlfn.TEXTJOIN("_", TRUE, INDEX(_xlfn.TEXTSPLIT(Table13[[#This Row],[SKU_ID_KSP]], "_"), _xlfn.SEQUENCE(5)))</f>
        <v>CL_NEW-CLO_MEN_RUSH-PRO_BLACK</v>
      </c>
      <c r="K41" s="11" t="str">
        <f>UPPER(_xlfn.TEXTJOIN("_",TRUE,Table13[[#This Row],[SKU_key]],Table13[[#This Row],[MY_SIZE]]))</f>
        <v>CL_NEW-CLO_MEN_RUSH-PRO_BLACK_XL</v>
      </c>
      <c r="M41" s="2"/>
      <c r="O41" s="2">
        <f>_xlfn.NUMBERVALUE(_xlfn.TEXTBEFORE(Table13[[#This Row],[Сумма]],"."))</f>
        <v>2997</v>
      </c>
      <c r="V41" s="1">
        <v>608224274</v>
      </c>
      <c r="W41" s="1" t="s">
        <v>89</v>
      </c>
      <c r="X41" s="1" t="s">
        <v>29</v>
      </c>
      <c r="Y41" s="1" t="s">
        <v>30</v>
      </c>
      <c r="Z41" s="1" t="s">
        <v>31</v>
      </c>
      <c r="AA41" s="1" t="s">
        <v>277</v>
      </c>
      <c r="AB41" s="1" t="s">
        <v>33</v>
      </c>
      <c r="AC41" s="1" t="s">
        <v>284</v>
      </c>
      <c r="AD41" s="1" t="s">
        <v>89</v>
      </c>
      <c r="AE41" s="1" t="s">
        <v>35</v>
      </c>
      <c r="AG41" s="1" t="s">
        <v>97</v>
      </c>
      <c r="AH41" s="1" t="s">
        <v>60</v>
      </c>
      <c r="AI41" s="1" t="s">
        <v>38</v>
      </c>
      <c r="AM41" s="1" t="s">
        <v>39</v>
      </c>
      <c r="AN41" s="1" t="s">
        <v>39</v>
      </c>
      <c r="AO41" s="1" t="s">
        <v>39</v>
      </c>
      <c r="AP41" s="1" t="s">
        <v>39</v>
      </c>
      <c r="AQ41" s="1">
        <v>1</v>
      </c>
      <c r="AR41" s="1" t="s">
        <v>61</v>
      </c>
      <c r="AS41" s="1" t="s">
        <v>40</v>
      </c>
      <c r="AT41" s="1" t="s">
        <v>40</v>
      </c>
      <c r="AU41" s="1" t="s">
        <v>41</v>
      </c>
      <c r="AV41" s="1" t="s">
        <v>89</v>
      </c>
      <c r="AW41" s="1" t="s">
        <v>43</v>
      </c>
    </row>
    <row r="42" spans="1:52" x14ac:dyDescent="0.35">
      <c r="A42" s="6">
        <v>45877</v>
      </c>
      <c r="B42" s="1" t="s">
        <v>197</v>
      </c>
      <c r="E42" s="14" t="str">
        <f>_xlfn.XLOOKUP(Table13[[#This Row],[SKU_key]],[1]!B_m_02_SKU[SKU_key],[1]!B_m_02_SKU[Kaspi_name_core],"",0,1)</f>
        <v>Рашгард ДЛИННЫЙ РУКАВ черный</v>
      </c>
      <c r="F42" s="12">
        <v>607570383</v>
      </c>
      <c r="G42" s="22" t="s">
        <v>143</v>
      </c>
      <c r="H42" s="16" t="str">
        <f>Table13[[#This Row],[Название в системе продавца]]</f>
        <v>Рашгард ДЛИННЫЙ РУКАВ черный мужской M 46-48 135277314 (L)</v>
      </c>
      <c r="I42" s="11" t="str">
        <f>Table13[[#This Row],[Артикул]]</f>
        <v>CL_NEW-CLO_MEN_RUSH-PRO_BLACK_M 46-48_(L)</v>
      </c>
      <c r="J42" s="11" t="str" cm="1">
        <f t="array" ref="J42">_xlfn.TEXTJOIN("_", TRUE, INDEX(_xlfn.TEXTSPLIT(Table13[[#This Row],[SKU_ID_KSP]], "_"), _xlfn.SEQUENCE(5)))</f>
        <v>CL_NEW-CLO_MEN_RUSH-PRO_BLACK</v>
      </c>
      <c r="K42" s="11" t="str">
        <f>UPPER(_xlfn.TEXTJOIN("_",TRUE,Table13[[#This Row],[SKU_key]],Table13[[#This Row],[MY_SIZE]]))</f>
        <v>CL_NEW-CLO_MEN_RUSH-PRO_BLACK_L</v>
      </c>
      <c r="M42" s="2"/>
      <c r="O42" s="2">
        <f>_xlfn.NUMBERVALUE(_xlfn.TEXTBEFORE(Table13[[#This Row],[Сумма]],"."))</f>
        <v>3196</v>
      </c>
      <c r="V42" s="1">
        <v>607570383</v>
      </c>
      <c r="W42" s="1" t="s">
        <v>42</v>
      </c>
      <c r="X42" s="1" t="s">
        <v>363</v>
      </c>
      <c r="Y42" s="1" t="s">
        <v>364</v>
      </c>
      <c r="Z42" s="1" t="s">
        <v>365</v>
      </c>
      <c r="AA42" s="1" t="s">
        <v>366</v>
      </c>
      <c r="AB42" s="1" t="s">
        <v>33</v>
      </c>
      <c r="AC42" s="1" t="s">
        <v>367</v>
      </c>
      <c r="AD42" s="1" t="s">
        <v>42</v>
      </c>
      <c r="AE42" s="1" t="s">
        <v>35</v>
      </c>
      <c r="AG42" s="1" t="s">
        <v>36</v>
      </c>
      <c r="AH42" s="1" t="s">
        <v>60</v>
      </c>
      <c r="AI42" s="1" t="s">
        <v>38</v>
      </c>
      <c r="AM42" s="1" t="s">
        <v>39</v>
      </c>
      <c r="AN42" s="1" t="s">
        <v>39</v>
      </c>
      <c r="AO42" s="1" t="s">
        <v>39</v>
      </c>
      <c r="AP42" s="1" t="s">
        <v>39</v>
      </c>
      <c r="AQ42" s="1">
        <v>1</v>
      </c>
      <c r="AR42" s="1" t="s">
        <v>61</v>
      </c>
      <c r="AS42" s="1" t="s">
        <v>40</v>
      </c>
      <c r="AT42" s="1" t="s">
        <v>40</v>
      </c>
      <c r="AU42" s="1" t="s">
        <v>41</v>
      </c>
      <c r="AV42" s="1" t="s">
        <v>89</v>
      </c>
      <c r="AW42" s="1" t="s">
        <v>43</v>
      </c>
    </row>
    <row r="43" spans="1:52" x14ac:dyDescent="0.35">
      <c r="A43" s="6">
        <v>45877</v>
      </c>
      <c r="B43" s="1" t="s">
        <v>197</v>
      </c>
      <c r="E43" s="14" t="str">
        <f>_xlfn.XLOOKUP(Table13[[#This Row],[SKU_key]],[1]!B_m_02_SKU[SKU_key],[1]!B_m_02_SKU[Kaspi_name_core],"",0,1)</f>
        <v>Рашгард ДЛИННЫЙ РУКАВ черный</v>
      </c>
      <c r="F43" s="12">
        <v>608024136</v>
      </c>
      <c r="G43" s="22" t="s">
        <v>143</v>
      </c>
      <c r="H43" s="16" t="str">
        <f>Table13[[#This Row],[Название в системе продавца]]</f>
        <v>Рашгард ДЛИННЫЙ РУКАВ черный мужской L 48-50 135277314 (XL)</v>
      </c>
      <c r="I43" s="11" t="str">
        <f>Table13[[#This Row],[Артикул]]</f>
        <v>CL_NEW-CLO_MEN_RUSH-PRO_BLACK_L 48-50_(XL)</v>
      </c>
      <c r="J43" s="11" t="str" cm="1">
        <f t="array" ref="J43">_xlfn.TEXTJOIN("_", TRUE, INDEX(_xlfn.TEXTSPLIT(Table13[[#This Row],[SKU_ID_KSP]], "_"), _xlfn.SEQUENCE(5)))</f>
        <v>CL_NEW-CLO_MEN_RUSH-PRO_BLACK</v>
      </c>
      <c r="K43" s="11" t="str">
        <f>UPPER(_xlfn.TEXTJOIN("_",TRUE,Table13[[#This Row],[SKU_key]],Table13[[#This Row],[MY_SIZE]]))</f>
        <v>CL_NEW-CLO_MEN_RUSH-PRO_BLACK_L</v>
      </c>
      <c r="M43" s="2"/>
      <c r="O43" s="2">
        <f>_xlfn.NUMBERVALUE(_xlfn.TEXTBEFORE(Table13[[#This Row],[Сумма]],"."))</f>
        <v>2998</v>
      </c>
      <c r="V43" s="1">
        <v>608024136</v>
      </c>
      <c r="W43" s="1" t="s">
        <v>89</v>
      </c>
      <c r="X43" s="1" t="s">
        <v>29</v>
      </c>
      <c r="Y43" s="1" t="s">
        <v>30</v>
      </c>
      <c r="Z43" s="1" t="s">
        <v>31</v>
      </c>
      <c r="AA43" s="1" t="s">
        <v>304</v>
      </c>
      <c r="AB43" s="1" t="s">
        <v>33</v>
      </c>
      <c r="AC43" s="1" t="s">
        <v>305</v>
      </c>
      <c r="AD43" s="1" t="s">
        <v>89</v>
      </c>
      <c r="AE43" s="1" t="s">
        <v>35</v>
      </c>
      <c r="AG43" s="1" t="s">
        <v>36</v>
      </c>
      <c r="AH43" s="1" t="s">
        <v>37</v>
      </c>
      <c r="AI43" s="1" t="s">
        <v>38</v>
      </c>
      <c r="AM43" s="1" t="s">
        <v>39</v>
      </c>
      <c r="AN43" s="1" t="s">
        <v>39</v>
      </c>
      <c r="AO43" s="1" t="s">
        <v>39</v>
      </c>
      <c r="AP43" s="1" t="s">
        <v>39</v>
      </c>
      <c r="AQ43" s="1">
        <v>1</v>
      </c>
      <c r="AR43" s="1" t="s">
        <v>40</v>
      </c>
      <c r="AS43" s="1" t="s">
        <v>40</v>
      </c>
      <c r="AT43" s="1" t="s">
        <v>40</v>
      </c>
      <c r="AU43" s="1" t="s">
        <v>41</v>
      </c>
      <c r="AV43" s="1" t="s">
        <v>89</v>
      </c>
      <c r="AW43" s="1" t="s">
        <v>43</v>
      </c>
    </row>
    <row r="44" spans="1:52" x14ac:dyDescent="0.35">
      <c r="A44" s="6">
        <v>45877</v>
      </c>
      <c r="B44" s="1" t="s">
        <v>197</v>
      </c>
      <c r="E44" s="18" t="s">
        <v>271</v>
      </c>
      <c r="F44" s="12">
        <v>608113849</v>
      </c>
      <c r="G44" s="12" t="s">
        <v>82</v>
      </c>
      <c r="H44" s="16" t="str">
        <f>Table13[[#This Row],[Название в системе продавца]]</f>
        <v>Принт 5в1  черный мужской 50 120939888 (Print51) (XL)</v>
      </c>
      <c r="I44" s="11" t="str">
        <f>Table13[[#This Row],[Артикул]]</f>
        <v>CL_OC_MEN_PRINT51_BLACK_120939888_50_(XL)</v>
      </c>
      <c r="J44" s="11" t="str" cm="1">
        <f t="array" ref="J44">_xlfn.TEXTJOIN("_", TRUE, INDEX(_xlfn.TEXTSPLIT(Table13[[#This Row],[SKU_ID_KSP]], "_"), _xlfn.SEQUENCE(5)))</f>
        <v>CL_OC_MEN_PRINT51_BLACK</v>
      </c>
      <c r="K44" s="11" t="str">
        <f>UPPER(_xlfn.TEXTJOIN("_",TRUE,Table13[[#This Row],[SKU_key]],Table13[[#This Row],[MY_SIZE]]))</f>
        <v>CL_OC_MEN_PRINT51_BLACK_XL</v>
      </c>
      <c r="M44" s="2"/>
      <c r="O44" s="2">
        <f>_xlfn.NUMBERVALUE(_xlfn.TEXTBEFORE(Table13[[#This Row],[Сумма]],"."))</f>
        <v>8244</v>
      </c>
      <c r="V44" s="1">
        <v>608113849</v>
      </c>
      <c r="W44" s="1" t="s">
        <v>89</v>
      </c>
      <c r="X44" s="1" t="s">
        <v>111</v>
      </c>
      <c r="Y44" s="1" t="s">
        <v>112</v>
      </c>
      <c r="Z44" s="1" t="s">
        <v>113</v>
      </c>
      <c r="AA44" s="1" t="s">
        <v>295</v>
      </c>
      <c r="AB44" s="1" t="s">
        <v>87</v>
      </c>
      <c r="AC44" s="1" t="s">
        <v>296</v>
      </c>
      <c r="AD44" s="1" t="s">
        <v>89</v>
      </c>
      <c r="AE44" s="1" t="s">
        <v>35</v>
      </c>
      <c r="AG44" s="1" t="s">
        <v>36</v>
      </c>
      <c r="AH44" s="1" t="s">
        <v>60</v>
      </c>
      <c r="AI44" s="1" t="s">
        <v>38</v>
      </c>
      <c r="AM44" s="1" t="s">
        <v>39</v>
      </c>
      <c r="AN44" s="1" t="s">
        <v>39</v>
      </c>
      <c r="AO44" s="1" t="s">
        <v>39</v>
      </c>
      <c r="AP44" s="1" t="s">
        <v>39</v>
      </c>
      <c r="AQ44" s="1">
        <v>1</v>
      </c>
      <c r="AR44" s="1" t="s">
        <v>40</v>
      </c>
      <c r="AS44" s="1" t="s">
        <v>110</v>
      </c>
      <c r="AT44" s="1" t="s">
        <v>40</v>
      </c>
      <c r="AU44" s="1" t="s">
        <v>41</v>
      </c>
      <c r="AV44" s="1" t="s">
        <v>89</v>
      </c>
      <c r="AW44" s="1" t="s">
        <v>43</v>
      </c>
    </row>
    <row r="45" spans="1:52" x14ac:dyDescent="0.35">
      <c r="A45" s="6">
        <v>45877</v>
      </c>
      <c r="B45" s="1" t="s">
        <v>197</v>
      </c>
      <c r="E45" s="18" t="s">
        <v>271</v>
      </c>
      <c r="F45" s="12">
        <v>607638514</v>
      </c>
      <c r="G45" s="22" t="s">
        <v>143</v>
      </c>
      <c r="H45" s="16" t="str">
        <f>Table13[[#This Row],[Название в системе продавца]]</f>
        <v>Принт 5в1  черный мужской 48-50 116155651 (Print51) (XL)</v>
      </c>
      <c r="I45" s="11" t="str">
        <f>Table13[[#This Row],[Артикул]]</f>
        <v>CL_OC_MEN_PRINT51_BLACK_116155651_48-50_(XL)</v>
      </c>
      <c r="J45" s="11" t="str" cm="1">
        <f t="array" ref="J45">_xlfn.TEXTJOIN("_", TRUE, INDEX(_xlfn.TEXTSPLIT(Table13[[#This Row],[SKU_ID_KSP]], "_"), _xlfn.SEQUENCE(5)))</f>
        <v>CL_OC_MEN_PRINT51_BLACK</v>
      </c>
      <c r="K45" s="11" t="str">
        <f>UPPER(_xlfn.TEXTJOIN("_",TRUE,Table13[[#This Row],[SKU_key]],Table13[[#This Row],[MY_SIZE]]))</f>
        <v>CL_OC_MEN_PRINT51_BLACK_L</v>
      </c>
      <c r="M45" s="2"/>
      <c r="O45" s="2">
        <f>_xlfn.NUMBERVALUE(_xlfn.TEXTBEFORE(Table13[[#This Row],[Сумма]],"."))</f>
        <v>8765</v>
      </c>
      <c r="V45" s="1">
        <v>607638514</v>
      </c>
      <c r="W45" s="1" t="s">
        <v>42</v>
      </c>
      <c r="X45" s="1" t="s">
        <v>346</v>
      </c>
      <c r="Y45" s="1" t="s">
        <v>347</v>
      </c>
      <c r="Z45" s="1" t="s">
        <v>348</v>
      </c>
      <c r="AA45" s="1" t="s">
        <v>349</v>
      </c>
      <c r="AB45" s="1" t="s">
        <v>87</v>
      </c>
      <c r="AC45" s="1" t="s">
        <v>350</v>
      </c>
      <c r="AD45" s="1" t="s">
        <v>42</v>
      </c>
      <c r="AE45" s="1" t="s">
        <v>35</v>
      </c>
      <c r="AG45" s="1" t="s">
        <v>36</v>
      </c>
      <c r="AH45" s="1" t="s">
        <v>50</v>
      </c>
      <c r="AI45" s="1" t="s">
        <v>38</v>
      </c>
      <c r="AM45" s="1" t="s">
        <v>39</v>
      </c>
      <c r="AN45" s="1" t="s">
        <v>39</v>
      </c>
      <c r="AO45" s="1" t="s">
        <v>39</v>
      </c>
      <c r="AP45" s="1" t="s">
        <v>39</v>
      </c>
      <c r="AQ45" s="1">
        <v>1</v>
      </c>
      <c r="AR45" s="1" t="s">
        <v>40</v>
      </c>
      <c r="AS45" s="1" t="s">
        <v>221</v>
      </c>
      <c r="AT45" s="1" t="s">
        <v>40</v>
      </c>
      <c r="AU45" s="1" t="s">
        <v>41</v>
      </c>
      <c r="AV45" s="1" t="s">
        <v>89</v>
      </c>
      <c r="AW45" s="1" t="s">
        <v>43</v>
      </c>
    </row>
    <row r="46" spans="1:52" x14ac:dyDescent="0.35">
      <c r="A46" s="6">
        <v>45877</v>
      </c>
      <c r="B46" s="1" t="s">
        <v>197</v>
      </c>
      <c r="E46" s="18" t="s">
        <v>271</v>
      </c>
      <c r="F46" s="12">
        <v>608312177</v>
      </c>
      <c r="G46" s="22" t="s">
        <v>143</v>
      </c>
      <c r="H46" s="16" t="str">
        <f>Table13[[#This Row],[Название в системе продавца]]</f>
        <v>Принт 5в1  черный мужской 48 120939888 (Print51) (XL)</v>
      </c>
      <c r="I46" s="11" t="str">
        <f>Table13[[#This Row],[Артикул]]</f>
        <v>CL_OC_MEN_PRINT51_BLACK_120939888_48_(XL)</v>
      </c>
      <c r="J46" s="11" t="str" cm="1">
        <f t="array" ref="J46">_xlfn.TEXTJOIN("_", TRUE, INDEX(_xlfn.TEXTSPLIT(Table13[[#This Row],[SKU_ID_KSP]], "_"), _xlfn.SEQUENCE(5)))</f>
        <v>CL_OC_MEN_PRINT51_BLACK</v>
      </c>
      <c r="K46" s="11" t="str">
        <f>UPPER(_xlfn.TEXTJOIN("_",TRUE,Table13[[#This Row],[SKU_key]],Table13[[#This Row],[MY_SIZE]]))</f>
        <v>CL_OC_MEN_PRINT51_BLACK_L</v>
      </c>
      <c r="M46" s="2"/>
      <c r="O46" s="2">
        <f>_xlfn.NUMBERVALUE(_xlfn.TEXTBEFORE(Table13[[#This Row],[Сумма]],"."))</f>
        <v>8025</v>
      </c>
      <c r="V46" s="1">
        <v>608312177</v>
      </c>
      <c r="W46" s="1" t="s">
        <v>89</v>
      </c>
      <c r="X46" s="1" t="s">
        <v>272</v>
      </c>
      <c r="Y46" s="1" t="s">
        <v>273</v>
      </c>
      <c r="Z46" s="1" t="s">
        <v>274</v>
      </c>
      <c r="AA46" s="1" t="s">
        <v>275</v>
      </c>
      <c r="AB46" s="1" t="s">
        <v>87</v>
      </c>
      <c r="AC46" s="1" t="s">
        <v>276</v>
      </c>
      <c r="AD46" s="1" t="s">
        <v>89</v>
      </c>
      <c r="AE46" s="1" t="s">
        <v>35</v>
      </c>
      <c r="AG46" s="1" t="s">
        <v>97</v>
      </c>
      <c r="AH46" s="1" t="s">
        <v>60</v>
      </c>
      <c r="AI46" s="1" t="s">
        <v>38</v>
      </c>
      <c r="AM46" s="1" t="s">
        <v>39</v>
      </c>
      <c r="AN46" s="1" t="s">
        <v>39</v>
      </c>
      <c r="AO46" s="1" t="s">
        <v>39</v>
      </c>
      <c r="AP46" s="1" t="s">
        <v>39</v>
      </c>
      <c r="AQ46" s="1">
        <v>1</v>
      </c>
      <c r="AR46" s="1" t="s">
        <v>40</v>
      </c>
      <c r="AS46" s="1" t="s">
        <v>110</v>
      </c>
      <c r="AT46" s="1" t="s">
        <v>40</v>
      </c>
      <c r="AU46" s="1" t="s">
        <v>41</v>
      </c>
      <c r="AV46" s="1" t="s">
        <v>225</v>
      </c>
      <c r="AW46" s="1" t="s">
        <v>43</v>
      </c>
    </row>
    <row r="47" spans="1:52" x14ac:dyDescent="0.35">
      <c r="A47" s="6">
        <v>45877</v>
      </c>
      <c r="B47" s="1" t="s">
        <v>197</v>
      </c>
      <c r="E47" s="18" t="s">
        <v>271</v>
      </c>
      <c r="F47" s="12">
        <v>608290307</v>
      </c>
      <c r="G47" s="22" t="s">
        <v>143</v>
      </c>
      <c r="H47" s="16" t="str">
        <f>Table13[[#This Row],[Название в системе продавца]]</f>
        <v>Принт 5в1  черный мужской 42/44, 46 103217238 (Print51) (L)</v>
      </c>
      <c r="I47" s="11" t="str">
        <f>Table13[[#This Row],[Артикул]]</f>
        <v>CL_OC_MEN_PRINT51_BLACK_103217238_42/44, 46_(L)</v>
      </c>
      <c r="J47" s="11" t="str" cm="1">
        <f t="array" ref="J47">_xlfn.TEXTJOIN("_", TRUE, INDEX(_xlfn.TEXTSPLIT(Table13[[#This Row],[SKU_ID_KSP]], "_"), _xlfn.SEQUENCE(5)))</f>
        <v>CL_OC_MEN_PRINT51_BLACK</v>
      </c>
      <c r="K47" s="11" t="str">
        <f>UPPER(_xlfn.TEXTJOIN("_",TRUE,Table13[[#This Row],[SKU_key]],Table13[[#This Row],[MY_SIZE]]))</f>
        <v>CL_OC_MEN_PRINT51_BLACK_L</v>
      </c>
      <c r="M47" s="2"/>
      <c r="O47" s="2">
        <f>_xlfn.NUMBERVALUE(_xlfn.TEXTBEFORE(Table13[[#This Row],[Сумма]],"."))</f>
        <v>8933</v>
      </c>
      <c r="V47" s="1">
        <v>608290307</v>
      </c>
      <c r="W47" s="1" t="s">
        <v>89</v>
      </c>
      <c r="X47" s="1" t="s">
        <v>279</v>
      </c>
      <c r="Y47" s="1" t="s">
        <v>280</v>
      </c>
      <c r="Z47" s="1" t="s">
        <v>281</v>
      </c>
      <c r="AA47" s="1" t="s">
        <v>282</v>
      </c>
      <c r="AB47" s="1" t="s">
        <v>48</v>
      </c>
      <c r="AC47" s="1" t="s">
        <v>283</v>
      </c>
      <c r="AD47" s="1" t="s">
        <v>89</v>
      </c>
      <c r="AE47" s="1" t="s">
        <v>35</v>
      </c>
      <c r="AG47" s="1" t="s">
        <v>36</v>
      </c>
      <c r="AH47" s="1" t="s">
        <v>60</v>
      </c>
      <c r="AI47" s="1" t="s">
        <v>38</v>
      </c>
      <c r="AM47" s="1" t="s">
        <v>39</v>
      </c>
      <c r="AN47" s="1" t="s">
        <v>39</v>
      </c>
      <c r="AO47" s="1" t="s">
        <v>39</v>
      </c>
      <c r="AP47" s="1" t="s">
        <v>39</v>
      </c>
      <c r="AQ47" s="1">
        <v>1</v>
      </c>
      <c r="AR47" s="1" t="s">
        <v>40</v>
      </c>
      <c r="AS47" s="1" t="s">
        <v>110</v>
      </c>
      <c r="AT47" s="1" t="s">
        <v>40</v>
      </c>
      <c r="AU47" s="1" t="s">
        <v>41</v>
      </c>
      <c r="AV47" s="1" t="s">
        <v>225</v>
      </c>
      <c r="AW47" s="1" t="s">
        <v>43</v>
      </c>
    </row>
    <row r="48" spans="1:52" x14ac:dyDescent="0.35">
      <c r="A48" s="6">
        <v>45877</v>
      </c>
      <c r="B48" s="1" t="s">
        <v>197</v>
      </c>
      <c r="E48" s="18" t="s">
        <v>271</v>
      </c>
      <c r="F48" s="12">
        <v>608021928</v>
      </c>
      <c r="G48" s="12" t="s">
        <v>141</v>
      </c>
      <c r="H48" s="16" t="str">
        <f>Table13[[#This Row],[Название в системе продавца]]</f>
        <v>Принт 5в1  черный мужской 54-56 116155651 (Print51) (3XL)</v>
      </c>
      <c r="I48" s="11" t="str">
        <f>Table13[[#This Row],[Артикул]]</f>
        <v>CL_OC_MEN_PRINT51_BLACK_116155651_54-56_(3XL)</v>
      </c>
      <c r="J48" s="11" t="str" cm="1">
        <f t="array" ref="J48">_xlfn.TEXTJOIN("_", TRUE, INDEX(_xlfn.TEXTSPLIT(Table13[[#This Row],[SKU_ID_KSP]], "_"), _xlfn.SEQUENCE(5)))</f>
        <v>CL_OC_MEN_PRINT51_BLACK</v>
      </c>
      <c r="K48" s="11" t="str">
        <f>UPPER(_xlfn.TEXTJOIN("_",TRUE,Table13[[#This Row],[SKU_key]],Table13[[#This Row],[MY_SIZE]]))</f>
        <v>CL_OC_MEN_PRINT51_BLACK_3XL</v>
      </c>
      <c r="M48" s="2"/>
      <c r="O48" s="2">
        <f>_xlfn.NUMBERVALUE(_xlfn.TEXTBEFORE(Table13[[#This Row],[Сумма]],"."))</f>
        <v>8934</v>
      </c>
      <c r="V48" s="1">
        <v>608021928</v>
      </c>
      <c r="W48" s="1" t="s">
        <v>89</v>
      </c>
      <c r="X48" s="1" t="s">
        <v>299</v>
      </c>
      <c r="Y48" s="1" t="s">
        <v>300</v>
      </c>
      <c r="Z48" s="1" t="s">
        <v>301</v>
      </c>
      <c r="AA48" s="1" t="s">
        <v>302</v>
      </c>
      <c r="AB48" s="1" t="s">
        <v>87</v>
      </c>
      <c r="AC48" s="1" t="s">
        <v>303</v>
      </c>
      <c r="AD48" s="1" t="s">
        <v>89</v>
      </c>
      <c r="AE48" s="1" t="s">
        <v>35</v>
      </c>
      <c r="AG48" s="1" t="s">
        <v>36</v>
      </c>
      <c r="AH48" s="1" t="s">
        <v>60</v>
      </c>
      <c r="AI48" s="1" t="s">
        <v>38</v>
      </c>
      <c r="AM48" s="1" t="s">
        <v>39</v>
      </c>
      <c r="AN48" s="1" t="s">
        <v>39</v>
      </c>
      <c r="AO48" s="1" t="s">
        <v>39</v>
      </c>
      <c r="AP48" s="1" t="s">
        <v>39</v>
      </c>
      <c r="AQ48" s="1">
        <v>1</v>
      </c>
      <c r="AR48" s="1" t="s">
        <v>40</v>
      </c>
      <c r="AS48" s="1" t="s">
        <v>110</v>
      </c>
      <c r="AT48" s="1" t="s">
        <v>40</v>
      </c>
      <c r="AU48" s="1" t="s">
        <v>41</v>
      </c>
      <c r="AV48" s="1" t="s">
        <v>89</v>
      </c>
      <c r="AW48" s="1" t="s">
        <v>43</v>
      </c>
    </row>
    <row r="49" spans="1:49" x14ac:dyDescent="0.35">
      <c r="A49" s="6">
        <v>45877</v>
      </c>
      <c r="B49" s="1" t="s">
        <v>197</v>
      </c>
      <c r="E49" s="18" t="s">
        <v>271</v>
      </c>
      <c r="F49" s="12">
        <v>607873555</v>
      </c>
      <c r="G49" s="22" t="s">
        <v>142</v>
      </c>
      <c r="H49" s="16" t="str">
        <f>Table13[[#This Row],[Название в системе продавца]]</f>
        <v>Принт 5в1  черный мужской 52-54 116155651 (Print51) (2XL)</v>
      </c>
      <c r="I49" s="11" t="str">
        <f>Table13[[#This Row],[Артикул]]</f>
        <v>CL_OC_MEN_PRINT51_BLACK_116155651_52-54_(2XL)</v>
      </c>
      <c r="J49" s="11" t="str" cm="1">
        <f t="array" ref="J49">_xlfn.TEXTJOIN("_", TRUE, INDEX(_xlfn.TEXTSPLIT(Table13[[#This Row],[SKU_ID_KSP]], "_"), _xlfn.SEQUENCE(5)))</f>
        <v>CL_OC_MEN_PRINT51_BLACK</v>
      </c>
      <c r="K49" s="11" t="str">
        <f>UPPER(_xlfn.TEXTJOIN("_",TRUE,Table13[[#This Row],[SKU_key]],Table13[[#This Row],[MY_SIZE]]))</f>
        <v>CL_OC_MEN_PRINT51_BLACK_2XL</v>
      </c>
      <c r="M49" s="2"/>
      <c r="O49" s="2">
        <f>_xlfn.NUMBERVALUE(_xlfn.TEXTBEFORE(Table13[[#This Row],[Сумма]],"."))</f>
        <v>8977</v>
      </c>
      <c r="V49" s="1">
        <v>607873555</v>
      </c>
      <c r="W49" s="1" t="s">
        <v>89</v>
      </c>
      <c r="X49" s="1" t="s">
        <v>322</v>
      </c>
      <c r="Y49" s="1" t="s">
        <v>323</v>
      </c>
      <c r="Z49" s="1" t="s">
        <v>324</v>
      </c>
      <c r="AA49" s="1" t="s">
        <v>325</v>
      </c>
      <c r="AB49" s="1" t="s">
        <v>87</v>
      </c>
      <c r="AC49" s="1" t="s">
        <v>326</v>
      </c>
      <c r="AD49" s="1" t="s">
        <v>89</v>
      </c>
      <c r="AE49" s="1" t="s">
        <v>35</v>
      </c>
      <c r="AG49" s="1" t="s">
        <v>36</v>
      </c>
      <c r="AH49" s="1" t="s">
        <v>50</v>
      </c>
      <c r="AI49" s="1" t="s">
        <v>38</v>
      </c>
      <c r="AM49" s="1" t="s">
        <v>39</v>
      </c>
      <c r="AN49" s="1" t="s">
        <v>39</v>
      </c>
      <c r="AO49" s="1" t="s">
        <v>39</v>
      </c>
      <c r="AP49" s="1" t="s">
        <v>39</v>
      </c>
      <c r="AQ49" s="1">
        <v>1</v>
      </c>
      <c r="AR49" s="1" t="s">
        <v>40</v>
      </c>
      <c r="AS49" s="1" t="s">
        <v>221</v>
      </c>
      <c r="AT49" s="1" t="s">
        <v>40</v>
      </c>
      <c r="AU49" s="1" t="s">
        <v>41</v>
      </c>
      <c r="AV49" s="1" t="s">
        <v>89</v>
      </c>
      <c r="AW49" s="1" t="s">
        <v>43</v>
      </c>
    </row>
    <row r="50" spans="1:49" x14ac:dyDescent="0.35">
      <c r="A50" s="6">
        <v>45877</v>
      </c>
      <c r="B50" s="1" t="s">
        <v>197</v>
      </c>
      <c r="E50" s="18" t="s">
        <v>271</v>
      </c>
      <c r="F50" s="12">
        <v>607847445</v>
      </c>
      <c r="G50" s="22" t="s">
        <v>142</v>
      </c>
      <c r="H50" s="16" t="str">
        <f>Table13[[#This Row],[Название в системе продавца]]</f>
        <v>Принт 5в1  черный мужской 50-52 116155651 (Print51) (XL)</v>
      </c>
      <c r="I50" s="11" t="str">
        <f>Table13[[#This Row],[Артикул]]</f>
        <v>CL_OC_MEN_PRINT51_BLACK_116155651_50-52_(XL)</v>
      </c>
      <c r="J50" s="11" t="str" cm="1">
        <f t="array" ref="J50">_xlfn.TEXTJOIN("_", TRUE, INDEX(_xlfn.TEXTSPLIT(Table13[[#This Row],[SKU_ID_KSP]], "_"), _xlfn.SEQUENCE(5)))</f>
        <v>CL_OC_MEN_PRINT51_BLACK</v>
      </c>
      <c r="K50" s="11" t="str">
        <f>UPPER(_xlfn.TEXTJOIN("_",TRUE,Table13[[#This Row],[SKU_key]],Table13[[#This Row],[MY_SIZE]]))</f>
        <v>CL_OC_MEN_PRINT51_BLACK_2XL</v>
      </c>
      <c r="M50" s="2"/>
      <c r="O50" s="2">
        <f>_xlfn.NUMBERVALUE(_xlfn.TEXTBEFORE(Table13[[#This Row],[Сумма]],"."))</f>
        <v>8984</v>
      </c>
      <c r="V50" s="1">
        <v>607847445</v>
      </c>
      <c r="W50" s="1" t="s">
        <v>89</v>
      </c>
      <c r="X50" s="1" t="s">
        <v>199</v>
      </c>
      <c r="Y50" s="1" t="s">
        <v>200</v>
      </c>
      <c r="Z50" s="1" t="s">
        <v>201</v>
      </c>
      <c r="AA50" s="1" t="s">
        <v>327</v>
      </c>
      <c r="AB50" s="1" t="s">
        <v>87</v>
      </c>
      <c r="AC50" s="1" t="s">
        <v>328</v>
      </c>
      <c r="AD50" s="1" t="s">
        <v>89</v>
      </c>
      <c r="AE50" s="1" t="s">
        <v>35</v>
      </c>
      <c r="AG50" s="1" t="s">
        <v>36</v>
      </c>
      <c r="AH50" s="1" t="s">
        <v>50</v>
      </c>
      <c r="AI50" s="1" t="s">
        <v>38</v>
      </c>
      <c r="AM50" s="1" t="s">
        <v>39</v>
      </c>
      <c r="AN50" s="1" t="s">
        <v>39</v>
      </c>
      <c r="AO50" s="1" t="s">
        <v>39</v>
      </c>
      <c r="AP50" s="1" t="s">
        <v>39</v>
      </c>
      <c r="AQ50" s="1">
        <v>1</v>
      </c>
      <c r="AR50" s="1" t="s">
        <v>40</v>
      </c>
      <c r="AS50" s="1" t="s">
        <v>221</v>
      </c>
      <c r="AT50" s="1" t="s">
        <v>40</v>
      </c>
      <c r="AU50" s="1" t="s">
        <v>41</v>
      </c>
      <c r="AV50" s="1" t="s">
        <v>89</v>
      </c>
      <c r="AW50" s="1" t="s">
        <v>43</v>
      </c>
    </row>
    <row r="51" spans="1:49" x14ac:dyDescent="0.35">
      <c r="A51" s="6">
        <v>45877</v>
      </c>
      <c r="B51" s="1" t="s">
        <v>197</v>
      </c>
      <c r="E51" s="14" t="str">
        <f>_xlfn.XLOOKUP(Table13[[#This Row],[SKU_key]],[1]!B_m_02_SKU[SKU_key],[1]!B_m_02_SKU[Kaspi_name_core],"",0,1)</f>
        <v>Леггинсы черные</v>
      </c>
      <c r="F51" s="12">
        <v>608192323</v>
      </c>
      <c r="G51" s="12" t="s">
        <v>82</v>
      </c>
      <c r="H51" s="16" t="str">
        <f>Table13[[#This Row],[Название в системе продавца]]</f>
        <v>Леггинсы черные мужской XL 52 116968695 (2XL)</v>
      </c>
      <c r="I51" s="11" t="str">
        <f>Table13[[#This Row],[Артикул]]</f>
        <v>CL_NEW-CLO_MEN_LEG_BLACK_XL 52_(2XL)</v>
      </c>
      <c r="J51" s="11" t="str" cm="1">
        <f t="array" ref="J51">_xlfn.TEXTJOIN("_", TRUE, INDEX(_xlfn.TEXTSPLIT(Table13[[#This Row],[SKU_ID_KSP]], "_"), _xlfn.SEQUENCE(5)))</f>
        <v>CL_NEW-CLO_MEN_LEG_BLACK</v>
      </c>
      <c r="K51" s="11" t="str">
        <f>UPPER(_xlfn.TEXTJOIN("_",TRUE,Table13[[#This Row],[SKU_key]],Table13[[#This Row],[MY_SIZE]]))</f>
        <v>CL_NEW-CLO_MEN_LEG_BLACK_XL</v>
      </c>
      <c r="M51" s="2"/>
      <c r="O51" s="2">
        <f>_xlfn.NUMBERVALUE(_xlfn.TEXTBEFORE(Table13[[#This Row],[Сумма]],"."))</f>
        <v>1398</v>
      </c>
      <c r="V51" s="1">
        <v>608192323</v>
      </c>
      <c r="W51" s="1" t="s">
        <v>89</v>
      </c>
      <c r="X51" s="1" t="s">
        <v>289</v>
      </c>
      <c r="Y51" s="1" t="s">
        <v>290</v>
      </c>
      <c r="Z51" s="1" t="s">
        <v>291</v>
      </c>
      <c r="AA51" s="1" t="s">
        <v>47</v>
      </c>
      <c r="AB51" s="1" t="s">
        <v>48</v>
      </c>
      <c r="AC51" s="1" t="s">
        <v>292</v>
      </c>
      <c r="AD51" s="1" t="s">
        <v>89</v>
      </c>
      <c r="AE51" s="1" t="s">
        <v>35</v>
      </c>
      <c r="AG51" s="1" t="s">
        <v>36</v>
      </c>
      <c r="AH51" s="1" t="s">
        <v>60</v>
      </c>
      <c r="AI51" s="1" t="s">
        <v>38</v>
      </c>
      <c r="AM51" s="1" t="s">
        <v>39</v>
      </c>
      <c r="AN51" s="1" t="s">
        <v>39</v>
      </c>
      <c r="AO51" s="1" t="s">
        <v>39</v>
      </c>
      <c r="AP51" s="1" t="s">
        <v>39</v>
      </c>
      <c r="AQ51" s="1">
        <v>1</v>
      </c>
      <c r="AR51" s="1" t="s">
        <v>61</v>
      </c>
      <c r="AS51" s="1" t="s">
        <v>40</v>
      </c>
      <c r="AT51" s="1" t="s">
        <v>40</v>
      </c>
      <c r="AU51" s="1" t="s">
        <v>41</v>
      </c>
      <c r="AV51" s="1" t="s">
        <v>89</v>
      </c>
      <c r="AW51" s="1" t="s">
        <v>43</v>
      </c>
    </row>
    <row r="52" spans="1:49" x14ac:dyDescent="0.35">
      <c r="A52" s="6">
        <v>45877</v>
      </c>
      <c r="B52" s="1" t="s">
        <v>197</v>
      </c>
      <c r="E52" s="14" t="str">
        <f>_xlfn.XLOOKUP(Table13[[#This Row],[SKU_key]],[1]!B_m_02_SKU[SKU_key],[1]!B_m_02_SKU[Kaspi_name_core],"",0,1)</f>
        <v>Леггинсы черные</v>
      </c>
      <c r="F52" s="12">
        <v>607638898</v>
      </c>
      <c r="G52" s="12" t="s">
        <v>82</v>
      </c>
      <c r="H52" s="16" t="str">
        <f>Table13[[#This Row],[Название в системе продавца]]</f>
        <v>Леггинсы черные мужской 54-56 134019003 (3XL)</v>
      </c>
      <c r="I52" s="11" t="str">
        <f>Table13[[#This Row],[Артикул]]</f>
        <v>CL_NEW-CLO_MEN_LEG_BLACK_54-56_(3XL)</v>
      </c>
      <c r="J52" s="11" t="str" cm="1">
        <f t="array" ref="J52">_xlfn.TEXTJOIN("_", TRUE, INDEX(_xlfn.TEXTSPLIT(Table13[[#This Row],[SKU_ID_KSP]], "_"), _xlfn.SEQUENCE(5)))</f>
        <v>CL_NEW-CLO_MEN_LEG_BLACK</v>
      </c>
      <c r="K52" s="11" t="str">
        <f>UPPER(_xlfn.TEXTJOIN("_",TRUE,Table13[[#This Row],[SKU_key]],Table13[[#This Row],[MY_SIZE]]))</f>
        <v>CL_NEW-CLO_MEN_LEG_BLACK_XL</v>
      </c>
      <c r="M52" s="2"/>
      <c r="O52" s="2">
        <f>_xlfn.NUMBERVALUE(_xlfn.TEXTBEFORE(Table13[[#This Row],[Сумма]],"."))</f>
        <v>3951</v>
      </c>
      <c r="V52" s="1">
        <v>607638898</v>
      </c>
      <c r="W52" s="1" t="s">
        <v>42</v>
      </c>
      <c r="X52" s="1" t="s">
        <v>340</v>
      </c>
      <c r="Y52" s="1" t="s">
        <v>341</v>
      </c>
      <c r="Z52" s="1" t="s">
        <v>342</v>
      </c>
      <c r="AA52" s="1" t="s">
        <v>343</v>
      </c>
      <c r="AB52" s="1" t="s">
        <v>344</v>
      </c>
      <c r="AC52" s="1" t="s">
        <v>345</v>
      </c>
      <c r="AD52" s="1" t="s">
        <v>42</v>
      </c>
      <c r="AE52" s="1" t="s">
        <v>35</v>
      </c>
      <c r="AG52" s="1" t="s">
        <v>97</v>
      </c>
      <c r="AH52" s="1" t="s">
        <v>60</v>
      </c>
      <c r="AI52" s="1" t="s">
        <v>38</v>
      </c>
      <c r="AM52" s="1" t="s">
        <v>39</v>
      </c>
      <c r="AN52" s="1" t="s">
        <v>39</v>
      </c>
      <c r="AO52" s="1" t="s">
        <v>39</v>
      </c>
      <c r="AP52" s="1" t="s">
        <v>39</v>
      </c>
      <c r="AQ52" s="1">
        <v>1</v>
      </c>
      <c r="AR52" s="1" t="s">
        <v>61</v>
      </c>
      <c r="AS52" s="1" t="s">
        <v>40</v>
      </c>
      <c r="AT52" s="1" t="s">
        <v>40</v>
      </c>
      <c r="AU52" s="1" t="s">
        <v>41</v>
      </c>
      <c r="AV52" s="1" t="s">
        <v>89</v>
      </c>
      <c r="AW52" s="1" t="s">
        <v>43</v>
      </c>
    </row>
    <row r="53" spans="1:49" x14ac:dyDescent="0.35">
      <c r="A53" s="6">
        <v>45877</v>
      </c>
      <c r="B53" s="1" t="s">
        <v>197</v>
      </c>
      <c r="E53" s="14" t="str">
        <f>_xlfn.XLOOKUP(Table13[[#This Row],[SKU_key]],[1]!B_m_02_SKU[SKU_key],[1]!B_m_02_SKU[Kaspi_name_core],"",0,1)</f>
        <v>Леггинсы черные</v>
      </c>
      <c r="F53" s="12">
        <v>608168918</v>
      </c>
      <c r="G53" s="22" t="s">
        <v>143</v>
      </c>
      <c r="H53" s="16" t="str">
        <f>Table13[[#This Row],[Название в системе продавца]]</f>
        <v>Леггинсы черные мужской M 48 116968695 (L)</v>
      </c>
      <c r="I53" s="11" t="str">
        <f>Table13[[#This Row],[Артикул]]</f>
        <v>CL_NEW-CLO_MEN_LEG_BLACK_M 48_(L)</v>
      </c>
      <c r="J53" s="11" t="str" cm="1">
        <f t="array" ref="J53">_xlfn.TEXTJOIN("_", TRUE, INDEX(_xlfn.TEXTSPLIT(Table13[[#This Row],[SKU_ID_KSP]], "_"), _xlfn.SEQUENCE(5)))</f>
        <v>CL_NEW-CLO_MEN_LEG_BLACK</v>
      </c>
      <c r="K53" s="11" t="str">
        <f>UPPER(_xlfn.TEXTJOIN("_",TRUE,Table13[[#This Row],[SKU_key]],Table13[[#This Row],[MY_SIZE]]))</f>
        <v>CL_NEW-CLO_MEN_LEG_BLACK_L</v>
      </c>
      <c r="M53" s="2"/>
      <c r="O53" s="2">
        <f>_xlfn.NUMBERVALUE(_xlfn.TEXTBEFORE(Table13[[#This Row],[Сумма]],"."))</f>
        <v>999</v>
      </c>
      <c r="V53" s="1">
        <v>608168918</v>
      </c>
      <c r="W53" s="1" t="s">
        <v>89</v>
      </c>
      <c r="X53" s="1" t="s">
        <v>51</v>
      </c>
      <c r="Y53" s="1" t="s">
        <v>52</v>
      </c>
      <c r="Z53" s="1" t="s">
        <v>53</v>
      </c>
      <c r="AA53" s="1" t="s">
        <v>161</v>
      </c>
      <c r="AB53" s="1" t="s">
        <v>48</v>
      </c>
      <c r="AC53" s="1" t="s">
        <v>293</v>
      </c>
      <c r="AD53" s="1" t="s">
        <v>89</v>
      </c>
      <c r="AE53" s="1" t="s">
        <v>35</v>
      </c>
      <c r="AG53" s="1" t="s">
        <v>36</v>
      </c>
      <c r="AH53" s="1" t="s">
        <v>60</v>
      </c>
      <c r="AI53" s="1" t="s">
        <v>38</v>
      </c>
      <c r="AM53" s="1" t="s">
        <v>39</v>
      </c>
      <c r="AN53" s="1" t="s">
        <v>39</v>
      </c>
      <c r="AO53" s="1" t="s">
        <v>39</v>
      </c>
      <c r="AP53" s="1" t="s">
        <v>39</v>
      </c>
      <c r="AQ53" s="1">
        <v>1</v>
      </c>
      <c r="AR53" s="1" t="s">
        <v>61</v>
      </c>
      <c r="AS53" s="1" t="s">
        <v>40</v>
      </c>
      <c r="AT53" s="1" t="s">
        <v>40</v>
      </c>
      <c r="AU53" s="1" t="s">
        <v>41</v>
      </c>
      <c r="AV53" s="1" t="s">
        <v>89</v>
      </c>
      <c r="AW53" s="1" t="s">
        <v>43</v>
      </c>
    </row>
    <row r="54" spans="1:49" x14ac:dyDescent="0.35">
      <c r="A54" s="6">
        <v>45877</v>
      </c>
      <c r="B54" s="1" t="s">
        <v>197</v>
      </c>
      <c r="E54" s="14" t="str">
        <f>_xlfn.XLOOKUP(Table13[[#This Row],[SKU_key]],[1]!B_m_02_SKU[SKU_key],[1]!B_m_02_SKU[Kaspi_name_core],"",0,1)</f>
        <v>Леггинсы черные</v>
      </c>
      <c r="F54" s="12">
        <v>607722976</v>
      </c>
      <c r="G54" s="12" t="s">
        <v>142</v>
      </c>
      <c r="H54" s="16" t="str">
        <f>Table13[[#This Row],[Название в системе продавца]]</f>
        <v>Леггинсы черные мужской 2XL 54 116968695 (3XL)</v>
      </c>
      <c r="I54" s="11" t="str">
        <f>Table13[[#This Row],[Артикул]]</f>
        <v>CL_NEW-CLO_MEN_LEG_BLACK_2XL 54_(3XL)</v>
      </c>
      <c r="J54" s="11" t="str" cm="1">
        <f t="array" ref="J54">_xlfn.TEXTJOIN("_", TRUE, INDEX(_xlfn.TEXTSPLIT(Table13[[#This Row],[SKU_ID_KSP]], "_"), _xlfn.SEQUENCE(5)))</f>
        <v>CL_NEW-CLO_MEN_LEG_BLACK</v>
      </c>
      <c r="K54" s="11" t="str">
        <f>UPPER(_xlfn.TEXTJOIN("_",TRUE,Table13[[#This Row],[SKU_key]],Table13[[#This Row],[MY_SIZE]]))</f>
        <v>CL_NEW-CLO_MEN_LEG_BLACK_2XL</v>
      </c>
      <c r="M54" s="2"/>
      <c r="O54" s="2">
        <f>_xlfn.NUMBERVALUE(_xlfn.TEXTBEFORE(Table13[[#This Row],[Сумма]],"."))</f>
        <v>1398</v>
      </c>
      <c r="V54" s="1">
        <v>607722976</v>
      </c>
      <c r="W54" s="1" t="s">
        <v>42</v>
      </c>
      <c r="X54" s="1" t="s">
        <v>334</v>
      </c>
      <c r="Y54" s="1" t="s">
        <v>335</v>
      </c>
      <c r="Z54" s="1" t="s">
        <v>336</v>
      </c>
      <c r="AA54" s="1" t="s">
        <v>47</v>
      </c>
      <c r="AB54" s="1" t="s">
        <v>48</v>
      </c>
      <c r="AC54" s="1" t="s">
        <v>337</v>
      </c>
      <c r="AD54" s="1" t="s">
        <v>42</v>
      </c>
      <c r="AE54" s="1" t="s">
        <v>35</v>
      </c>
      <c r="AG54" s="1" t="s">
        <v>36</v>
      </c>
      <c r="AH54" s="1" t="s">
        <v>60</v>
      </c>
      <c r="AI54" s="1" t="s">
        <v>38</v>
      </c>
      <c r="AM54" s="1" t="s">
        <v>39</v>
      </c>
      <c r="AN54" s="1" t="s">
        <v>39</v>
      </c>
      <c r="AO54" s="1" t="s">
        <v>39</v>
      </c>
      <c r="AP54" s="1" t="s">
        <v>39</v>
      </c>
      <c r="AQ54" s="1">
        <v>1</v>
      </c>
      <c r="AR54" s="1" t="s">
        <v>40</v>
      </c>
      <c r="AS54" s="1" t="s">
        <v>40</v>
      </c>
      <c r="AT54" s="1" t="s">
        <v>40</v>
      </c>
      <c r="AU54" s="1" t="s">
        <v>41</v>
      </c>
      <c r="AV54" s="1" t="s">
        <v>89</v>
      </c>
      <c r="AW54" s="1" t="s">
        <v>43</v>
      </c>
    </row>
    <row r="55" spans="1:49" x14ac:dyDescent="0.35">
      <c r="A55" s="6">
        <v>45877</v>
      </c>
      <c r="B55" s="1" t="s">
        <v>197</v>
      </c>
      <c r="E55" s="13" t="str">
        <f>_xlfn.XLOOKUP(Table13[[#This Row],[SKU_key]],[1]!B_m_02_SKU[SKU_key],[1]!B_m_02_SKU[Kaspi_name_core],"",0,1)</f>
        <v>Леггинсы белый</v>
      </c>
      <c r="F55" s="12">
        <v>608099212</v>
      </c>
      <c r="G55" s="22" t="s">
        <v>82</v>
      </c>
      <c r="H55" s="16" t="str">
        <f>Table13[[#This Row],[Название в системе продавца]]</f>
        <v>Леггинсы белый мужской M 48 118808622 (L)</v>
      </c>
      <c r="I55" s="11" t="str">
        <f>Table13[[#This Row],[Артикул]]</f>
        <v>CL_NEW-CLO_MEN_LEG_WHITE_M 48_(L)</v>
      </c>
      <c r="J55" s="11" t="str" cm="1">
        <f t="array" ref="J55">_xlfn.TEXTJOIN("_", TRUE, INDEX(_xlfn.TEXTSPLIT(Table13[[#This Row],[SKU_ID_KSP]], "_"), _xlfn.SEQUENCE(5)))</f>
        <v>CL_NEW-CLO_MEN_LEG_WHITE</v>
      </c>
      <c r="K55" s="11" t="str">
        <f>UPPER(_xlfn.TEXTJOIN("_",TRUE,Table13[[#This Row],[SKU_key]],Table13[[#This Row],[MY_SIZE]]))</f>
        <v>CL_NEW-CLO_MEN_LEG_WHITE_XL</v>
      </c>
      <c r="M55" s="2"/>
      <c r="O55" s="2">
        <f>_xlfn.NUMBERVALUE(_xlfn.TEXTBEFORE(Table13[[#This Row],[Сумма]],"."))</f>
        <v>1478</v>
      </c>
      <c r="V55" s="1">
        <v>608099212</v>
      </c>
      <c r="W55" s="1" t="s">
        <v>89</v>
      </c>
      <c r="X55" s="1" t="s">
        <v>44</v>
      </c>
      <c r="Y55" s="1" t="s">
        <v>45</v>
      </c>
      <c r="Z55" s="1" t="s">
        <v>46</v>
      </c>
      <c r="AA55" s="1" t="s">
        <v>297</v>
      </c>
      <c r="AB55" s="1" t="s">
        <v>48</v>
      </c>
      <c r="AC55" s="1" t="s">
        <v>298</v>
      </c>
      <c r="AD55" s="1" t="s">
        <v>89</v>
      </c>
      <c r="AE55" s="1" t="s">
        <v>35</v>
      </c>
      <c r="AG55" s="1" t="s">
        <v>36</v>
      </c>
      <c r="AH55" s="1" t="s">
        <v>60</v>
      </c>
      <c r="AI55" s="1" t="s">
        <v>38</v>
      </c>
      <c r="AM55" s="1" t="s">
        <v>39</v>
      </c>
      <c r="AN55" s="1" t="s">
        <v>39</v>
      </c>
      <c r="AO55" s="1" t="s">
        <v>39</v>
      </c>
      <c r="AP55" s="1" t="s">
        <v>39</v>
      </c>
      <c r="AQ55" s="1">
        <v>1</v>
      </c>
      <c r="AR55" s="1" t="s">
        <v>61</v>
      </c>
      <c r="AS55" s="1" t="s">
        <v>40</v>
      </c>
      <c r="AT55" s="1" t="s">
        <v>40</v>
      </c>
      <c r="AU55" s="1" t="s">
        <v>41</v>
      </c>
      <c r="AV55" s="1" t="s">
        <v>89</v>
      </c>
      <c r="AW55" s="1" t="s">
        <v>43</v>
      </c>
    </row>
    <row r="56" spans="1:49" x14ac:dyDescent="0.35">
      <c r="A56" s="6">
        <v>45877</v>
      </c>
      <c r="B56" s="1" t="s">
        <v>197</v>
      </c>
      <c r="E56" s="13" t="str">
        <f>_xlfn.XLOOKUP(Table13[[#This Row],[SKU_key]],[1]!B_m_02_SKU[SKU_key],[1]!B_m_02_SKU[Kaspi_name_core],"",0,1)</f>
        <v>Леггинсы белый</v>
      </c>
      <c r="F56" s="12">
        <v>608117975</v>
      </c>
      <c r="G56" s="22" t="s">
        <v>82</v>
      </c>
      <c r="H56" s="16" t="str">
        <f>Table13[[#This Row],[Название в системе продавца]]</f>
        <v>Леггинсы белый мужской L 50 118808622 (XL)</v>
      </c>
      <c r="I56" s="11" t="str">
        <f>Table13[[#This Row],[Артикул]]</f>
        <v>CL_NEW-CLO_MEN_LEG_WHITE_L 50_(XL)</v>
      </c>
      <c r="J56" s="11" t="str" cm="1">
        <f t="array" ref="J56">_xlfn.TEXTJOIN("_", TRUE, INDEX(_xlfn.TEXTSPLIT(Table13[[#This Row],[SKU_ID_KSP]], "_"), _xlfn.SEQUENCE(5)))</f>
        <v>CL_NEW-CLO_MEN_LEG_WHITE</v>
      </c>
      <c r="K56" s="11" t="str">
        <f>UPPER(_xlfn.TEXTJOIN("_",TRUE,Table13[[#This Row],[SKU_key]],Table13[[#This Row],[MY_SIZE]]))</f>
        <v>CL_NEW-CLO_MEN_LEG_WHITE_XL</v>
      </c>
      <c r="M56" s="2"/>
      <c r="O56" s="2">
        <f>_xlfn.NUMBERVALUE(_xlfn.TEXTBEFORE(Table13[[#This Row],[Сумма]],"."))</f>
        <v>1398</v>
      </c>
      <c r="V56" s="1">
        <v>608117975</v>
      </c>
      <c r="W56" s="1" t="s">
        <v>89</v>
      </c>
      <c r="X56" s="1" t="s">
        <v>193</v>
      </c>
      <c r="Y56" s="1" t="s">
        <v>194</v>
      </c>
      <c r="Z56" s="1" t="s">
        <v>195</v>
      </c>
      <c r="AA56" s="1" t="s">
        <v>47</v>
      </c>
      <c r="AB56" s="1" t="s">
        <v>48</v>
      </c>
      <c r="AC56" s="1" t="s">
        <v>294</v>
      </c>
      <c r="AD56" s="1" t="s">
        <v>89</v>
      </c>
      <c r="AE56" s="1" t="s">
        <v>35</v>
      </c>
      <c r="AG56" s="1" t="s">
        <v>36</v>
      </c>
      <c r="AH56" s="1" t="s">
        <v>60</v>
      </c>
      <c r="AI56" s="1" t="s">
        <v>38</v>
      </c>
      <c r="AM56" s="1" t="s">
        <v>39</v>
      </c>
      <c r="AN56" s="1" t="s">
        <v>39</v>
      </c>
      <c r="AO56" s="1" t="s">
        <v>39</v>
      </c>
      <c r="AP56" s="1" t="s">
        <v>39</v>
      </c>
      <c r="AQ56" s="1">
        <v>1</v>
      </c>
      <c r="AR56" s="1" t="s">
        <v>61</v>
      </c>
      <c r="AS56" s="1" t="s">
        <v>40</v>
      </c>
      <c r="AT56" s="1" t="s">
        <v>40</v>
      </c>
      <c r="AU56" s="1" t="s">
        <v>41</v>
      </c>
      <c r="AV56" s="1" t="s">
        <v>89</v>
      </c>
      <c r="AW56" s="1" t="s">
        <v>43</v>
      </c>
    </row>
    <row r="57" spans="1:49" x14ac:dyDescent="0.35">
      <c r="A57" s="6">
        <v>45877</v>
      </c>
      <c r="B57" s="1" t="s">
        <v>197</v>
      </c>
      <c r="E57" s="13" t="str">
        <f>_xlfn.XLOOKUP(Table13[[#This Row],[SKU_key]],[1]!B_m_02_SKU[SKU_key],[1]!B_m_02_SKU[Kaspi_name_core],"",0,1)</f>
        <v>Леггинсы белый</v>
      </c>
      <c r="F57" s="12">
        <v>608000084</v>
      </c>
      <c r="G57" s="22" t="s">
        <v>143</v>
      </c>
      <c r="H57" s="16" t="str">
        <f>Table13[[#This Row],[Название в системе продавца]]</f>
        <v>Леггинсы белый мужской M 48 118808622 (L)</v>
      </c>
      <c r="I57" s="11" t="str">
        <f>Table13[[#This Row],[Артикул]]</f>
        <v>CL_NEW-CLO_MEN_LEG_WHITE_M 48_(L)</v>
      </c>
      <c r="J57" s="11" t="str" cm="1">
        <f t="array" ref="J57">_xlfn.TEXTJOIN("_", TRUE, INDEX(_xlfn.TEXTSPLIT(Table13[[#This Row],[SKU_ID_KSP]], "_"), _xlfn.SEQUENCE(5)))</f>
        <v>CL_NEW-CLO_MEN_LEG_WHITE</v>
      </c>
      <c r="K57" s="11" t="str">
        <f>UPPER(_xlfn.TEXTJOIN("_",TRUE,Table13[[#This Row],[SKU_key]],Table13[[#This Row],[MY_SIZE]]))</f>
        <v>CL_NEW-CLO_MEN_LEG_WHITE_L</v>
      </c>
      <c r="M57" s="2"/>
      <c r="O57" s="2">
        <f>_xlfn.NUMBERVALUE(_xlfn.TEXTBEFORE(Table13[[#This Row],[Сумма]],"."))</f>
        <v>1488</v>
      </c>
      <c r="V57" s="1">
        <v>608000084</v>
      </c>
      <c r="W57" s="1" t="s">
        <v>89</v>
      </c>
      <c r="X57" s="1" t="s">
        <v>44</v>
      </c>
      <c r="Y57" s="1" t="s">
        <v>45</v>
      </c>
      <c r="Z57" s="1" t="s">
        <v>46</v>
      </c>
      <c r="AA57" s="1" t="s">
        <v>306</v>
      </c>
      <c r="AB57" s="1" t="s">
        <v>48</v>
      </c>
      <c r="AC57" s="1" t="s">
        <v>307</v>
      </c>
      <c r="AD57" s="1" t="s">
        <v>89</v>
      </c>
      <c r="AE57" s="1" t="s">
        <v>35</v>
      </c>
      <c r="AG57" s="1" t="s">
        <v>36</v>
      </c>
      <c r="AH57" s="1" t="s">
        <v>60</v>
      </c>
      <c r="AI57" s="1" t="s">
        <v>38</v>
      </c>
      <c r="AM57" s="1" t="s">
        <v>39</v>
      </c>
      <c r="AN57" s="1" t="s">
        <v>39</v>
      </c>
      <c r="AO57" s="1" t="s">
        <v>39</v>
      </c>
      <c r="AP57" s="1" t="s">
        <v>39</v>
      </c>
      <c r="AQ57" s="1">
        <v>1</v>
      </c>
      <c r="AR57" s="1" t="s">
        <v>61</v>
      </c>
      <c r="AS57" s="1" t="s">
        <v>40</v>
      </c>
      <c r="AT57" s="1" t="s">
        <v>40</v>
      </c>
      <c r="AU57" s="1" t="s">
        <v>41</v>
      </c>
      <c r="AV57" s="1" t="s">
        <v>89</v>
      </c>
      <c r="AW57" s="1" t="s">
        <v>43</v>
      </c>
    </row>
    <row r="58" spans="1:49" x14ac:dyDescent="0.35">
      <c r="A58" s="6">
        <v>45877</v>
      </c>
      <c r="B58" s="1" t="s">
        <v>197</v>
      </c>
      <c r="E58" s="13" t="str">
        <f>_xlfn.XLOOKUP(Table13[[#This Row],[SKU_key]],[1]!B_m_02_SKU[SKU_key],[1]!B_m_02_SKU[Kaspi_name_core],"",0,1)</f>
        <v>Леггинсы белый</v>
      </c>
      <c r="F58" s="12">
        <v>607481016</v>
      </c>
      <c r="G58" s="12" t="s">
        <v>142</v>
      </c>
      <c r="H58" s="16" t="str">
        <f>Table13[[#This Row],[Название в системе продавца]]</f>
        <v>Леггинсы белый мужской XL 52 118808622 (2XL)</v>
      </c>
      <c r="I58" s="11" t="str">
        <f>Table13[[#This Row],[Артикул]]</f>
        <v>CL_NEW-CLO_MEN_LEG_WHITE_XL 52_(2XL)</v>
      </c>
      <c r="J58" s="11" t="str" cm="1">
        <f t="array" ref="J58">_xlfn.TEXTJOIN("_", TRUE, INDEX(_xlfn.TEXTSPLIT(Table13[[#This Row],[SKU_ID_KSP]], "_"), _xlfn.SEQUENCE(5)))</f>
        <v>CL_NEW-CLO_MEN_LEG_WHITE</v>
      </c>
      <c r="K58" s="11" t="str">
        <f>UPPER(_xlfn.TEXTJOIN("_",TRUE,Table13[[#This Row],[SKU_key]],Table13[[#This Row],[MY_SIZE]]))</f>
        <v>CL_NEW-CLO_MEN_LEG_WHITE_2XL</v>
      </c>
      <c r="M58" s="2"/>
      <c r="O58" s="2">
        <f>_xlfn.NUMBERVALUE(_xlfn.TEXTBEFORE(Table13[[#This Row],[Сумма]],"."))</f>
        <v>1398</v>
      </c>
      <c r="V58" s="1">
        <v>607481016</v>
      </c>
      <c r="W58" s="1" t="s">
        <v>42</v>
      </c>
      <c r="X58" s="1" t="s">
        <v>184</v>
      </c>
      <c r="Y58" s="1" t="s">
        <v>185</v>
      </c>
      <c r="Z58" s="1" t="s">
        <v>186</v>
      </c>
      <c r="AA58" s="1" t="s">
        <v>47</v>
      </c>
      <c r="AB58" s="1" t="s">
        <v>48</v>
      </c>
      <c r="AC58" s="1" t="s">
        <v>368</v>
      </c>
      <c r="AD58" s="1" t="s">
        <v>42</v>
      </c>
      <c r="AE58" s="1" t="s">
        <v>35</v>
      </c>
      <c r="AG58" s="1" t="s">
        <v>36</v>
      </c>
      <c r="AH58" s="1" t="s">
        <v>60</v>
      </c>
      <c r="AI58" s="1" t="s">
        <v>38</v>
      </c>
      <c r="AM58" s="1" t="s">
        <v>39</v>
      </c>
      <c r="AN58" s="1" t="s">
        <v>39</v>
      </c>
      <c r="AO58" s="1" t="s">
        <v>39</v>
      </c>
      <c r="AP58" s="1" t="s">
        <v>39</v>
      </c>
      <c r="AQ58" s="1">
        <v>1</v>
      </c>
      <c r="AR58" s="1" t="s">
        <v>61</v>
      </c>
      <c r="AS58" s="1" t="s">
        <v>40</v>
      </c>
      <c r="AT58" s="1" t="s">
        <v>40</v>
      </c>
      <c r="AU58" s="1" t="s">
        <v>41</v>
      </c>
      <c r="AV58" s="1" t="s">
        <v>89</v>
      </c>
      <c r="AW58" s="1" t="s">
        <v>43</v>
      </c>
    </row>
    <row r="59" spans="1:49" x14ac:dyDescent="0.35">
      <c r="A59" s="6">
        <v>45876</v>
      </c>
      <c r="B59" s="1" t="s">
        <v>146</v>
      </c>
      <c r="E59" s="14" t="str">
        <f>_xlfn.XLOOKUP(Table13[[#This Row],[SKU_key]],[1]!B_m_02_SKU[SKU_key],[1]!B_m_02_SKU[Kaspi_name_core],"",0,1)</f>
        <v>Принт 5в1  черный</v>
      </c>
      <c r="F59" s="12">
        <v>607418765</v>
      </c>
      <c r="G59" s="1" t="s">
        <v>82</v>
      </c>
      <c r="H59" s="16" t="str">
        <f>Table13[[#This Row],[Название в системе продавца]]</f>
        <v>Принт 5в1  черный мужской 50 120939888 (Print51) (XL)</v>
      </c>
      <c r="I59" s="11" t="str">
        <f>Table13[[#This Row],[Артикул]]</f>
        <v>CL_OC_MEN_PRINT51_BLACK_120939888_50_(XL)</v>
      </c>
      <c r="J59" s="11" t="str" cm="1">
        <f t="array" ref="J59">_xlfn.TEXTJOIN("_", TRUE, INDEX(_xlfn.TEXTSPLIT(Table13[[#This Row],[SKU_ID_KSP]], "_"), _xlfn.SEQUENCE(5)))</f>
        <v>CL_OC_MEN_PRINT51_BLACK</v>
      </c>
      <c r="K59" s="11" t="str">
        <f>UPPER(_xlfn.TEXTJOIN("_",TRUE,Table13[[#This Row],[SKU_key]],Table13[[#This Row],[MY_SIZE]]))</f>
        <v>CL_OC_MEN_PRINT51_BLACK_XL</v>
      </c>
      <c r="M59" s="2"/>
      <c r="N59" s="2"/>
      <c r="O59" s="2">
        <f>_xlfn.NUMBERVALUE(_xlfn.TEXTBEFORE(Table13[[#This Row],[Сумма]],"."))</f>
        <v>8307</v>
      </c>
      <c r="V59" s="1">
        <v>607418765</v>
      </c>
      <c r="W59" s="1" t="s">
        <v>42</v>
      </c>
      <c r="X59" s="1" t="s">
        <v>111</v>
      </c>
      <c r="Y59" s="1" t="s">
        <v>112</v>
      </c>
      <c r="Z59" s="1" t="s">
        <v>113</v>
      </c>
      <c r="AA59" s="1" t="s">
        <v>114</v>
      </c>
      <c r="AB59" s="1" t="s">
        <v>87</v>
      </c>
      <c r="AC59" s="1" t="s">
        <v>115</v>
      </c>
      <c r="AD59" s="1" t="s">
        <v>42</v>
      </c>
      <c r="AE59" s="1" t="s">
        <v>35</v>
      </c>
      <c r="AG59" s="1" t="s">
        <v>97</v>
      </c>
      <c r="AH59" s="1" t="s">
        <v>60</v>
      </c>
      <c r="AI59" s="1" t="s">
        <v>38</v>
      </c>
      <c r="AM59" s="1" t="s">
        <v>39</v>
      </c>
      <c r="AN59" s="1" t="s">
        <v>39</v>
      </c>
      <c r="AO59" s="1" t="s">
        <v>39</v>
      </c>
      <c r="AP59" s="1" t="s">
        <v>39</v>
      </c>
      <c r="AQ59" s="1">
        <v>1</v>
      </c>
      <c r="AR59" s="1" t="s">
        <v>40</v>
      </c>
      <c r="AS59" s="1" t="s">
        <v>40</v>
      </c>
      <c r="AT59" s="1" t="s">
        <v>40</v>
      </c>
      <c r="AU59" s="1" t="s">
        <v>41</v>
      </c>
      <c r="AV59" s="1" t="s">
        <v>42</v>
      </c>
      <c r="AW59" s="1" t="s">
        <v>90</v>
      </c>
    </row>
    <row r="60" spans="1:49" x14ac:dyDescent="0.35">
      <c r="A60" s="6">
        <v>45876</v>
      </c>
      <c r="B60" s="1" t="s">
        <v>146</v>
      </c>
      <c r="E60" s="14" t="str">
        <f>_xlfn.XLOOKUP(Table13[[#This Row],[SKU_key]],[1]!B_m_02_SKU[SKU_key],[1]!B_m_02_SKU[Kaspi_name_core],"",0,1)</f>
        <v>Принт 5в1  черный</v>
      </c>
      <c r="F60" s="12">
        <v>607404952</v>
      </c>
      <c r="G60" s="1" t="s">
        <v>144</v>
      </c>
      <c r="H60" s="16" t="str">
        <f>Table13[[#This Row],[Название в системе продавца]]</f>
        <v>Принт 5в1  черный мужской 56-58/56, 58 103217238 (Print51) (4XL)</v>
      </c>
      <c r="I60" s="11" t="str">
        <f>Table13[[#This Row],[Артикул]]</f>
        <v>CL_OC_MEN_PRINT51_BLACK_103217238_56-58/56, 58_(4XL)</v>
      </c>
      <c r="J60" s="11" t="str" cm="1">
        <f t="array" ref="J60">_xlfn.TEXTJOIN("_", TRUE, INDEX(_xlfn.TEXTSPLIT(Table13[[#This Row],[SKU_ID_KSP]], "_"), _xlfn.SEQUENCE(5)))</f>
        <v>CL_OC_MEN_PRINT51_BLACK</v>
      </c>
      <c r="K60" s="11" t="str">
        <f>UPPER(_xlfn.TEXTJOIN("_",TRUE,Table13[[#This Row],[SKU_key]],Table13[[#This Row],[MY_SIZE]]))</f>
        <v>CL_OC_MEN_PRINT51_BLACK_4XL</v>
      </c>
      <c r="M60" s="2"/>
      <c r="N60" s="2"/>
      <c r="O60" s="2">
        <f>_xlfn.NUMBERVALUE(_xlfn.TEXTBEFORE(Table13[[#This Row],[Сумма]],"."))</f>
        <v>8999</v>
      </c>
      <c r="V60" s="1">
        <v>607404952</v>
      </c>
      <c r="W60" s="1" t="s">
        <v>42</v>
      </c>
      <c r="X60" s="1" t="s">
        <v>125</v>
      </c>
      <c r="Y60" s="1" t="s">
        <v>126</v>
      </c>
      <c r="Z60" s="1" t="s">
        <v>127</v>
      </c>
      <c r="AA60" s="1" t="s">
        <v>128</v>
      </c>
      <c r="AB60" s="1" t="s">
        <v>48</v>
      </c>
      <c r="AC60" s="1" t="s">
        <v>129</v>
      </c>
      <c r="AD60" s="1" t="s">
        <v>42</v>
      </c>
      <c r="AE60" s="1" t="s">
        <v>35</v>
      </c>
      <c r="AG60" s="1" t="s">
        <v>36</v>
      </c>
      <c r="AH60" s="1" t="s">
        <v>60</v>
      </c>
      <c r="AI60" s="1" t="s">
        <v>38</v>
      </c>
      <c r="AM60" s="1" t="s">
        <v>39</v>
      </c>
      <c r="AN60" s="1" t="s">
        <v>39</v>
      </c>
      <c r="AO60" s="1" t="s">
        <v>39</v>
      </c>
      <c r="AP60" s="1" t="s">
        <v>39</v>
      </c>
      <c r="AQ60" s="1">
        <v>1</v>
      </c>
      <c r="AR60" s="1" t="s">
        <v>40</v>
      </c>
      <c r="AS60" s="1" t="s">
        <v>40</v>
      </c>
      <c r="AT60" s="1" t="s">
        <v>40</v>
      </c>
      <c r="AU60" s="1" t="s">
        <v>41</v>
      </c>
      <c r="AV60" s="1" t="s">
        <v>42</v>
      </c>
      <c r="AW60" s="1" t="s">
        <v>90</v>
      </c>
    </row>
    <row r="61" spans="1:49" x14ac:dyDescent="0.35">
      <c r="A61" s="6">
        <v>45876</v>
      </c>
      <c r="B61" s="1" t="s">
        <v>146</v>
      </c>
      <c r="E61" s="19" t="s">
        <v>140</v>
      </c>
      <c r="F61" s="12">
        <v>607342163</v>
      </c>
      <c r="G61" s="1" t="s">
        <v>82</v>
      </c>
      <c r="H61" s="16" t="str">
        <f>Table13[[#This Row],[Название в системе продавца]]</f>
        <v>Спортивный костюм OnlyFit 33 черный, белый XL</v>
      </c>
      <c r="I61" s="11" t="str">
        <f>Table13[[#This Row],[Артикул]]</f>
        <v>OnlyFit 033</v>
      </c>
      <c r="J61" s="11" t="e" cm="1">
        <f t="array" ref="J61">_xlfn.TEXTJOIN("_", TRUE, INDEX(_xlfn.TEXTSPLIT(Table13[[#This Row],[SKU_ID_KSP]], "_"), _xlfn.SEQUENCE(5)))</f>
        <v>#REF!</v>
      </c>
      <c r="K61" s="11" t="e">
        <f>UPPER(_xlfn.TEXTJOIN("_",TRUE,Table13[[#This Row],[SKU_key]],Table13[[#This Row],[MY_SIZE]]))</f>
        <v>#REF!</v>
      </c>
      <c r="M61" s="2"/>
      <c r="N61" s="2"/>
      <c r="O61" s="2">
        <f>_xlfn.NUMBERVALUE(_xlfn.TEXTBEFORE(Table13[[#This Row],[Сумма]],"."))</f>
        <v>14990</v>
      </c>
      <c r="V61" s="1">
        <v>607342163</v>
      </c>
      <c r="W61" s="1" t="s">
        <v>42</v>
      </c>
      <c r="X61" s="1" t="s">
        <v>91</v>
      </c>
      <c r="Y61" s="1" t="s">
        <v>91</v>
      </c>
      <c r="Z61" s="1" t="s">
        <v>92</v>
      </c>
      <c r="AA61" s="1" t="s">
        <v>93</v>
      </c>
      <c r="AB61" s="1" t="s">
        <v>87</v>
      </c>
      <c r="AC61" s="1" t="s">
        <v>94</v>
      </c>
      <c r="AD61" s="1" t="s">
        <v>42</v>
      </c>
      <c r="AE61" s="1" t="s">
        <v>35</v>
      </c>
      <c r="AG61" s="1" t="s">
        <v>36</v>
      </c>
      <c r="AH61" s="1" t="s">
        <v>60</v>
      </c>
      <c r="AI61" s="1" t="s">
        <v>38</v>
      </c>
      <c r="AM61" s="1" t="s">
        <v>39</v>
      </c>
      <c r="AN61" s="1" t="s">
        <v>39</v>
      </c>
      <c r="AO61" s="1" t="s">
        <v>39</v>
      </c>
      <c r="AP61" s="1" t="s">
        <v>39</v>
      </c>
      <c r="AQ61" s="1">
        <v>1</v>
      </c>
      <c r="AR61" s="1" t="s">
        <v>40</v>
      </c>
      <c r="AS61" s="1" t="s">
        <v>40</v>
      </c>
      <c r="AT61" s="1" t="s">
        <v>40</v>
      </c>
      <c r="AU61" s="1" t="s">
        <v>41</v>
      </c>
      <c r="AV61" s="1" t="s">
        <v>42</v>
      </c>
      <c r="AW61" s="1" t="s">
        <v>90</v>
      </c>
    </row>
    <row r="62" spans="1:49" x14ac:dyDescent="0.35">
      <c r="A62" s="6">
        <v>45876</v>
      </c>
      <c r="B62" s="1" t="s">
        <v>146</v>
      </c>
      <c r="C62" s="2">
        <v>178</v>
      </c>
      <c r="D62" s="2">
        <v>65</v>
      </c>
      <c r="E62" s="19" t="s">
        <v>140</v>
      </c>
      <c r="F62" s="12">
        <v>606882693</v>
      </c>
      <c r="G62" s="1" t="s">
        <v>82</v>
      </c>
      <c r="H62" s="16" t="str">
        <f>Table13[[#This Row],[Название в системе продавца]]</f>
        <v>Спортивный костюм OnlyFit 33 черный, белый XL</v>
      </c>
      <c r="I62" s="11" t="str">
        <f>Table13[[#This Row],[Артикул]]</f>
        <v>OnlyFit 033</v>
      </c>
      <c r="J62" s="11" t="e" cm="1">
        <f t="array" ref="J62">_xlfn.TEXTJOIN("_", TRUE, INDEX(_xlfn.TEXTSPLIT(Table13[[#This Row],[SKU_ID_KSP]], "_"), _xlfn.SEQUENCE(5)))</f>
        <v>#REF!</v>
      </c>
      <c r="K62" s="11" t="e">
        <f>UPPER(_xlfn.TEXTJOIN("_",TRUE,Table13[[#This Row],[SKU_key]],Table13[[#This Row],[MY_SIZE]]))</f>
        <v>#REF!</v>
      </c>
      <c r="M62" s="2"/>
      <c r="N62" s="2"/>
      <c r="O62" s="2">
        <f>_xlfn.NUMBERVALUE(_xlfn.TEXTBEFORE(Table13[[#This Row],[Сумма]],"."))</f>
        <v>16990</v>
      </c>
      <c r="V62" s="1">
        <v>606882693</v>
      </c>
      <c r="W62" s="1" t="s">
        <v>28</v>
      </c>
      <c r="X62" s="1" t="s">
        <v>91</v>
      </c>
      <c r="Y62" s="1" t="s">
        <v>91</v>
      </c>
      <c r="Z62" s="1" t="s">
        <v>92</v>
      </c>
      <c r="AA62" s="1" t="s">
        <v>95</v>
      </c>
      <c r="AB62" s="1" t="s">
        <v>87</v>
      </c>
      <c r="AC62" s="1" t="s">
        <v>96</v>
      </c>
      <c r="AD62" s="1" t="s">
        <v>28</v>
      </c>
      <c r="AE62" s="1" t="s">
        <v>35</v>
      </c>
      <c r="AG62" s="1" t="s">
        <v>97</v>
      </c>
      <c r="AH62" s="1" t="s">
        <v>37</v>
      </c>
      <c r="AI62" s="1" t="s">
        <v>38</v>
      </c>
      <c r="AM62" s="1" t="s">
        <v>39</v>
      </c>
      <c r="AN62" s="1" t="s">
        <v>39</v>
      </c>
      <c r="AO62" s="1" t="s">
        <v>39</v>
      </c>
      <c r="AP62" s="1" t="s">
        <v>39</v>
      </c>
      <c r="AQ62" s="1">
        <v>1</v>
      </c>
      <c r="AR62" s="1" t="s">
        <v>40</v>
      </c>
      <c r="AS62" s="1" t="s">
        <v>98</v>
      </c>
      <c r="AT62" s="1" t="s">
        <v>40</v>
      </c>
      <c r="AU62" s="1" t="s">
        <v>41</v>
      </c>
      <c r="AV62" s="1" t="s">
        <v>42</v>
      </c>
      <c r="AW62" s="1" t="s">
        <v>90</v>
      </c>
    </row>
    <row r="63" spans="1:49" x14ac:dyDescent="0.35">
      <c r="A63" s="6">
        <v>45876</v>
      </c>
      <c r="B63" s="1" t="s">
        <v>146</v>
      </c>
      <c r="E63" s="19" t="s">
        <v>140</v>
      </c>
      <c r="F63" s="12">
        <v>606970049</v>
      </c>
      <c r="G63" s="1" t="s">
        <v>141</v>
      </c>
      <c r="H63" s="16" t="str">
        <f>Table13[[#This Row],[Название в системе продавца]]</f>
        <v>Комплект 0-beli черный, белый S</v>
      </c>
      <c r="I63" s="11" t="str">
        <f>Table13[[#This Row],[Артикул]]</f>
        <v>132549028_471831165</v>
      </c>
      <c r="J63" s="11" t="e" cm="1">
        <f t="array" ref="J63">_xlfn.TEXTJOIN("_", TRUE, INDEX(_xlfn.TEXTSPLIT(Table13[[#This Row],[SKU_ID_KSP]], "_"), _xlfn.SEQUENCE(5)))</f>
        <v>#REF!</v>
      </c>
      <c r="K63" s="11" t="e">
        <f>UPPER(_xlfn.TEXTJOIN("_",TRUE,Table13[[#This Row],[SKU_key]],Table13[[#This Row],[MY_SIZE]]))</f>
        <v>#REF!</v>
      </c>
      <c r="M63" s="2"/>
      <c r="N63" s="2"/>
      <c r="O63" s="2">
        <f>_xlfn.NUMBERVALUE(_xlfn.TEXTBEFORE(Table13[[#This Row],[Сумма]],"."))</f>
        <v>14990</v>
      </c>
      <c r="V63" s="1">
        <v>606970049</v>
      </c>
      <c r="W63" s="1" t="s">
        <v>28</v>
      </c>
      <c r="X63" s="1" t="s">
        <v>134</v>
      </c>
      <c r="Y63" s="1" t="s">
        <v>135</v>
      </c>
      <c r="Z63" s="1" t="s">
        <v>136</v>
      </c>
      <c r="AA63" s="1" t="s">
        <v>93</v>
      </c>
      <c r="AB63" s="1" t="s">
        <v>48</v>
      </c>
      <c r="AC63" s="1" t="s">
        <v>137</v>
      </c>
      <c r="AD63" s="1" t="s">
        <v>28</v>
      </c>
      <c r="AE63" s="1" t="s">
        <v>35</v>
      </c>
      <c r="AG63" s="1" t="s">
        <v>36</v>
      </c>
      <c r="AH63" s="1" t="s">
        <v>60</v>
      </c>
      <c r="AI63" s="1" t="s">
        <v>38</v>
      </c>
      <c r="AM63" s="1" t="s">
        <v>39</v>
      </c>
      <c r="AN63" s="1" t="s">
        <v>39</v>
      </c>
      <c r="AO63" s="1" t="s">
        <v>39</v>
      </c>
      <c r="AP63" s="1" t="s">
        <v>39</v>
      </c>
      <c r="AQ63" s="1">
        <v>1</v>
      </c>
      <c r="AR63" s="1" t="s">
        <v>40</v>
      </c>
      <c r="AS63" s="1" t="s">
        <v>40</v>
      </c>
      <c r="AT63" s="1" t="s">
        <v>40</v>
      </c>
      <c r="AU63" s="1" t="s">
        <v>41</v>
      </c>
      <c r="AV63" s="1" t="s">
        <v>42</v>
      </c>
      <c r="AW63" s="1" t="s">
        <v>90</v>
      </c>
    </row>
    <row r="64" spans="1:49" x14ac:dyDescent="0.35">
      <c r="A64" s="6">
        <v>45876</v>
      </c>
      <c r="B64" s="1" t="s">
        <v>146</v>
      </c>
      <c r="E64" s="19" t="s">
        <v>140</v>
      </c>
      <c r="F64" s="12">
        <v>607556116</v>
      </c>
      <c r="G64" s="1" t="s">
        <v>141</v>
      </c>
      <c r="H64" s="16">
        <f>Table13[[#This Row],[Название в системе продавца]]</f>
        <v>0</v>
      </c>
      <c r="I64" s="11" t="str">
        <f>Table13[[#This Row],[Артикул]]</f>
        <v>OnlyFit 005</v>
      </c>
      <c r="J64" s="11" t="e" cm="1">
        <f t="array" ref="J64">_xlfn.TEXTJOIN("_", TRUE, INDEX(_xlfn.TEXTSPLIT(Table13[[#This Row],[SKU_ID_KSP]], "_"), _xlfn.SEQUENCE(5)))</f>
        <v>#REF!</v>
      </c>
      <c r="K64" s="11" t="e">
        <f>UPPER(_xlfn.TEXTJOIN("_",TRUE,Table13[[#This Row],[SKU_key]],Table13[[#This Row],[MY_SIZE]]))</f>
        <v>#REF!</v>
      </c>
      <c r="M64" s="2"/>
      <c r="N64" s="2"/>
      <c r="O64" s="2">
        <f>_xlfn.NUMBERVALUE(_xlfn.TEXTBEFORE(Table13[[#This Row],[Сумма]],"."))</f>
        <v>14990</v>
      </c>
      <c r="V64" s="1">
        <v>607556116</v>
      </c>
      <c r="W64" s="1" t="s">
        <v>42</v>
      </c>
      <c r="X64" s="1" t="s">
        <v>99</v>
      </c>
      <c r="Z64" s="1" t="s">
        <v>100</v>
      </c>
      <c r="AA64" s="1" t="s">
        <v>93</v>
      </c>
      <c r="AB64" s="1" t="s">
        <v>87</v>
      </c>
      <c r="AC64" s="1" t="s">
        <v>101</v>
      </c>
      <c r="AD64" s="1" t="s">
        <v>42</v>
      </c>
      <c r="AE64" s="1" t="s">
        <v>35</v>
      </c>
      <c r="AG64" s="1" t="s">
        <v>97</v>
      </c>
      <c r="AH64" s="1" t="s">
        <v>50</v>
      </c>
      <c r="AI64" s="1" t="s">
        <v>38</v>
      </c>
      <c r="AM64" s="1" t="s">
        <v>39</v>
      </c>
      <c r="AN64" s="1" t="s">
        <v>39</v>
      </c>
      <c r="AO64" s="1" t="s">
        <v>39</v>
      </c>
      <c r="AP64" s="1" t="s">
        <v>39</v>
      </c>
      <c r="AQ64" s="1">
        <v>1</v>
      </c>
      <c r="AR64" s="1" t="s">
        <v>40</v>
      </c>
      <c r="AS64" s="1" t="s">
        <v>40</v>
      </c>
      <c r="AT64" s="1" t="s">
        <v>40</v>
      </c>
      <c r="AU64" s="1" t="s">
        <v>41</v>
      </c>
      <c r="AV64" s="1" t="s">
        <v>89</v>
      </c>
      <c r="AW64" s="1" t="s">
        <v>90</v>
      </c>
    </row>
    <row r="65" spans="1:49" x14ac:dyDescent="0.35">
      <c r="A65" s="6">
        <v>45876</v>
      </c>
      <c r="B65" s="1" t="s">
        <v>146</v>
      </c>
      <c r="E65" s="19" t="s">
        <v>140</v>
      </c>
      <c r="F65" s="12">
        <v>607006041</v>
      </c>
      <c r="G65" s="1" t="s">
        <v>141</v>
      </c>
      <c r="H65" s="16">
        <f>Table13[[#This Row],[Название в системе продавца]]</f>
        <v>0</v>
      </c>
      <c r="I65" s="11" t="str">
        <f>Table13[[#This Row],[Артикул]]</f>
        <v>OnlyFit 004</v>
      </c>
      <c r="J65" s="11" t="e" cm="1">
        <f t="array" ref="J65">_xlfn.TEXTJOIN("_", TRUE, INDEX(_xlfn.TEXTSPLIT(Table13[[#This Row],[SKU_ID_KSP]], "_"), _xlfn.SEQUENCE(5)))</f>
        <v>#REF!</v>
      </c>
      <c r="K65" s="11" t="e">
        <f>UPPER(_xlfn.TEXTJOIN("_",TRUE,Table13[[#This Row],[SKU_key]],Table13[[#This Row],[MY_SIZE]]))</f>
        <v>#REF!</v>
      </c>
      <c r="M65" s="2"/>
      <c r="N65" s="2"/>
      <c r="O65" s="2">
        <f>_xlfn.NUMBERVALUE(_xlfn.TEXTBEFORE(Table13[[#This Row],[Сумма]],"."))</f>
        <v>14990</v>
      </c>
      <c r="V65" s="1">
        <v>607006041</v>
      </c>
      <c r="W65" s="1" t="s">
        <v>28</v>
      </c>
      <c r="X65" s="1" t="s">
        <v>102</v>
      </c>
      <c r="Z65" s="1" t="s">
        <v>103</v>
      </c>
      <c r="AA65" s="1" t="s">
        <v>93</v>
      </c>
      <c r="AB65" s="1" t="s">
        <v>87</v>
      </c>
      <c r="AC65" s="1" t="s">
        <v>104</v>
      </c>
      <c r="AD65" s="1" t="s">
        <v>28</v>
      </c>
      <c r="AE65" s="1" t="s">
        <v>35</v>
      </c>
      <c r="AG65" s="1" t="s">
        <v>36</v>
      </c>
      <c r="AH65" s="1" t="s">
        <v>60</v>
      </c>
      <c r="AI65" s="1" t="s">
        <v>38</v>
      </c>
      <c r="AM65" s="1" t="s">
        <v>39</v>
      </c>
      <c r="AN65" s="1" t="s">
        <v>39</v>
      </c>
      <c r="AO65" s="1" t="s">
        <v>39</v>
      </c>
      <c r="AP65" s="1" t="s">
        <v>39</v>
      </c>
      <c r="AQ65" s="1">
        <v>1</v>
      </c>
      <c r="AR65" s="1" t="s">
        <v>40</v>
      </c>
      <c r="AS65" s="1" t="s">
        <v>40</v>
      </c>
      <c r="AT65" s="1" t="s">
        <v>40</v>
      </c>
      <c r="AU65" s="1" t="s">
        <v>41</v>
      </c>
      <c r="AV65" s="1" t="s">
        <v>42</v>
      </c>
      <c r="AW65" s="1" t="s">
        <v>90</v>
      </c>
    </row>
    <row r="66" spans="1:49" x14ac:dyDescent="0.35">
      <c r="A66" s="6">
        <v>45876</v>
      </c>
      <c r="B66" s="1" t="s">
        <v>197</v>
      </c>
      <c r="E66" s="14" t="str">
        <f>_xlfn.XLOOKUP(Table13[[#This Row],[SKU_key]],[1]!B_m_02_SKU[SKU_key],[1]!B_m_02_SKU[Kaspi_name_core],"",0,1)</f>
        <v>Футболка черная</v>
      </c>
      <c r="F66" s="12">
        <v>607340740</v>
      </c>
      <c r="G66" s="1" t="s">
        <v>82</v>
      </c>
      <c r="H66" s="16" t="str">
        <f>Table13[[#This Row],[Название в системе продавца]]</f>
        <v>Футболка черная мужской 48/L 122754031 (XL)</v>
      </c>
      <c r="I66" s="11" t="str">
        <f>Table13[[#This Row],[Артикул]]</f>
        <v>CL_NEW-CLO_MEN_T-SHIRT_BLACK_48/L_(XL)</v>
      </c>
      <c r="J66" s="11" t="str" cm="1">
        <f t="array" ref="J66">_xlfn.TEXTJOIN("_", TRUE, INDEX(_xlfn.TEXTSPLIT(Table13[[#This Row],[SKU_ID_KSP]], "_"), _xlfn.SEQUENCE(5)))</f>
        <v>CL_NEW-CLO_MEN_T-SHIRT_BLACK</v>
      </c>
      <c r="K66" s="11" t="str">
        <f>UPPER(_xlfn.TEXTJOIN("_",TRUE,Table13[[#This Row],[SKU_key]],Table13[[#This Row],[MY_SIZE]]))</f>
        <v>CL_NEW-CLO_MEN_T-SHIRT_BLACK_XL</v>
      </c>
      <c r="M66" s="2"/>
      <c r="N66" s="2"/>
      <c r="O66" s="2">
        <f>_xlfn.NUMBERVALUE(_xlfn.TEXTBEFORE(Table13[[#This Row],[Сумма]],"."))</f>
        <v>3495</v>
      </c>
      <c r="V66" s="1">
        <v>607340740</v>
      </c>
      <c r="W66" s="1" t="s">
        <v>42</v>
      </c>
      <c r="X66" s="1" t="s">
        <v>55</v>
      </c>
      <c r="Y66" s="1" t="s">
        <v>56</v>
      </c>
      <c r="Z66" s="1" t="s">
        <v>57</v>
      </c>
      <c r="AA66" s="1" t="s">
        <v>175</v>
      </c>
      <c r="AB66" s="1" t="s">
        <v>48</v>
      </c>
      <c r="AC66" s="1" t="s">
        <v>176</v>
      </c>
      <c r="AD66" s="1" t="s">
        <v>42</v>
      </c>
      <c r="AE66" s="1" t="s">
        <v>35</v>
      </c>
      <c r="AG66" s="1" t="s">
        <v>36</v>
      </c>
      <c r="AH66" s="1" t="s">
        <v>60</v>
      </c>
      <c r="AI66" s="1" t="s">
        <v>38</v>
      </c>
      <c r="AM66" s="1" t="s">
        <v>39</v>
      </c>
      <c r="AN66" s="1" t="s">
        <v>39</v>
      </c>
      <c r="AO66" s="1" t="s">
        <v>39</v>
      </c>
      <c r="AP66" s="1" t="s">
        <v>39</v>
      </c>
      <c r="AQ66" s="1">
        <v>1</v>
      </c>
      <c r="AR66" s="1" t="s">
        <v>61</v>
      </c>
      <c r="AS66" s="1" t="s">
        <v>40</v>
      </c>
      <c r="AT66" s="1" t="s">
        <v>40</v>
      </c>
      <c r="AU66" s="1" t="s">
        <v>41</v>
      </c>
      <c r="AV66" s="1" t="s">
        <v>42</v>
      </c>
      <c r="AW66" s="1" t="s">
        <v>43</v>
      </c>
    </row>
    <row r="67" spans="1:49" x14ac:dyDescent="0.35">
      <c r="A67" s="6">
        <v>45876</v>
      </c>
      <c r="B67" s="1" t="s">
        <v>197</v>
      </c>
      <c r="E67" s="14" t="str">
        <f>_xlfn.XLOOKUP(Table13[[#This Row],[SKU_key]],[1]!B_m_02_SKU[SKU_key],[1]!B_m_02_SKU[Kaspi_name_core],"",0,1)</f>
        <v>Футболка черная</v>
      </c>
      <c r="F67" s="12">
        <v>606763172</v>
      </c>
      <c r="G67" s="1" t="s">
        <v>82</v>
      </c>
      <c r="H67" s="16" t="str">
        <f>Table13[[#This Row],[Название в системе продавца]]</f>
        <v>Футболка черная мужской 48/L 122754031 (XL)</v>
      </c>
      <c r="I67" s="11" t="str">
        <f>Table13[[#This Row],[Артикул]]</f>
        <v>CL_NEW-CLO_MEN_T-SHIRT_BLACK_48/L_(XL)</v>
      </c>
      <c r="J67" s="11" t="str" cm="1">
        <f t="array" ref="J67">_xlfn.TEXTJOIN("_", TRUE, INDEX(_xlfn.TEXTSPLIT(Table13[[#This Row],[SKU_ID_KSP]], "_"), _xlfn.SEQUENCE(5)))</f>
        <v>CL_NEW-CLO_MEN_T-SHIRT_BLACK</v>
      </c>
      <c r="K67" s="11" t="str">
        <f>UPPER(_xlfn.TEXTJOIN("_",TRUE,Table13[[#This Row],[SKU_key]],Table13[[#This Row],[MY_SIZE]]))</f>
        <v>CL_NEW-CLO_MEN_T-SHIRT_BLACK_XL</v>
      </c>
      <c r="M67" s="2"/>
      <c r="N67" s="2"/>
      <c r="O67" s="2">
        <f>_xlfn.NUMBERVALUE(_xlfn.TEXTBEFORE(Table13[[#This Row],[Сумма]],"."))</f>
        <v>3499</v>
      </c>
      <c r="V67" s="1">
        <v>606763172</v>
      </c>
      <c r="W67" s="1" t="s">
        <v>28</v>
      </c>
      <c r="X67" s="1" t="s">
        <v>55</v>
      </c>
      <c r="Y67" s="1" t="s">
        <v>56</v>
      </c>
      <c r="Z67" s="1" t="s">
        <v>57</v>
      </c>
      <c r="AA67" s="1" t="s">
        <v>58</v>
      </c>
      <c r="AB67" s="1" t="s">
        <v>48</v>
      </c>
      <c r="AC67" s="1" t="s">
        <v>59</v>
      </c>
      <c r="AD67" s="1" t="s">
        <v>28</v>
      </c>
      <c r="AE67" s="1" t="s">
        <v>35</v>
      </c>
      <c r="AG67" s="1" t="s">
        <v>36</v>
      </c>
      <c r="AH67" s="1" t="s">
        <v>60</v>
      </c>
      <c r="AI67" s="1" t="s">
        <v>38</v>
      </c>
      <c r="AM67" s="1" t="s">
        <v>39</v>
      </c>
      <c r="AN67" s="1" t="s">
        <v>39</v>
      </c>
      <c r="AO67" s="1" t="s">
        <v>39</v>
      </c>
      <c r="AP67" s="1" t="s">
        <v>39</v>
      </c>
      <c r="AQ67" s="1">
        <v>1</v>
      </c>
      <c r="AR67" s="1" t="s">
        <v>61</v>
      </c>
      <c r="AS67" s="1" t="s">
        <v>40</v>
      </c>
      <c r="AT67" s="1" t="s">
        <v>40</v>
      </c>
      <c r="AU67" s="1" t="s">
        <v>41</v>
      </c>
      <c r="AV67" s="1" t="s">
        <v>42</v>
      </c>
      <c r="AW67" s="1" t="s">
        <v>43</v>
      </c>
    </row>
    <row r="68" spans="1:49" x14ac:dyDescent="0.35">
      <c r="A68" s="6">
        <v>45876</v>
      </c>
      <c r="B68" s="1" t="s">
        <v>197</v>
      </c>
      <c r="E68" s="14" t="str">
        <f>_xlfn.XLOOKUP(Table13[[#This Row],[SKU_key]],[1]!B_m_02_SKU[SKU_key],[1]!B_m_02_SKU[Kaspi_name_core],"",0,1)</f>
        <v>Тайтсы черные</v>
      </c>
      <c r="F68" s="12">
        <v>606754142</v>
      </c>
      <c r="G68" s="1" t="s">
        <v>198</v>
      </c>
      <c r="H68" s="16" t="str">
        <f>Table13[[#This Row],[Название в системе продавца]]</f>
        <v>Тайтсы черные мужской M 46-48 123591314 (L)</v>
      </c>
      <c r="I68" s="11" t="str">
        <f>Table13[[#This Row],[Артикул]]</f>
        <v>CL_NEW-CLO_MEN_TAICI_BLACK_M 46-48_(L)</v>
      </c>
      <c r="J68" s="11" t="str" cm="1">
        <f t="array" ref="J68">_xlfn.TEXTJOIN("_", TRUE, INDEX(_xlfn.TEXTSPLIT(Table13[[#This Row],[SKU_ID_KSP]], "_"), _xlfn.SEQUENCE(5)))</f>
        <v>CL_NEW-CLO_MEN_TAICI_BLACK</v>
      </c>
      <c r="K68" s="11" t="str">
        <f>UPPER(_xlfn.TEXTJOIN("_",TRUE,Table13[[#This Row],[SKU_key]],Table13[[#This Row],[MY_SIZE]]))</f>
        <v>CL_NEW-CLO_MEN_TAICI_BLACK_M</v>
      </c>
      <c r="M68" s="2"/>
      <c r="N68" s="2"/>
      <c r="O68" s="2">
        <f>_xlfn.NUMBERVALUE(_xlfn.TEXTBEFORE(Table13[[#This Row],[Сумма]],"."))</f>
        <v>999</v>
      </c>
      <c r="V68" s="1">
        <v>606754142</v>
      </c>
      <c r="W68" s="1" t="s">
        <v>28</v>
      </c>
      <c r="X68" s="1" t="s">
        <v>156</v>
      </c>
      <c r="Y68" s="1" t="s">
        <v>157</v>
      </c>
      <c r="Z68" s="1" t="s">
        <v>158</v>
      </c>
      <c r="AA68" s="1" t="s">
        <v>161</v>
      </c>
      <c r="AB68" s="1" t="s">
        <v>151</v>
      </c>
      <c r="AC68" s="1" t="s">
        <v>164</v>
      </c>
      <c r="AD68" s="1" t="s">
        <v>28</v>
      </c>
      <c r="AE68" s="1" t="s">
        <v>35</v>
      </c>
      <c r="AG68" s="1" t="s">
        <v>36</v>
      </c>
      <c r="AH68" s="1" t="s">
        <v>60</v>
      </c>
      <c r="AI68" s="1" t="s">
        <v>38</v>
      </c>
      <c r="AM68" s="1" t="s">
        <v>39</v>
      </c>
      <c r="AN68" s="1" t="s">
        <v>39</v>
      </c>
      <c r="AO68" s="1" t="s">
        <v>39</v>
      </c>
      <c r="AP68" s="1" t="s">
        <v>39</v>
      </c>
      <c r="AQ68" s="1">
        <v>1</v>
      </c>
      <c r="AR68" s="1" t="s">
        <v>61</v>
      </c>
      <c r="AS68" s="1" t="s">
        <v>40</v>
      </c>
      <c r="AT68" s="1" t="s">
        <v>40</v>
      </c>
      <c r="AU68" s="1" t="s">
        <v>41</v>
      </c>
      <c r="AV68" s="1" t="s">
        <v>42</v>
      </c>
      <c r="AW68" s="1" t="s">
        <v>43</v>
      </c>
    </row>
    <row r="69" spans="1:49" x14ac:dyDescent="0.35">
      <c r="A69" s="6">
        <v>45876</v>
      </c>
      <c r="B69" s="1" t="s">
        <v>197</v>
      </c>
      <c r="E69" s="14" t="str">
        <f>_xlfn.XLOOKUP(Table13[[#This Row],[SKU_key]],[1]!B_m_02_SKU[SKU_key],[1]!B_m_02_SKU[Kaspi_name_core],"",0,1)</f>
        <v>Тайтсы черные</v>
      </c>
      <c r="F69" s="12">
        <v>606735997</v>
      </c>
      <c r="G69" s="1" t="s">
        <v>198</v>
      </c>
      <c r="H69" s="16" t="str">
        <f>Table13[[#This Row],[Название в системе продавца]]</f>
        <v>Тайтсы черные мужской M 46-48 123591314 (L)</v>
      </c>
      <c r="I69" s="11" t="str">
        <f>Table13[[#This Row],[Артикул]]</f>
        <v>CL_NEW-CLO_MEN_TAICI_BLACK_M 46-48_(L)</v>
      </c>
      <c r="J69" s="11" t="str" cm="1">
        <f t="array" ref="J69">_xlfn.TEXTJOIN("_", TRUE, INDEX(_xlfn.TEXTSPLIT(Table13[[#This Row],[SKU_ID_KSP]], "_"), _xlfn.SEQUENCE(5)))</f>
        <v>CL_NEW-CLO_MEN_TAICI_BLACK</v>
      </c>
      <c r="K69" s="11" t="str">
        <f>UPPER(_xlfn.TEXTJOIN("_",TRUE,Table13[[#This Row],[SKU_key]],Table13[[#This Row],[MY_SIZE]]))</f>
        <v>CL_NEW-CLO_MEN_TAICI_BLACK_M</v>
      </c>
      <c r="M69" s="2"/>
      <c r="N69" s="2"/>
      <c r="O69" s="2">
        <f>_xlfn.NUMBERVALUE(_xlfn.TEXTBEFORE(Table13[[#This Row],[Сумма]],"."))</f>
        <v>999</v>
      </c>
      <c r="V69" s="1">
        <v>606735997</v>
      </c>
      <c r="W69" s="1" t="s">
        <v>28</v>
      </c>
      <c r="X69" s="1" t="s">
        <v>156</v>
      </c>
      <c r="Y69" s="1" t="s">
        <v>157</v>
      </c>
      <c r="Z69" s="1" t="s">
        <v>158</v>
      </c>
      <c r="AA69" s="1" t="s">
        <v>161</v>
      </c>
      <c r="AB69" s="1" t="s">
        <v>151</v>
      </c>
      <c r="AC69" s="1" t="s">
        <v>165</v>
      </c>
      <c r="AD69" s="1" t="s">
        <v>28</v>
      </c>
      <c r="AE69" s="1" t="s">
        <v>35</v>
      </c>
      <c r="AG69" s="1" t="s">
        <v>36</v>
      </c>
      <c r="AH69" s="1" t="s">
        <v>60</v>
      </c>
      <c r="AI69" s="1" t="s">
        <v>38</v>
      </c>
      <c r="AM69" s="1" t="s">
        <v>39</v>
      </c>
      <c r="AN69" s="1" t="s">
        <v>39</v>
      </c>
      <c r="AO69" s="1" t="s">
        <v>39</v>
      </c>
      <c r="AP69" s="1" t="s">
        <v>39</v>
      </c>
      <c r="AQ69" s="1">
        <v>1</v>
      </c>
      <c r="AR69" s="1" t="s">
        <v>40</v>
      </c>
      <c r="AS69" s="1" t="s">
        <v>40</v>
      </c>
      <c r="AT69" s="1" t="s">
        <v>40</v>
      </c>
      <c r="AU69" s="1" t="s">
        <v>41</v>
      </c>
      <c r="AV69" s="1" t="s">
        <v>42</v>
      </c>
      <c r="AW69" s="1" t="s">
        <v>43</v>
      </c>
    </row>
    <row r="70" spans="1:49" x14ac:dyDescent="0.35">
      <c r="A70" s="6">
        <v>45876</v>
      </c>
      <c r="B70" s="1" t="s">
        <v>197</v>
      </c>
      <c r="E70" s="14" t="str">
        <f>_xlfn.XLOOKUP(Table13[[#This Row],[SKU_key]],[1]!B_m_02_SKU[SKU_key],[1]!B_m_02_SKU[Kaspi_name_core],"",0,1)</f>
        <v>Тайтсы черные</v>
      </c>
      <c r="F70" s="12">
        <v>607433097</v>
      </c>
      <c r="G70" s="1" t="s">
        <v>143</v>
      </c>
      <c r="H70" s="16" t="str">
        <f>Table13[[#This Row],[Название в системе продавца]]</f>
        <v>Тайтсы черные мужской M 46-48 123591314 (L)</v>
      </c>
      <c r="I70" s="11" t="str">
        <f>Table13[[#This Row],[Артикул]]</f>
        <v>CL_NEW-CLO_MEN_TAICI_BLACK_M 46-48_(L)</v>
      </c>
      <c r="J70" s="11" t="str" cm="1">
        <f t="array" ref="J70">_xlfn.TEXTJOIN("_", TRUE, INDEX(_xlfn.TEXTSPLIT(Table13[[#This Row],[SKU_ID_KSP]], "_"), _xlfn.SEQUENCE(5)))</f>
        <v>CL_NEW-CLO_MEN_TAICI_BLACK</v>
      </c>
      <c r="K70" s="11" t="str">
        <f>UPPER(_xlfn.TEXTJOIN("_",TRUE,Table13[[#This Row],[SKU_key]],Table13[[#This Row],[MY_SIZE]]))</f>
        <v>CL_NEW-CLO_MEN_TAICI_BLACK_L</v>
      </c>
      <c r="M70" s="2"/>
      <c r="N70" s="2"/>
      <c r="O70" s="2">
        <f>_xlfn.NUMBERVALUE(_xlfn.TEXTBEFORE(Table13[[#This Row],[Сумма]],"."))</f>
        <v>990</v>
      </c>
      <c r="V70" s="1">
        <v>607433097</v>
      </c>
      <c r="W70" s="1" t="s">
        <v>42</v>
      </c>
      <c r="X70" s="1" t="s">
        <v>156</v>
      </c>
      <c r="Y70" s="1" t="s">
        <v>157</v>
      </c>
      <c r="Z70" s="1" t="s">
        <v>158</v>
      </c>
      <c r="AA70" s="1" t="s">
        <v>159</v>
      </c>
      <c r="AB70" s="1" t="s">
        <v>151</v>
      </c>
      <c r="AC70" s="1" t="s">
        <v>160</v>
      </c>
      <c r="AD70" s="1" t="s">
        <v>42</v>
      </c>
      <c r="AE70" s="1" t="s">
        <v>35</v>
      </c>
      <c r="AG70" s="1" t="s">
        <v>97</v>
      </c>
      <c r="AH70" s="1" t="s">
        <v>60</v>
      </c>
      <c r="AI70" s="1" t="s">
        <v>38</v>
      </c>
      <c r="AM70" s="1" t="s">
        <v>39</v>
      </c>
      <c r="AN70" s="1" t="s">
        <v>39</v>
      </c>
      <c r="AO70" s="1" t="s">
        <v>39</v>
      </c>
      <c r="AP70" s="1" t="s">
        <v>39</v>
      </c>
      <c r="AQ70" s="1">
        <v>1</v>
      </c>
      <c r="AR70" s="1" t="s">
        <v>40</v>
      </c>
      <c r="AS70" s="1" t="s">
        <v>40</v>
      </c>
      <c r="AT70" s="1" t="s">
        <v>40</v>
      </c>
      <c r="AU70" s="1" t="s">
        <v>41</v>
      </c>
      <c r="AV70" s="1" t="s">
        <v>42</v>
      </c>
      <c r="AW70" s="1" t="s">
        <v>43</v>
      </c>
    </row>
    <row r="71" spans="1:49" x14ac:dyDescent="0.35">
      <c r="A71" s="6">
        <v>45876</v>
      </c>
      <c r="B71" s="1" t="s">
        <v>197</v>
      </c>
      <c r="E71" s="14" t="str">
        <f>_xlfn.XLOOKUP(Table13[[#This Row],[SKU_key]],[1]!B_m_02_SKU[SKU_key],[1]!B_m_02_SKU[Kaspi_name_core],"",0,1)</f>
        <v>Тайтсы черные</v>
      </c>
      <c r="F71" s="12">
        <v>607051258</v>
      </c>
      <c r="G71" s="12" t="s">
        <v>143</v>
      </c>
      <c r="H71" s="16" t="str">
        <f>Table13[[#This Row],[Название в системе продавца]]</f>
        <v>Тайтсы черные мужской M 46-48 123591314 (L)</v>
      </c>
      <c r="I71" s="11" t="str">
        <f>Table13[[#This Row],[Артикул]]</f>
        <v>CL_NEW-CLO_MEN_TAICI_BLACK_M 46-48_(L)</v>
      </c>
      <c r="J71" s="11" t="str" cm="1">
        <f t="array" ref="J71">_xlfn.TEXTJOIN("_", TRUE, INDEX(_xlfn.TEXTSPLIT(Table13[[#This Row],[SKU_ID_KSP]], "_"), _xlfn.SEQUENCE(5)))</f>
        <v>CL_NEW-CLO_MEN_TAICI_BLACK</v>
      </c>
      <c r="K71" s="11" t="str">
        <f>UPPER(_xlfn.TEXTJOIN("_",TRUE,Table13[[#This Row],[SKU_key]],Table13[[#This Row],[MY_SIZE]]))</f>
        <v>CL_NEW-CLO_MEN_TAICI_BLACK_L</v>
      </c>
      <c r="M71" s="2"/>
      <c r="N71" s="2"/>
      <c r="O71" s="2">
        <f>_xlfn.NUMBERVALUE(_xlfn.TEXTBEFORE(Table13[[#This Row],[Сумма]],"."))</f>
        <v>999</v>
      </c>
      <c r="V71" s="1">
        <v>607051258</v>
      </c>
      <c r="W71" s="1" t="s">
        <v>42</v>
      </c>
      <c r="X71" s="1" t="s">
        <v>156</v>
      </c>
      <c r="Y71" s="1" t="s">
        <v>157</v>
      </c>
      <c r="Z71" s="1" t="s">
        <v>158</v>
      </c>
      <c r="AA71" s="1" t="s">
        <v>161</v>
      </c>
      <c r="AB71" s="1" t="s">
        <v>151</v>
      </c>
      <c r="AC71" s="1" t="s">
        <v>162</v>
      </c>
      <c r="AD71" s="1" t="s">
        <v>42</v>
      </c>
      <c r="AE71" s="1" t="s">
        <v>35</v>
      </c>
      <c r="AG71" s="1" t="s">
        <v>97</v>
      </c>
      <c r="AH71" s="1" t="s">
        <v>60</v>
      </c>
      <c r="AI71" s="1" t="s">
        <v>38</v>
      </c>
      <c r="AM71" s="1" t="s">
        <v>39</v>
      </c>
      <c r="AN71" s="1" t="s">
        <v>39</v>
      </c>
      <c r="AO71" s="1" t="s">
        <v>39</v>
      </c>
      <c r="AP71" s="1" t="s">
        <v>39</v>
      </c>
      <c r="AQ71" s="1">
        <v>1</v>
      </c>
      <c r="AR71" s="1" t="s">
        <v>61</v>
      </c>
      <c r="AS71" s="1" t="s">
        <v>40</v>
      </c>
      <c r="AT71" s="1" t="s">
        <v>40</v>
      </c>
      <c r="AU71" s="1" t="s">
        <v>41</v>
      </c>
      <c r="AV71" s="1" t="s">
        <v>42</v>
      </c>
      <c r="AW71" s="1" t="s">
        <v>43</v>
      </c>
    </row>
    <row r="72" spans="1:49" x14ac:dyDescent="0.35">
      <c r="A72" s="6">
        <v>45876</v>
      </c>
      <c r="B72" s="1" t="s">
        <v>197</v>
      </c>
      <c r="E72" s="14" t="str">
        <f>_xlfn.XLOOKUP(Table13[[#This Row],[SKU_key]],[1]!B_m_02_SKU[SKU_key],[1]!B_m_02_SKU[Kaspi_name_core],"",0,1)</f>
        <v>Тайтсы черные</v>
      </c>
      <c r="F72" s="12">
        <v>606854674</v>
      </c>
      <c r="G72" s="12" t="s">
        <v>143</v>
      </c>
      <c r="H72" s="16" t="str">
        <f>Table13[[#This Row],[Название в системе продавца]]</f>
        <v>Тайтсы черные мужской M 46-48 123591314 (L)</v>
      </c>
      <c r="I72" s="11" t="str">
        <f>Table13[[#This Row],[Артикул]]</f>
        <v>CL_NEW-CLO_MEN_TAICI_BLACK_M 46-48_(L)</v>
      </c>
      <c r="J72" s="11" t="str" cm="1">
        <f t="array" ref="J72">_xlfn.TEXTJOIN("_", TRUE, INDEX(_xlfn.TEXTSPLIT(Table13[[#This Row],[SKU_ID_KSP]], "_"), _xlfn.SEQUENCE(5)))</f>
        <v>CL_NEW-CLO_MEN_TAICI_BLACK</v>
      </c>
      <c r="K72" s="11" t="str">
        <f>UPPER(_xlfn.TEXTJOIN("_",TRUE,Table13[[#This Row],[SKU_key]],Table13[[#This Row],[MY_SIZE]]))</f>
        <v>CL_NEW-CLO_MEN_TAICI_BLACK_L</v>
      </c>
      <c r="M72" s="2"/>
      <c r="N72" s="2"/>
      <c r="O72" s="2">
        <f>_xlfn.NUMBERVALUE(_xlfn.TEXTBEFORE(Table13[[#This Row],[Сумма]],"."))</f>
        <v>999</v>
      </c>
      <c r="V72" s="1">
        <v>606854674</v>
      </c>
      <c r="W72" s="1" t="s">
        <v>28</v>
      </c>
      <c r="X72" s="1" t="s">
        <v>156</v>
      </c>
      <c r="Y72" s="1" t="s">
        <v>157</v>
      </c>
      <c r="Z72" s="1" t="s">
        <v>158</v>
      </c>
      <c r="AA72" s="1" t="s">
        <v>161</v>
      </c>
      <c r="AB72" s="1" t="s">
        <v>151</v>
      </c>
      <c r="AC72" s="1" t="s">
        <v>163</v>
      </c>
      <c r="AD72" s="1" t="s">
        <v>28</v>
      </c>
      <c r="AE72" s="1" t="s">
        <v>35</v>
      </c>
      <c r="AG72" s="1" t="s">
        <v>36</v>
      </c>
      <c r="AH72" s="1" t="s">
        <v>60</v>
      </c>
      <c r="AI72" s="1" t="s">
        <v>38</v>
      </c>
      <c r="AM72" s="1" t="s">
        <v>39</v>
      </c>
      <c r="AN72" s="1" t="s">
        <v>39</v>
      </c>
      <c r="AO72" s="1" t="s">
        <v>39</v>
      </c>
      <c r="AP72" s="1" t="s">
        <v>39</v>
      </c>
      <c r="AQ72" s="1">
        <v>1</v>
      </c>
      <c r="AR72" s="1" t="s">
        <v>61</v>
      </c>
      <c r="AS72" s="1" t="s">
        <v>40</v>
      </c>
      <c r="AT72" s="1" t="s">
        <v>40</v>
      </c>
      <c r="AU72" s="1" t="s">
        <v>41</v>
      </c>
      <c r="AV72" s="1" t="s">
        <v>42</v>
      </c>
      <c r="AW72" s="1" t="s">
        <v>43</v>
      </c>
    </row>
    <row r="73" spans="1:49" x14ac:dyDescent="0.35">
      <c r="A73" s="6">
        <v>45876</v>
      </c>
      <c r="B73" s="1" t="s">
        <v>197</v>
      </c>
      <c r="E73" s="14" t="str">
        <f>_xlfn.XLOOKUP(Table13[[#This Row],[SKU_key]],[1]!B_m_02_SKU[SKU_key],[1]!B_m_02_SKU[Kaspi_name_core],"",0,1)</f>
        <v>Тайтсы черные</v>
      </c>
      <c r="F73" s="12">
        <v>607105676</v>
      </c>
      <c r="G73" s="12" t="s">
        <v>141</v>
      </c>
      <c r="H73" s="16" t="str">
        <f>Table13[[#This Row],[Название в системе продавца]]</f>
        <v>Тайтсы черные мужской 3XL 54-56 123591314 (3XL)</v>
      </c>
      <c r="I73" s="11" t="str">
        <f>Table13[[#This Row],[Артикул]]</f>
        <v>CL_NEW-CLO_MEN_TAICI_BLACK_3XL 54-56_(3XL)</v>
      </c>
      <c r="J73" s="11" t="str" cm="1">
        <f t="array" ref="J73">_xlfn.TEXTJOIN("_", TRUE, INDEX(_xlfn.TEXTSPLIT(Table13[[#This Row],[SKU_ID_KSP]], "_"), _xlfn.SEQUENCE(5)))</f>
        <v>CL_NEW-CLO_MEN_TAICI_BLACK</v>
      </c>
      <c r="K73" s="11" t="str">
        <f>UPPER(_xlfn.TEXTJOIN("_",TRUE,Table13[[#This Row],[SKU_key]],Table13[[#This Row],[MY_SIZE]]))</f>
        <v>CL_NEW-CLO_MEN_TAICI_BLACK_3XL</v>
      </c>
      <c r="M73" s="2"/>
      <c r="N73" s="2"/>
      <c r="O73" s="2">
        <f>_xlfn.NUMBERVALUE(_xlfn.TEXTBEFORE(Table13[[#This Row],[Сумма]],"."))</f>
        <v>3600</v>
      </c>
      <c r="V73" s="1">
        <v>607105676</v>
      </c>
      <c r="W73" s="1" t="s">
        <v>42</v>
      </c>
      <c r="X73" s="1" t="s">
        <v>166</v>
      </c>
      <c r="Y73" s="1" t="s">
        <v>167</v>
      </c>
      <c r="Z73" s="1" t="s">
        <v>168</v>
      </c>
      <c r="AA73" s="1" t="s">
        <v>169</v>
      </c>
      <c r="AB73" s="1" t="s">
        <v>151</v>
      </c>
      <c r="AC73" s="1" t="s">
        <v>170</v>
      </c>
      <c r="AD73" s="1" t="s">
        <v>42</v>
      </c>
      <c r="AE73" s="1" t="s">
        <v>35</v>
      </c>
      <c r="AG73" s="1" t="s">
        <v>97</v>
      </c>
      <c r="AH73" s="1" t="s">
        <v>60</v>
      </c>
      <c r="AI73" s="1" t="s">
        <v>38</v>
      </c>
      <c r="AM73" s="1" t="s">
        <v>39</v>
      </c>
      <c r="AN73" s="1" t="s">
        <v>39</v>
      </c>
      <c r="AO73" s="1" t="s">
        <v>39</v>
      </c>
      <c r="AP73" s="1" t="s">
        <v>39</v>
      </c>
      <c r="AQ73" s="1">
        <v>2</v>
      </c>
      <c r="AR73" s="1" t="s">
        <v>61</v>
      </c>
      <c r="AS73" s="1" t="s">
        <v>40</v>
      </c>
      <c r="AT73" s="1" t="s">
        <v>40</v>
      </c>
      <c r="AU73" s="1" t="s">
        <v>41</v>
      </c>
      <c r="AV73" s="1" t="s">
        <v>42</v>
      </c>
      <c r="AW73" s="1" t="s">
        <v>43</v>
      </c>
    </row>
    <row r="74" spans="1:49" x14ac:dyDescent="0.35">
      <c r="A74" s="6">
        <v>45876</v>
      </c>
      <c r="B74" s="1" t="s">
        <v>197</v>
      </c>
      <c r="E74" s="14" t="str">
        <f>_xlfn.XLOOKUP(Table13[[#This Row],[SKU_key]],[1]!B_m_02_SKU[SKU_key],[1]!B_m_02_SKU[Kaspi_name_core],"",0,1)</f>
        <v>Тайтсы черные</v>
      </c>
      <c r="F74" s="12">
        <v>607422375</v>
      </c>
      <c r="G74" s="12" t="s">
        <v>142</v>
      </c>
      <c r="H74" s="16" t="str">
        <f>Table13[[#This Row],[Название в системе продавца]]</f>
        <v>Тайтсы черные мужской XL 50-52 123591314 (2XL)</v>
      </c>
      <c r="I74" s="11" t="str">
        <f>Table13[[#This Row],[Артикул]]</f>
        <v>CL_NEW-CLO_MEN_TAICI_BLACK_XL 50-52_(2XL)</v>
      </c>
      <c r="J74" s="11" t="str" cm="1">
        <f t="array" ref="J74">_xlfn.TEXTJOIN("_", TRUE, INDEX(_xlfn.TEXTSPLIT(Table13[[#This Row],[SKU_ID_KSP]], "_"), _xlfn.SEQUENCE(5)))</f>
        <v>CL_NEW-CLO_MEN_TAICI_BLACK</v>
      </c>
      <c r="K74" s="11" t="str">
        <f>UPPER(_xlfn.TEXTJOIN("_",TRUE,Table13[[#This Row],[SKU_key]],Table13[[#This Row],[MY_SIZE]]))</f>
        <v>CL_NEW-CLO_MEN_TAICI_BLACK_2XL</v>
      </c>
      <c r="M74" s="2"/>
      <c r="N74" s="2"/>
      <c r="O74" s="2">
        <f>_xlfn.NUMBERVALUE(_xlfn.TEXTBEFORE(Table13[[#This Row],[Сумма]],"."))</f>
        <v>992</v>
      </c>
      <c r="V74" s="1">
        <v>607422375</v>
      </c>
      <c r="W74" s="1" t="s">
        <v>42</v>
      </c>
      <c r="X74" s="1" t="s">
        <v>147</v>
      </c>
      <c r="Y74" s="1" t="s">
        <v>148</v>
      </c>
      <c r="Z74" s="1" t="s">
        <v>149</v>
      </c>
      <c r="AA74" s="1" t="s">
        <v>150</v>
      </c>
      <c r="AB74" s="1" t="s">
        <v>151</v>
      </c>
      <c r="AC74" s="1" t="s">
        <v>152</v>
      </c>
      <c r="AD74" s="1" t="s">
        <v>42</v>
      </c>
      <c r="AE74" s="1" t="s">
        <v>35</v>
      </c>
      <c r="AG74" s="1" t="s">
        <v>36</v>
      </c>
      <c r="AH74" s="1" t="s">
        <v>60</v>
      </c>
      <c r="AI74" s="1" t="s">
        <v>38</v>
      </c>
      <c r="AM74" s="1" t="s">
        <v>39</v>
      </c>
      <c r="AN74" s="1" t="s">
        <v>39</v>
      </c>
      <c r="AO74" s="1" t="s">
        <v>39</v>
      </c>
      <c r="AP74" s="1" t="s">
        <v>39</v>
      </c>
      <c r="AQ74" s="1">
        <v>1</v>
      </c>
      <c r="AR74" s="1" t="s">
        <v>40</v>
      </c>
      <c r="AS74" s="1" t="s">
        <v>40</v>
      </c>
      <c r="AT74" s="1" t="s">
        <v>40</v>
      </c>
      <c r="AU74" s="1" t="s">
        <v>41</v>
      </c>
      <c r="AV74" s="1" t="s">
        <v>42</v>
      </c>
      <c r="AW74" s="1" t="s">
        <v>43</v>
      </c>
    </row>
    <row r="75" spans="1:49" x14ac:dyDescent="0.35">
      <c r="A75" s="6">
        <v>45876</v>
      </c>
      <c r="B75" s="1" t="s">
        <v>197</v>
      </c>
      <c r="E75" s="14" t="str">
        <f>_xlfn.XLOOKUP(Table13[[#This Row],[SKU_key]],[1]!B_m_02_SKU[SKU_key],[1]!B_m_02_SKU[Kaspi_name_core],"",0,1)</f>
        <v>Тайтсы черные</v>
      </c>
      <c r="F75" s="12">
        <v>607330158</v>
      </c>
      <c r="G75" s="12" t="s">
        <v>142</v>
      </c>
      <c r="H75" s="16" t="str">
        <f>Table13[[#This Row],[Название в системе продавца]]</f>
        <v>Тайтсы черные мужской XL 50-52 123591314 (2XL)</v>
      </c>
      <c r="I75" s="11" t="str">
        <f>Table13[[#This Row],[Артикул]]</f>
        <v>CL_NEW-CLO_MEN_TAICI_BLACK_XL 50-52_(2XL)</v>
      </c>
      <c r="J75" s="11" t="str" cm="1">
        <f t="array" ref="J75">_xlfn.TEXTJOIN("_", TRUE, INDEX(_xlfn.TEXTSPLIT(Table13[[#This Row],[SKU_ID_KSP]], "_"), _xlfn.SEQUENCE(5)))</f>
        <v>CL_NEW-CLO_MEN_TAICI_BLACK</v>
      </c>
      <c r="K75" s="11" t="str">
        <f>UPPER(_xlfn.TEXTJOIN("_",TRUE,Table13[[#This Row],[SKU_key]],Table13[[#This Row],[MY_SIZE]]))</f>
        <v>CL_NEW-CLO_MEN_TAICI_BLACK_2XL</v>
      </c>
      <c r="M75" s="2"/>
      <c r="N75" s="2"/>
      <c r="O75" s="2">
        <f>_xlfn.NUMBERVALUE(_xlfn.TEXTBEFORE(Table13[[#This Row],[Сумма]],"."))</f>
        <v>998</v>
      </c>
      <c r="V75" s="1">
        <v>607330158</v>
      </c>
      <c r="W75" s="1" t="s">
        <v>42</v>
      </c>
      <c r="X75" s="1" t="s">
        <v>147</v>
      </c>
      <c r="Y75" s="1" t="s">
        <v>148</v>
      </c>
      <c r="Z75" s="1" t="s">
        <v>149</v>
      </c>
      <c r="AA75" s="1" t="s">
        <v>153</v>
      </c>
      <c r="AB75" s="1" t="s">
        <v>151</v>
      </c>
      <c r="AC75" s="1" t="s">
        <v>154</v>
      </c>
      <c r="AD75" s="1" t="s">
        <v>42</v>
      </c>
      <c r="AE75" s="1" t="s">
        <v>35</v>
      </c>
      <c r="AG75" s="1" t="s">
        <v>36</v>
      </c>
      <c r="AH75" s="1" t="s">
        <v>60</v>
      </c>
      <c r="AI75" s="1" t="s">
        <v>38</v>
      </c>
      <c r="AM75" s="1" t="s">
        <v>39</v>
      </c>
      <c r="AN75" s="1" t="s">
        <v>39</v>
      </c>
      <c r="AO75" s="1" t="s">
        <v>39</v>
      </c>
      <c r="AP75" s="1" t="s">
        <v>39</v>
      </c>
      <c r="AQ75" s="1">
        <v>1</v>
      </c>
      <c r="AR75" s="1" t="s">
        <v>61</v>
      </c>
      <c r="AS75" s="1" t="s">
        <v>40</v>
      </c>
      <c r="AT75" s="1" t="s">
        <v>40</v>
      </c>
      <c r="AU75" s="1" t="s">
        <v>41</v>
      </c>
      <c r="AV75" s="1" t="s">
        <v>42</v>
      </c>
      <c r="AW75" s="1" t="s">
        <v>43</v>
      </c>
    </row>
    <row r="76" spans="1:49" x14ac:dyDescent="0.35">
      <c r="A76" s="6">
        <v>45876</v>
      </c>
      <c r="B76" s="1" t="s">
        <v>197</v>
      </c>
      <c r="E76" s="14" t="str">
        <f>_xlfn.XLOOKUP(Table13[[#This Row],[SKU_key]],[1]!B_m_02_SKU[SKU_key],[1]!B_m_02_SKU[Kaspi_name_core],"",0,1)</f>
        <v>Тайтсы черные</v>
      </c>
      <c r="F76" s="12">
        <v>607023210</v>
      </c>
      <c r="G76" s="12" t="s">
        <v>142</v>
      </c>
      <c r="H76" s="16" t="str">
        <f>Table13[[#This Row],[Название в системе продавца]]</f>
        <v>Тайтсы черные мужской XL 50-52 123591314 (2XL)</v>
      </c>
      <c r="I76" s="11" t="str">
        <f>Table13[[#This Row],[Артикул]]</f>
        <v>CL_NEW-CLO_MEN_TAICI_BLACK_XL 50-52_(2XL)</v>
      </c>
      <c r="J76" s="11" t="str" cm="1">
        <f t="array" ref="J76">_xlfn.TEXTJOIN("_", TRUE, INDEX(_xlfn.TEXTSPLIT(Table13[[#This Row],[SKU_ID_KSP]], "_"), _xlfn.SEQUENCE(5)))</f>
        <v>CL_NEW-CLO_MEN_TAICI_BLACK</v>
      </c>
      <c r="K76" s="11" t="str">
        <f>UPPER(_xlfn.TEXTJOIN("_",TRUE,Table13[[#This Row],[SKU_key]],Table13[[#This Row],[MY_SIZE]]))</f>
        <v>CL_NEW-CLO_MEN_TAICI_BLACK_2XL</v>
      </c>
      <c r="M76" s="2"/>
      <c r="N76" s="2"/>
      <c r="O76" s="2">
        <f>_xlfn.NUMBERVALUE(_xlfn.TEXTBEFORE(Table13[[#This Row],[Сумма]],"."))</f>
        <v>1000</v>
      </c>
      <c r="V76" s="1">
        <v>607023210</v>
      </c>
      <c r="W76" s="1" t="s">
        <v>28</v>
      </c>
      <c r="X76" s="1" t="s">
        <v>147</v>
      </c>
      <c r="Y76" s="1" t="s">
        <v>148</v>
      </c>
      <c r="Z76" s="1" t="s">
        <v>149</v>
      </c>
      <c r="AA76" s="1" t="s">
        <v>54</v>
      </c>
      <c r="AB76" s="1" t="s">
        <v>151</v>
      </c>
      <c r="AC76" s="1" t="s">
        <v>155</v>
      </c>
      <c r="AD76" s="1" t="s">
        <v>28</v>
      </c>
      <c r="AE76" s="1" t="s">
        <v>35</v>
      </c>
      <c r="AG76" s="1" t="s">
        <v>36</v>
      </c>
      <c r="AH76" s="1" t="s">
        <v>60</v>
      </c>
      <c r="AI76" s="1" t="s">
        <v>38</v>
      </c>
      <c r="AM76" s="1" t="s">
        <v>39</v>
      </c>
      <c r="AN76" s="1" t="s">
        <v>39</v>
      </c>
      <c r="AO76" s="1" t="s">
        <v>39</v>
      </c>
      <c r="AP76" s="1" t="s">
        <v>39</v>
      </c>
      <c r="AQ76" s="1">
        <v>1</v>
      </c>
      <c r="AR76" s="1" t="s">
        <v>61</v>
      </c>
      <c r="AS76" s="1" t="s">
        <v>40</v>
      </c>
      <c r="AT76" s="1" t="s">
        <v>40</v>
      </c>
      <c r="AU76" s="1" t="s">
        <v>41</v>
      </c>
      <c r="AV76" s="1" t="s">
        <v>42</v>
      </c>
      <c r="AW76" s="1" t="s">
        <v>43</v>
      </c>
    </row>
    <row r="77" spans="1:49" x14ac:dyDescent="0.35">
      <c r="A77" s="6">
        <v>45876</v>
      </c>
      <c r="B77" s="1" t="s">
        <v>197</v>
      </c>
      <c r="E77" s="14" t="str">
        <f>_xlfn.XLOOKUP(Table13[[#This Row],[SKU_key]],[1]!B_m_02_SKU[SKU_key],[1]!B_m_02_SKU[Kaspi_name_core],"",0,1)</f>
        <v>Рашгард ДЛИННЫЙ РУКАВ черный</v>
      </c>
      <c r="F77" s="12">
        <v>606830089</v>
      </c>
      <c r="G77" s="12" t="s">
        <v>82</v>
      </c>
      <c r="H77" s="16" t="str">
        <f>Table13[[#This Row],[Название в системе продавца]]</f>
        <v>Рашгард ДЛИННЫЙ РУКАВ черный мужской L 48-50 135277314 (XL)</v>
      </c>
      <c r="I77" s="11" t="str">
        <f>Table13[[#This Row],[Артикул]]</f>
        <v>CL_NEW-CLO_MEN_RUSH-PRO_BLACK_L 48-50_(XL)</v>
      </c>
      <c r="J77" s="11" t="str" cm="1">
        <f t="array" ref="J77">_xlfn.TEXTJOIN("_", TRUE, INDEX(_xlfn.TEXTSPLIT(Table13[[#This Row],[SKU_ID_KSP]], "_"), _xlfn.SEQUENCE(5)))</f>
        <v>CL_NEW-CLO_MEN_RUSH-PRO_BLACK</v>
      </c>
      <c r="K77" s="11" t="str">
        <f>UPPER(_xlfn.TEXTJOIN("_",TRUE,Table13[[#This Row],[SKU_key]],Table13[[#This Row],[MY_SIZE]]))</f>
        <v>CL_NEW-CLO_MEN_RUSH-PRO_BLACK_XL</v>
      </c>
      <c r="M77" s="2"/>
      <c r="N77" s="2"/>
      <c r="O77" s="2">
        <f>_xlfn.NUMBERVALUE(_xlfn.TEXTBEFORE(Table13[[#This Row],[Сумма]],"."))</f>
        <v>3498</v>
      </c>
      <c r="V77" s="1">
        <v>606830089</v>
      </c>
      <c r="W77" s="1" t="s">
        <v>28</v>
      </c>
      <c r="X77" s="1" t="s">
        <v>29</v>
      </c>
      <c r="Y77" s="1" t="s">
        <v>30</v>
      </c>
      <c r="Z77" s="1" t="s">
        <v>31</v>
      </c>
      <c r="AA77" s="1" t="s">
        <v>32</v>
      </c>
      <c r="AB77" s="1" t="s">
        <v>33</v>
      </c>
      <c r="AC77" s="1" t="s">
        <v>34</v>
      </c>
      <c r="AD77" s="1" t="s">
        <v>28</v>
      </c>
      <c r="AE77" s="1" t="s">
        <v>35</v>
      </c>
      <c r="AG77" s="1" t="s">
        <v>36</v>
      </c>
      <c r="AH77" s="1" t="s">
        <v>37</v>
      </c>
      <c r="AI77" s="1" t="s">
        <v>38</v>
      </c>
      <c r="AM77" s="1" t="s">
        <v>39</v>
      </c>
      <c r="AN77" s="1" t="s">
        <v>39</v>
      </c>
      <c r="AO77" s="1" t="s">
        <v>39</v>
      </c>
      <c r="AP77" s="1" t="s">
        <v>39</v>
      </c>
      <c r="AQ77" s="1">
        <v>1</v>
      </c>
      <c r="AR77" s="1" t="s">
        <v>40</v>
      </c>
      <c r="AS77" s="1" t="s">
        <v>40</v>
      </c>
      <c r="AT77" s="1" t="s">
        <v>40</v>
      </c>
      <c r="AU77" s="1" t="s">
        <v>41</v>
      </c>
      <c r="AV77" s="1" t="s">
        <v>42</v>
      </c>
      <c r="AW77" s="1" t="s">
        <v>43</v>
      </c>
    </row>
    <row r="78" spans="1:49" x14ac:dyDescent="0.35">
      <c r="A78" s="6">
        <v>45876</v>
      </c>
      <c r="B78" s="1" t="s">
        <v>197</v>
      </c>
      <c r="E78" s="14" t="str">
        <f>_xlfn.XLOOKUP(Table13[[#This Row],[SKU_key]],[1]!B_m_02_SKU[SKU_key],[1]!B_m_02_SKU[Kaspi_name_core],"",0,1)</f>
        <v>Рашгард ДЛИННЫЙ РУКАВ черный</v>
      </c>
      <c r="F78" s="12">
        <v>606934424</v>
      </c>
      <c r="G78" s="12" t="s">
        <v>198</v>
      </c>
      <c r="H78" s="16" t="str">
        <f>Table13[[#This Row],[Название в системе продавца]]</f>
        <v>Рашгард ДЛИННЫЙ РУКАВ черный мужской S 44-46 135277314 (M)</v>
      </c>
      <c r="I78" s="11" t="str">
        <f>Table13[[#This Row],[Артикул]]</f>
        <v>CL_NEW-CLO_MEN_RUSH-PRO_BLACK_S 44-46_(M)</v>
      </c>
      <c r="J78" s="11" t="str" cm="1">
        <f t="array" ref="J78">_xlfn.TEXTJOIN("_", TRUE, INDEX(_xlfn.TEXTSPLIT(Table13[[#This Row],[SKU_ID_KSP]], "_"), _xlfn.SEQUENCE(5)))</f>
        <v>CL_NEW-CLO_MEN_RUSH-PRO_BLACK</v>
      </c>
      <c r="K78" s="11" t="str">
        <f>UPPER(_xlfn.TEXTJOIN("_",TRUE,Table13[[#This Row],[SKU_key]],Table13[[#This Row],[MY_SIZE]]))</f>
        <v>CL_NEW-CLO_MEN_RUSH-PRO_BLACK_M</v>
      </c>
      <c r="M78" s="2"/>
      <c r="N78" s="2"/>
      <c r="O78" s="2">
        <f>_xlfn.NUMBERVALUE(_xlfn.TEXTBEFORE(Table13[[#This Row],[Сумма]],"."))</f>
        <v>4901</v>
      </c>
      <c r="V78" s="1">
        <v>606934424</v>
      </c>
      <c r="W78" s="1" t="s">
        <v>28</v>
      </c>
      <c r="X78" s="1" t="s">
        <v>171</v>
      </c>
      <c r="Y78" s="1" t="s">
        <v>172</v>
      </c>
      <c r="Z78" s="1" t="s">
        <v>173</v>
      </c>
      <c r="AA78" s="1" t="s">
        <v>174</v>
      </c>
      <c r="AB78" s="1" t="s">
        <v>33</v>
      </c>
      <c r="AC78" s="1" t="s">
        <v>154</v>
      </c>
      <c r="AD78" s="1" t="s">
        <v>28</v>
      </c>
      <c r="AE78" s="1" t="s">
        <v>35</v>
      </c>
      <c r="AG78" s="1" t="s">
        <v>36</v>
      </c>
      <c r="AH78" s="1" t="s">
        <v>60</v>
      </c>
      <c r="AI78" s="1" t="s">
        <v>38</v>
      </c>
      <c r="AM78" s="1" t="s">
        <v>39</v>
      </c>
      <c r="AN78" s="1" t="s">
        <v>39</v>
      </c>
      <c r="AO78" s="1" t="s">
        <v>39</v>
      </c>
      <c r="AP78" s="1" t="s">
        <v>39</v>
      </c>
      <c r="AQ78" s="1">
        <v>1</v>
      </c>
      <c r="AR78" s="1" t="s">
        <v>40</v>
      </c>
      <c r="AS78" s="1" t="s">
        <v>40</v>
      </c>
      <c r="AT78" s="1" t="s">
        <v>40</v>
      </c>
      <c r="AU78" s="1" t="s">
        <v>41</v>
      </c>
      <c r="AV78" s="1" t="s">
        <v>42</v>
      </c>
      <c r="AW78" s="1" t="s">
        <v>43</v>
      </c>
    </row>
    <row r="79" spans="1:49" x14ac:dyDescent="0.35">
      <c r="A79" s="6">
        <v>45876</v>
      </c>
      <c r="B79" s="1" t="s">
        <v>197</v>
      </c>
      <c r="E79" s="14" t="str">
        <f>_xlfn.XLOOKUP(Table13[[#This Row],[SKU_key]],[1]!B_m_02_SKU[SKU_key],[1]!B_m_02_SKU[Kaspi_name_core],"",0,1)</f>
        <v>Леггинсы черные</v>
      </c>
      <c r="F79" s="12">
        <v>607388962</v>
      </c>
      <c r="G79" s="12" t="s">
        <v>198</v>
      </c>
      <c r="H79" s="16" t="str">
        <f>Table13[[#This Row],[Название в системе продавца]]</f>
        <v>Леггинсы черные мужской S 44-46 116968695 (M)</v>
      </c>
      <c r="I79" s="11" t="str">
        <f>Table13[[#This Row],[Артикул]]</f>
        <v>CL_NEW-CLO_MEN_LEG_BLACK_S 44-46_(M)</v>
      </c>
      <c r="J79" s="11" t="str" cm="1">
        <f t="array" ref="J79">_xlfn.TEXTJOIN("_", TRUE, INDEX(_xlfn.TEXTSPLIT(Table13[[#This Row],[SKU_ID_KSP]], "_"), _xlfn.SEQUENCE(5)))</f>
        <v>CL_NEW-CLO_MEN_LEG_BLACK</v>
      </c>
      <c r="K79" s="11" t="str">
        <f>UPPER(_xlfn.TEXTJOIN("_",TRUE,Table13[[#This Row],[SKU_key]],Table13[[#This Row],[MY_SIZE]]))</f>
        <v>CL_NEW-CLO_MEN_LEG_BLACK_M</v>
      </c>
      <c r="M79" s="2"/>
      <c r="N79" s="2"/>
      <c r="O79" s="2">
        <f>_xlfn.NUMBERVALUE(_xlfn.TEXTBEFORE(Table13[[#This Row],[Сумма]],"."))</f>
        <v>1489</v>
      </c>
      <c r="V79" s="1">
        <v>607388962</v>
      </c>
      <c r="W79" s="1" t="s">
        <v>42</v>
      </c>
      <c r="X79" s="1" t="s">
        <v>177</v>
      </c>
      <c r="Y79" s="1" t="s">
        <v>178</v>
      </c>
      <c r="Z79" s="1" t="s">
        <v>179</v>
      </c>
      <c r="AA79" s="1" t="s">
        <v>180</v>
      </c>
      <c r="AB79" s="1" t="s">
        <v>48</v>
      </c>
      <c r="AC79" s="1" t="s">
        <v>181</v>
      </c>
      <c r="AD79" s="1" t="s">
        <v>42</v>
      </c>
      <c r="AE79" s="1" t="s">
        <v>35</v>
      </c>
      <c r="AG79" s="1" t="s">
        <v>36</v>
      </c>
      <c r="AH79" s="1" t="s">
        <v>60</v>
      </c>
      <c r="AI79" s="1" t="s">
        <v>38</v>
      </c>
      <c r="AM79" s="1" t="s">
        <v>39</v>
      </c>
      <c r="AN79" s="1" t="s">
        <v>39</v>
      </c>
      <c r="AO79" s="1" t="s">
        <v>39</v>
      </c>
      <c r="AP79" s="1" t="s">
        <v>39</v>
      </c>
      <c r="AQ79" s="1">
        <v>1</v>
      </c>
      <c r="AR79" s="1" t="s">
        <v>61</v>
      </c>
      <c r="AS79" s="1" t="s">
        <v>40</v>
      </c>
      <c r="AT79" s="1" t="s">
        <v>40</v>
      </c>
      <c r="AU79" s="1" t="s">
        <v>41</v>
      </c>
      <c r="AV79" s="1" t="s">
        <v>42</v>
      </c>
      <c r="AW79" s="1" t="s">
        <v>43</v>
      </c>
    </row>
    <row r="80" spans="1:49" x14ac:dyDescent="0.35">
      <c r="A80" s="6">
        <v>45876</v>
      </c>
      <c r="B80" s="1" t="s">
        <v>197</v>
      </c>
      <c r="E80" s="14" t="str">
        <f>_xlfn.XLOOKUP(Table13[[#This Row],[SKU_key]],[1]!B_m_02_SKU[SKU_key],[1]!B_m_02_SKU[Kaspi_name_core],"",0,1)</f>
        <v>Леггинсы черные</v>
      </c>
      <c r="F80" s="12">
        <v>606909029</v>
      </c>
      <c r="G80" s="12" t="s">
        <v>198</v>
      </c>
      <c r="H80" s="16" t="str">
        <f>Table13[[#This Row],[Название в системе продавца]]</f>
        <v>Леггинсы черные мужской S 44-46 116968695 (M)</v>
      </c>
      <c r="I80" s="11" t="str">
        <f>Table13[[#This Row],[Артикул]]</f>
        <v>CL_NEW-CLO_MEN_LEG_BLACK_S 44-46_(M)</v>
      </c>
      <c r="J80" s="11" t="str" cm="1">
        <f t="array" ref="J80">_xlfn.TEXTJOIN("_", TRUE, INDEX(_xlfn.TEXTSPLIT(Table13[[#This Row],[SKU_ID_KSP]], "_"), _xlfn.SEQUENCE(5)))</f>
        <v>CL_NEW-CLO_MEN_LEG_BLACK</v>
      </c>
      <c r="K80" s="11" t="str">
        <f>UPPER(_xlfn.TEXTJOIN("_",TRUE,Table13[[#This Row],[SKU_key]],Table13[[#This Row],[MY_SIZE]]))</f>
        <v>CL_NEW-CLO_MEN_LEG_BLACK_M</v>
      </c>
      <c r="M80" s="2"/>
      <c r="N80" s="2"/>
      <c r="O80" s="2">
        <f>_xlfn.NUMBERVALUE(_xlfn.TEXTBEFORE(Table13[[#This Row],[Сумма]],"."))</f>
        <v>1489</v>
      </c>
      <c r="V80" s="1">
        <v>606909029</v>
      </c>
      <c r="W80" s="1" t="s">
        <v>28</v>
      </c>
      <c r="X80" s="1" t="s">
        <v>177</v>
      </c>
      <c r="Y80" s="1" t="s">
        <v>178</v>
      </c>
      <c r="Z80" s="1" t="s">
        <v>179</v>
      </c>
      <c r="AA80" s="1" t="s">
        <v>180</v>
      </c>
      <c r="AB80" s="1" t="s">
        <v>48</v>
      </c>
      <c r="AC80" s="1" t="s">
        <v>183</v>
      </c>
      <c r="AD80" s="1" t="s">
        <v>28</v>
      </c>
      <c r="AE80" s="1" t="s">
        <v>35</v>
      </c>
      <c r="AG80" s="1" t="s">
        <v>36</v>
      </c>
      <c r="AH80" s="1" t="s">
        <v>60</v>
      </c>
      <c r="AI80" s="1" t="s">
        <v>38</v>
      </c>
      <c r="AM80" s="1" t="s">
        <v>39</v>
      </c>
      <c r="AN80" s="1" t="s">
        <v>39</v>
      </c>
      <c r="AO80" s="1" t="s">
        <v>39</v>
      </c>
      <c r="AP80" s="1" t="s">
        <v>39</v>
      </c>
      <c r="AQ80" s="1">
        <v>1</v>
      </c>
      <c r="AR80" s="1" t="s">
        <v>40</v>
      </c>
      <c r="AS80" s="1" t="s">
        <v>40</v>
      </c>
      <c r="AT80" s="1" t="s">
        <v>40</v>
      </c>
      <c r="AU80" s="1" t="s">
        <v>41</v>
      </c>
      <c r="AV80" s="1" t="s">
        <v>42</v>
      </c>
      <c r="AW80" s="1" t="s">
        <v>43</v>
      </c>
    </row>
    <row r="81" spans="1:52" x14ac:dyDescent="0.35">
      <c r="A81" s="6">
        <v>45876</v>
      </c>
      <c r="B81" s="1" t="s">
        <v>197</v>
      </c>
      <c r="E81" s="14" t="str">
        <f>_xlfn.XLOOKUP(Table13[[#This Row],[SKU_key]],[1]!B_m_02_SKU[SKU_key],[1]!B_m_02_SKU[Kaspi_name_core],"",0,1)</f>
        <v>Леггинсы черные</v>
      </c>
      <c r="F81" s="12">
        <v>606924898</v>
      </c>
      <c r="G81" s="12" t="s">
        <v>198</v>
      </c>
      <c r="H81" s="16" t="str">
        <f>Table13[[#This Row],[Название в системе продавца]]</f>
        <v>Леггинсы черные мужской S 44-46 116968695 (M)</v>
      </c>
      <c r="I81" s="11" t="str">
        <f>Table13[[#This Row],[Артикул]]</f>
        <v>CL_NEW-CLO_MEN_LEG_BLACK_S 44-46_(M)</v>
      </c>
      <c r="J81" s="11" t="str" cm="1">
        <f t="array" ref="J81">_xlfn.TEXTJOIN("_", TRUE, INDEX(_xlfn.TEXTSPLIT(Table13[[#This Row],[SKU_ID_KSP]], "_"), _xlfn.SEQUENCE(5)))</f>
        <v>CL_NEW-CLO_MEN_LEG_BLACK</v>
      </c>
      <c r="K81" s="11" t="str">
        <f>UPPER(_xlfn.TEXTJOIN("_",TRUE,Table13[[#This Row],[SKU_key]],Table13[[#This Row],[MY_SIZE]]))</f>
        <v>CL_NEW-CLO_MEN_LEG_BLACK_M</v>
      </c>
      <c r="M81" s="2"/>
      <c r="N81" s="2"/>
      <c r="O81" s="2">
        <f>_xlfn.NUMBERVALUE(_xlfn.TEXTBEFORE(Table13[[#This Row],[Сумма]],"."))</f>
        <v>1489</v>
      </c>
      <c r="V81" s="1">
        <v>606924898</v>
      </c>
      <c r="W81" s="1" t="s">
        <v>28</v>
      </c>
      <c r="X81" s="1" t="s">
        <v>177</v>
      </c>
      <c r="Y81" s="1" t="s">
        <v>178</v>
      </c>
      <c r="Z81" s="1" t="s">
        <v>179</v>
      </c>
      <c r="AA81" s="1" t="s">
        <v>180</v>
      </c>
      <c r="AB81" s="1" t="s">
        <v>48</v>
      </c>
      <c r="AC81" s="1" t="s">
        <v>182</v>
      </c>
      <c r="AD81" s="1" t="s">
        <v>28</v>
      </c>
      <c r="AE81" s="1" t="s">
        <v>35</v>
      </c>
      <c r="AG81" s="1" t="s">
        <v>97</v>
      </c>
      <c r="AH81" s="1" t="s">
        <v>60</v>
      </c>
      <c r="AI81" s="1" t="s">
        <v>38</v>
      </c>
      <c r="AM81" s="1" t="s">
        <v>39</v>
      </c>
      <c r="AN81" s="1" t="s">
        <v>39</v>
      </c>
      <c r="AO81" s="1" t="s">
        <v>39</v>
      </c>
      <c r="AP81" s="1" t="s">
        <v>39</v>
      </c>
      <c r="AQ81" s="1">
        <v>1</v>
      </c>
      <c r="AR81" s="1" t="s">
        <v>40</v>
      </c>
      <c r="AS81" s="1" t="s">
        <v>40</v>
      </c>
      <c r="AT81" s="1" t="s">
        <v>40</v>
      </c>
      <c r="AU81" s="1" t="s">
        <v>41</v>
      </c>
      <c r="AV81" s="1" t="s">
        <v>42</v>
      </c>
      <c r="AW81" s="1" t="s">
        <v>43</v>
      </c>
    </row>
    <row r="82" spans="1:52" x14ac:dyDescent="0.35">
      <c r="A82" s="6">
        <v>45876</v>
      </c>
      <c r="B82" s="1" t="s">
        <v>197</v>
      </c>
      <c r="E82" s="14" t="str">
        <f>_xlfn.XLOOKUP(Table13[[#This Row],[SKU_key]],[1]!B_m_02_SKU[SKU_key],[1]!B_m_02_SKU[Kaspi_name_core],"",0,1)</f>
        <v>Леггинсы черные</v>
      </c>
      <c r="F82" s="12">
        <v>606825516</v>
      </c>
      <c r="G82" s="12" t="s">
        <v>143</v>
      </c>
      <c r="H82" s="16" t="str">
        <f>Table13[[#This Row],[Название в системе продавца]]</f>
        <v>Леггинсы черные мужской M 48 116968695 (L)</v>
      </c>
      <c r="I82" s="11" t="str">
        <f>Table13[[#This Row],[Артикул]]</f>
        <v>CL_NEW-CLO_MEN_LEG_BLACK_M 48_(L)</v>
      </c>
      <c r="J82" s="11" t="str" cm="1">
        <f t="array" ref="J82">_xlfn.TEXTJOIN("_", TRUE, INDEX(_xlfn.TEXTSPLIT(Table13[[#This Row],[SKU_ID_KSP]], "_"), _xlfn.SEQUENCE(5)))</f>
        <v>CL_NEW-CLO_MEN_LEG_BLACK</v>
      </c>
      <c r="K82" s="11" t="str">
        <f>UPPER(_xlfn.TEXTJOIN("_",TRUE,Table13[[#This Row],[SKU_key]],Table13[[#This Row],[MY_SIZE]]))</f>
        <v>CL_NEW-CLO_MEN_LEG_BLACK_L</v>
      </c>
      <c r="M82" s="2"/>
      <c r="N82" s="2"/>
      <c r="O82" s="2">
        <f>_xlfn.NUMBERVALUE(_xlfn.TEXTBEFORE(Table13[[#This Row],[Сумма]],"."))</f>
        <v>1000</v>
      </c>
      <c r="V82" s="1">
        <v>606825516</v>
      </c>
      <c r="W82" s="1" t="s">
        <v>28</v>
      </c>
      <c r="X82" s="1" t="s">
        <v>51</v>
      </c>
      <c r="Y82" s="1" t="s">
        <v>52</v>
      </c>
      <c r="Z82" s="1" t="s">
        <v>53</v>
      </c>
      <c r="AA82" s="1" t="s">
        <v>54</v>
      </c>
      <c r="AB82" s="1" t="s">
        <v>48</v>
      </c>
      <c r="AC82" s="1" t="s">
        <v>49</v>
      </c>
      <c r="AD82" s="1" t="s">
        <v>28</v>
      </c>
      <c r="AE82" s="1" t="s">
        <v>35</v>
      </c>
      <c r="AG82" s="1" t="s">
        <v>36</v>
      </c>
      <c r="AH82" s="1" t="s">
        <v>50</v>
      </c>
      <c r="AI82" s="1" t="s">
        <v>38</v>
      </c>
      <c r="AM82" s="1" t="s">
        <v>39</v>
      </c>
      <c r="AN82" s="1" t="s">
        <v>39</v>
      </c>
      <c r="AO82" s="1" t="s">
        <v>39</v>
      </c>
      <c r="AP82" s="1" t="s">
        <v>39</v>
      </c>
      <c r="AQ82" s="1">
        <v>1</v>
      </c>
      <c r="AR82" s="1" t="s">
        <v>40</v>
      </c>
      <c r="AS82" s="1" t="s">
        <v>40</v>
      </c>
      <c r="AT82" s="1" t="s">
        <v>40</v>
      </c>
      <c r="AU82" s="1" t="s">
        <v>41</v>
      </c>
      <c r="AV82" s="1" t="s">
        <v>42</v>
      </c>
      <c r="AW82" s="1" t="s">
        <v>43</v>
      </c>
    </row>
    <row r="83" spans="1:52" x14ac:dyDescent="0.35">
      <c r="A83" s="6">
        <v>45876</v>
      </c>
      <c r="B83" s="1" t="s">
        <v>197</v>
      </c>
      <c r="E83" s="14" t="str">
        <f>_xlfn.XLOOKUP(Table13[[#This Row],[SKU_key]],[1]!B_m_02_SKU[SKU_key],[1]!B_m_02_SKU[Kaspi_name_core],"",0,1)</f>
        <v>Леггинсы белый</v>
      </c>
      <c r="F83" s="12">
        <v>606924898</v>
      </c>
      <c r="G83" s="12" t="s">
        <v>82</v>
      </c>
      <c r="H83" s="16" t="str">
        <f>Table13[[#This Row],[Название в системе продавца]]</f>
        <v>Леггинсы белый мужской L 50 118808622 (XL)</v>
      </c>
      <c r="I83" s="11" t="str">
        <f>Table13[[#This Row],[Артикул]]</f>
        <v>CL_NEW-CLO_MEN_LEG_WHITE_L 50_(XL)</v>
      </c>
      <c r="J83" s="11" t="str" cm="1">
        <f t="array" ref="J83">_xlfn.TEXTJOIN("_", TRUE, INDEX(_xlfn.TEXTSPLIT(Table13[[#This Row],[SKU_ID_KSP]], "_"), _xlfn.SEQUENCE(5)))</f>
        <v>CL_NEW-CLO_MEN_LEG_WHITE</v>
      </c>
      <c r="K83" s="11" t="str">
        <f>UPPER(_xlfn.TEXTJOIN("_",TRUE,Table13[[#This Row],[SKU_key]],Table13[[#This Row],[MY_SIZE]]))</f>
        <v>CL_NEW-CLO_MEN_LEG_WHITE_XL</v>
      </c>
      <c r="M83" s="2"/>
      <c r="N83" s="2"/>
      <c r="O83" s="2">
        <f>_xlfn.NUMBERVALUE(_xlfn.TEXTBEFORE(Table13[[#This Row],[Сумма]],"."))</f>
        <v>1398</v>
      </c>
      <c r="V83" s="1">
        <v>606924898</v>
      </c>
      <c r="W83" s="1" t="s">
        <v>28</v>
      </c>
      <c r="X83" s="1" t="s">
        <v>193</v>
      </c>
      <c r="Y83" s="1" t="s">
        <v>194</v>
      </c>
      <c r="Z83" s="1" t="s">
        <v>195</v>
      </c>
      <c r="AA83" s="1" t="s">
        <v>47</v>
      </c>
      <c r="AB83" s="1" t="s">
        <v>48</v>
      </c>
      <c r="AC83" s="1" t="s">
        <v>182</v>
      </c>
      <c r="AD83" s="1" t="s">
        <v>28</v>
      </c>
      <c r="AE83" s="1" t="s">
        <v>35</v>
      </c>
      <c r="AG83" s="1" t="s">
        <v>97</v>
      </c>
      <c r="AH83" s="1" t="s">
        <v>60</v>
      </c>
      <c r="AI83" s="1" t="s">
        <v>38</v>
      </c>
      <c r="AM83" s="1" t="s">
        <v>39</v>
      </c>
      <c r="AN83" s="1" t="s">
        <v>39</v>
      </c>
      <c r="AO83" s="1" t="s">
        <v>39</v>
      </c>
      <c r="AP83" s="1" t="s">
        <v>39</v>
      </c>
      <c r="AQ83" s="1">
        <v>1</v>
      </c>
      <c r="AR83" s="1" t="s">
        <v>40</v>
      </c>
      <c r="AS83" s="1" t="s">
        <v>40</v>
      </c>
      <c r="AT83" s="1" t="s">
        <v>40</v>
      </c>
      <c r="AU83" s="1" t="s">
        <v>41</v>
      </c>
      <c r="AV83" s="1" t="s">
        <v>42</v>
      </c>
      <c r="AW83" s="1" t="s">
        <v>43</v>
      </c>
    </row>
    <row r="84" spans="1:52" x14ac:dyDescent="0.35">
      <c r="A84" s="6">
        <v>45876</v>
      </c>
      <c r="B84" s="1" t="s">
        <v>197</v>
      </c>
      <c r="E84" s="14" t="str">
        <f>_xlfn.XLOOKUP(Table13[[#This Row],[SKU_key]],[1]!B_m_02_SKU[SKU_key],[1]!B_m_02_SKU[Kaspi_name_core],"",0,1)</f>
        <v>Леггинсы белый</v>
      </c>
      <c r="F84" s="1">
        <v>607392415</v>
      </c>
      <c r="G84" s="12" t="s">
        <v>198</v>
      </c>
      <c r="H84" s="16" t="str">
        <f>Table13[[#This Row],[Название в системе продавца]]</f>
        <v>Леггинсы белый мужской XL 52 118808622 (2XL)</v>
      </c>
      <c r="I84" s="11" t="str">
        <f>Table13[[#This Row],[Артикул]]</f>
        <v>CL_NEW-CLO_MEN_LEG_WHITE_XL 52_(2XL)</v>
      </c>
      <c r="J84" s="11" t="str" cm="1">
        <f t="array" ref="J84">_xlfn.TEXTJOIN("_", TRUE, INDEX(_xlfn.TEXTSPLIT(Table13[[#This Row],[SKU_ID_KSP]], "_"), _xlfn.SEQUENCE(5)))</f>
        <v>CL_NEW-CLO_MEN_LEG_WHITE</v>
      </c>
      <c r="K84" s="11" t="str">
        <f>UPPER(_xlfn.TEXTJOIN("_",TRUE,Table13[[#This Row],[SKU_key]],Table13[[#This Row],[MY_SIZE]]))</f>
        <v>CL_NEW-CLO_MEN_LEG_WHITE_M</v>
      </c>
      <c r="M84" s="2"/>
      <c r="N84" s="2"/>
      <c r="O84" s="2">
        <f>_xlfn.NUMBERVALUE(_xlfn.TEXTBEFORE(Table13[[#This Row],[Сумма]],"."))</f>
        <v>1398</v>
      </c>
      <c r="V84" s="1">
        <v>607392415</v>
      </c>
      <c r="W84" s="1" t="s">
        <v>42</v>
      </c>
      <c r="X84" s="1" t="s">
        <v>184</v>
      </c>
      <c r="Y84" s="1" t="s">
        <v>185</v>
      </c>
      <c r="Z84" s="1" t="s">
        <v>186</v>
      </c>
      <c r="AA84" s="1" t="s">
        <v>47</v>
      </c>
      <c r="AB84" s="1" t="s">
        <v>48</v>
      </c>
      <c r="AC84" s="1" t="s">
        <v>187</v>
      </c>
      <c r="AD84" s="1" t="s">
        <v>42</v>
      </c>
      <c r="AE84" s="1" t="s">
        <v>35</v>
      </c>
      <c r="AG84" s="1" t="s">
        <v>36</v>
      </c>
      <c r="AH84" s="1" t="s">
        <v>37</v>
      </c>
      <c r="AI84" s="1" t="s">
        <v>38</v>
      </c>
      <c r="AM84" s="1" t="s">
        <v>39</v>
      </c>
      <c r="AN84" s="1" t="s">
        <v>39</v>
      </c>
      <c r="AO84" s="1" t="s">
        <v>39</v>
      </c>
      <c r="AP84" s="1" t="s">
        <v>39</v>
      </c>
      <c r="AQ84" s="1">
        <v>1</v>
      </c>
      <c r="AR84" s="1" t="s">
        <v>40</v>
      </c>
      <c r="AS84" s="1" t="s">
        <v>40</v>
      </c>
      <c r="AT84" s="1" t="s">
        <v>40</v>
      </c>
      <c r="AU84" s="1" t="s">
        <v>41</v>
      </c>
      <c r="AV84" s="1" t="s">
        <v>42</v>
      </c>
      <c r="AW84" s="1" t="s">
        <v>43</v>
      </c>
    </row>
    <row r="85" spans="1:52" x14ac:dyDescent="0.35">
      <c r="A85" s="6">
        <v>45876</v>
      </c>
      <c r="B85" s="1" t="s">
        <v>197</v>
      </c>
      <c r="E85" s="14" t="str">
        <f>_xlfn.XLOOKUP(Table13[[#This Row],[SKU_key]],[1]!B_m_02_SKU[SKU_key],[1]!B_m_02_SKU[Kaspi_name_core],"",0,1)</f>
        <v>Леггинсы белый</v>
      </c>
      <c r="F85" s="1">
        <v>606850568</v>
      </c>
      <c r="G85" s="12" t="s">
        <v>198</v>
      </c>
      <c r="H85" s="16" t="str">
        <f>Table13[[#This Row],[Название в системе продавца]]</f>
        <v>Леггинсы белый мужской M 48 118808622 (L)</v>
      </c>
      <c r="I85" s="11" t="str">
        <f>Table13[[#This Row],[Артикул]]</f>
        <v>CL_NEW-CLO_MEN_LEG_WHITE_M 48_(L)</v>
      </c>
      <c r="J85" s="11" t="str" cm="1">
        <f t="array" ref="J85">_xlfn.TEXTJOIN("_", TRUE, INDEX(_xlfn.TEXTSPLIT(Table13[[#This Row],[SKU_ID_KSP]], "_"), _xlfn.SEQUENCE(5)))</f>
        <v>CL_NEW-CLO_MEN_LEG_WHITE</v>
      </c>
      <c r="K85" s="11" t="str">
        <f>UPPER(_xlfn.TEXTJOIN("_",TRUE,Table13[[#This Row],[SKU_key]],Table13[[#This Row],[MY_SIZE]]))</f>
        <v>CL_NEW-CLO_MEN_LEG_WHITE_M</v>
      </c>
      <c r="M85" s="2"/>
      <c r="N85" s="2"/>
      <c r="O85" s="2">
        <f>_xlfn.NUMBERVALUE(_xlfn.TEXTBEFORE(Table13[[#This Row],[Сумма]],"."))</f>
        <v>1398</v>
      </c>
      <c r="V85" s="1">
        <v>606850568</v>
      </c>
      <c r="W85" s="1" t="s">
        <v>28</v>
      </c>
      <c r="X85" s="1" t="s">
        <v>44</v>
      </c>
      <c r="Y85" s="1" t="s">
        <v>45</v>
      </c>
      <c r="Z85" s="1" t="s">
        <v>46</v>
      </c>
      <c r="AA85" s="1" t="s">
        <v>47</v>
      </c>
      <c r="AB85" s="1" t="s">
        <v>48</v>
      </c>
      <c r="AC85" s="1" t="s">
        <v>192</v>
      </c>
      <c r="AD85" s="1" t="s">
        <v>28</v>
      </c>
      <c r="AE85" s="1" t="s">
        <v>35</v>
      </c>
      <c r="AG85" s="1" t="s">
        <v>36</v>
      </c>
      <c r="AH85" s="1" t="s">
        <v>60</v>
      </c>
      <c r="AI85" s="1" t="s">
        <v>38</v>
      </c>
      <c r="AM85" s="1" t="s">
        <v>39</v>
      </c>
      <c r="AN85" s="1" t="s">
        <v>39</v>
      </c>
      <c r="AO85" s="1" t="s">
        <v>39</v>
      </c>
      <c r="AP85" s="1" t="s">
        <v>39</v>
      </c>
      <c r="AQ85" s="1">
        <v>1</v>
      </c>
      <c r="AR85" s="1" t="s">
        <v>61</v>
      </c>
      <c r="AS85" s="1" t="s">
        <v>40</v>
      </c>
      <c r="AT85" s="1" t="s">
        <v>40</v>
      </c>
      <c r="AU85" s="1" t="s">
        <v>41</v>
      </c>
      <c r="AV85" s="1" t="s">
        <v>42</v>
      </c>
      <c r="AW85" s="1" t="s">
        <v>43</v>
      </c>
    </row>
    <row r="86" spans="1:52" x14ac:dyDescent="0.35">
      <c r="A86" s="6">
        <v>45876</v>
      </c>
      <c r="B86" s="1" t="s">
        <v>197</v>
      </c>
      <c r="E86" s="14" t="str">
        <f>_xlfn.XLOOKUP(Table13[[#This Row],[SKU_key]],[1]!B_m_02_SKU[SKU_key],[1]!B_m_02_SKU[Kaspi_name_core],"",0,1)</f>
        <v>Леггинсы белый</v>
      </c>
      <c r="F86" s="12">
        <v>606909029</v>
      </c>
      <c r="G86" s="12" t="s">
        <v>198</v>
      </c>
      <c r="H86" s="16" t="str">
        <f>Table13[[#This Row],[Название в системе продавца]]</f>
        <v>Леггинсы белый мужской 118808622 (M)</v>
      </c>
      <c r="I86" s="11" t="str">
        <f>Table13[[#This Row],[Артикул]]</f>
        <v>CL_NEW-CLO_MEN_LEG_WHITE_(M)</v>
      </c>
      <c r="J86" s="11" t="str" cm="1">
        <f t="array" ref="J86">_xlfn.TEXTJOIN("_", TRUE, INDEX(_xlfn.TEXTSPLIT(Table13[[#This Row],[SKU_ID_KSP]], "_"), _xlfn.SEQUENCE(5)))</f>
        <v>CL_NEW-CLO_MEN_LEG_WHITE</v>
      </c>
      <c r="K86" s="11" t="str">
        <f>UPPER(_xlfn.TEXTJOIN("_",TRUE,Table13[[#This Row],[SKU_key]],Table13[[#This Row],[MY_SIZE]]))</f>
        <v>CL_NEW-CLO_MEN_LEG_WHITE_M</v>
      </c>
      <c r="M86" s="2"/>
      <c r="N86" s="2"/>
      <c r="O86" s="2">
        <f>_xlfn.NUMBERVALUE(_xlfn.TEXTBEFORE(Table13[[#This Row],[Сумма]],"."))</f>
        <v>1398</v>
      </c>
      <c r="V86" s="1">
        <v>606909029</v>
      </c>
      <c r="W86" s="1" t="s">
        <v>28</v>
      </c>
      <c r="X86" s="1" t="s">
        <v>188</v>
      </c>
      <c r="Y86" s="1" t="s">
        <v>189</v>
      </c>
      <c r="Z86" s="1" t="s">
        <v>190</v>
      </c>
      <c r="AA86" s="1" t="s">
        <v>47</v>
      </c>
      <c r="AB86" s="1" t="s">
        <v>48</v>
      </c>
      <c r="AC86" s="1" t="s">
        <v>183</v>
      </c>
      <c r="AD86" s="1" t="s">
        <v>28</v>
      </c>
      <c r="AE86" s="1" t="s">
        <v>35</v>
      </c>
      <c r="AG86" s="1" t="s">
        <v>36</v>
      </c>
      <c r="AH86" s="1" t="s">
        <v>60</v>
      </c>
      <c r="AI86" s="1" t="s">
        <v>38</v>
      </c>
      <c r="AM86" s="1" t="s">
        <v>39</v>
      </c>
      <c r="AN86" s="1" t="s">
        <v>39</v>
      </c>
      <c r="AO86" s="1" t="s">
        <v>39</v>
      </c>
      <c r="AP86" s="1" t="s">
        <v>39</v>
      </c>
      <c r="AQ86" s="1">
        <v>1</v>
      </c>
      <c r="AR86" s="1" t="s">
        <v>40</v>
      </c>
      <c r="AS86" s="1" t="s">
        <v>40</v>
      </c>
      <c r="AT86" s="1" t="s">
        <v>40</v>
      </c>
      <c r="AU86" s="1" t="s">
        <v>41</v>
      </c>
      <c r="AV86" s="1" t="s">
        <v>42</v>
      </c>
      <c r="AW86" s="1" t="s">
        <v>43</v>
      </c>
    </row>
    <row r="87" spans="1:52" x14ac:dyDescent="0.35">
      <c r="A87" s="6">
        <v>45876</v>
      </c>
      <c r="B87" s="1" t="s">
        <v>197</v>
      </c>
      <c r="E87" s="14" t="str">
        <f>_xlfn.XLOOKUP(Table13[[#This Row],[SKU_key]],[1]!B_m_02_SKU[SKU_key],[1]!B_m_02_SKU[Kaspi_name_core],"",0,1)</f>
        <v>Леггинсы белый</v>
      </c>
      <c r="F87" s="12">
        <v>606825516</v>
      </c>
      <c r="G87" s="12" t="s">
        <v>143</v>
      </c>
      <c r="H87" s="16" t="str">
        <f>Table13[[#This Row],[Название в системе продавца]]</f>
        <v>Леггинсы белый мужской M 48 118808622 (L)</v>
      </c>
      <c r="I87" s="11" t="str">
        <f>Table13[[#This Row],[Артикул]]</f>
        <v>CL_NEW-CLO_MEN_LEG_WHITE_M 48_(L)</v>
      </c>
      <c r="J87" s="11" t="str" cm="1">
        <f t="array" ref="J87">_xlfn.TEXTJOIN("_", TRUE, INDEX(_xlfn.TEXTSPLIT(Table13[[#This Row],[SKU_ID_KSP]], "_"), _xlfn.SEQUENCE(5)))</f>
        <v>CL_NEW-CLO_MEN_LEG_WHITE</v>
      </c>
      <c r="K87" s="11" t="str">
        <f>UPPER(_xlfn.TEXTJOIN("_",TRUE,Table13[[#This Row],[SKU_key]],Table13[[#This Row],[MY_SIZE]]))</f>
        <v>CL_NEW-CLO_MEN_LEG_WHITE_L</v>
      </c>
      <c r="M87" s="2"/>
      <c r="N87" s="2"/>
      <c r="O87" s="2">
        <f>_xlfn.NUMBERVALUE(_xlfn.TEXTBEFORE(Table13[[#This Row],[Сумма]],"."))</f>
        <v>1398</v>
      </c>
      <c r="V87" s="1">
        <v>606825516</v>
      </c>
      <c r="W87" s="1" t="s">
        <v>28</v>
      </c>
      <c r="X87" s="1" t="s">
        <v>44</v>
      </c>
      <c r="Y87" s="1" t="s">
        <v>45</v>
      </c>
      <c r="Z87" s="1" t="s">
        <v>46</v>
      </c>
      <c r="AA87" s="1" t="s">
        <v>47</v>
      </c>
      <c r="AB87" s="1" t="s">
        <v>48</v>
      </c>
      <c r="AC87" s="1" t="s">
        <v>49</v>
      </c>
      <c r="AD87" s="1" t="s">
        <v>28</v>
      </c>
      <c r="AE87" s="1" t="s">
        <v>35</v>
      </c>
      <c r="AG87" s="1" t="s">
        <v>36</v>
      </c>
      <c r="AH87" s="1" t="s">
        <v>50</v>
      </c>
      <c r="AI87" s="1" t="s">
        <v>38</v>
      </c>
      <c r="AM87" s="1" t="s">
        <v>39</v>
      </c>
      <c r="AN87" s="1" t="s">
        <v>39</v>
      </c>
      <c r="AO87" s="1" t="s">
        <v>39</v>
      </c>
      <c r="AP87" s="1" t="s">
        <v>39</v>
      </c>
      <c r="AQ87" s="1">
        <v>1</v>
      </c>
      <c r="AR87" s="1" t="s">
        <v>40</v>
      </c>
      <c r="AS87" s="1" t="s">
        <v>40</v>
      </c>
      <c r="AT87" s="1" t="s">
        <v>40</v>
      </c>
      <c r="AU87" s="1" t="s">
        <v>41</v>
      </c>
      <c r="AV87" s="1" t="s">
        <v>42</v>
      </c>
      <c r="AW87" s="1" t="s">
        <v>43</v>
      </c>
    </row>
    <row r="88" spans="1:52" x14ac:dyDescent="0.35">
      <c r="A88" s="6">
        <v>45876</v>
      </c>
      <c r="B88" s="1" t="s">
        <v>197</v>
      </c>
      <c r="E88" s="14" t="str">
        <f>_xlfn.XLOOKUP(Table13[[#This Row],[SKU_key]],[1]!B_m_02_SKU[SKU_key],[1]!B_m_02_SKU[Kaspi_name_core],"",0,1)</f>
        <v>Леггинсы белый</v>
      </c>
      <c r="F88" s="1">
        <v>607082613</v>
      </c>
      <c r="G88" s="12" t="s">
        <v>143</v>
      </c>
      <c r="H88" s="16" t="str">
        <f>Table13[[#This Row],[Название в системе продавца]]</f>
        <v>Леггинсы белый мужской M 48 118808622 (L)</v>
      </c>
      <c r="I88" s="11" t="str">
        <f>Table13[[#This Row],[Артикул]]</f>
        <v>CL_NEW-CLO_MEN_LEG_WHITE_M 48_(L)</v>
      </c>
      <c r="J88" s="11" t="str" cm="1">
        <f t="array" ref="J88">_xlfn.TEXTJOIN("_", TRUE, INDEX(_xlfn.TEXTSPLIT(Table13[[#This Row],[SKU_ID_KSP]], "_"), _xlfn.SEQUENCE(5)))</f>
        <v>CL_NEW-CLO_MEN_LEG_WHITE</v>
      </c>
      <c r="K88" s="11" t="str">
        <f>UPPER(_xlfn.TEXTJOIN("_",TRUE,Table13[[#This Row],[SKU_key]],Table13[[#This Row],[MY_SIZE]]))</f>
        <v>CL_NEW-CLO_MEN_LEG_WHITE_L</v>
      </c>
      <c r="M88" s="2"/>
      <c r="N88" s="2"/>
      <c r="O88" s="2">
        <f>_xlfn.NUMBERVALUE(_xlfn.TEXTBEFORE(Table13[[#This Row],[Сумма]],"."))</f>
        <v>1398</v>
      </c>
      <c r="V88" s="1">
        <v>607082613</v>
      </c>
      <c r="W88" s="1" t="s">
        <v>42</v>
      </c>
      <c r="X88" s="1" t="s">
        <v>44</v>
      </c>
      <c r="Y88" s="1" t="s">
        <v>45</v>
      </c>
      <c r="Z88" s="1" t="s">
        <v>46</v>
      </c>
      <c r="AA88" s="1" t="s">
        <v>47</v>
      </c>
      <c r="AB88" s="1" t="s">
        <v>48</v>
      </c>
      <c r="AC88" s="1" t="s">
        <v>191</v>
      </c>
      <c r="AD88" s="1" t="s">
        <v>42</v>
      </c>
      <c r="AE88" s="1" t="s">
        <v>35</v>
      </c>
      <c r="AG88" s="1" t="s">
        <v>36</v>
      </c>
      <c r="AH88" s="1" t="s">
        <v>60</v>
      </c>
      <c r="AI88" s="1" t="s">
        <v>38</v>
      </c>
      <c r="AM88" s="1" t="s">
        <v>39</v>
      </c>
      <c r="AN88" s="1" t="s">
        <v>39</v>
      </c>
      <c r="AO88" s="1" t="s">
        <v>39</v>
      </c>
      <c r="AP88" s="1" t="s">
        <v>39</v>
      </c>
      <c r="AQ88" s="1">
        <v>1</v>
      </c>
      <c r="AR88" s="1" t="s">
        <v>40</v>
      </c>
      <c r="AS88" s="1" t="s">
        <v>40</v>
      </c>
      <c r="AT88" s="1" t="s">
        <v>40</v>
      </c>
      <c r="AU88" s="1" t="s">
        <v>41</v>
      </c>
      <c r="AV88" s="1" t="s">
        <v>42</v>
      </c>
      <c r="AW88" s="1" t="s">
        <v>43</v>
      </c>
    </row>
    <row r="89" spans="1:52" x14ac:dyDescent="0.35">
      <c r="A89" s="6">
        <v>45876</v>
      </c>
      <c r="B89" s="1" t="s">
        <v>197</v>
      </c>
      <c r="E89" s="14" t="str">
        <f>_xlfn.XLOOKUP(Table13[[#This Row],[SKU_key]],[1]!B_m_02_SKU[SKU_key],[1]!B_m_02_SKU[Kaspi_name_core],"",0,1)</f>
        <v>Леггинсы белый</v>
      </c>
      <c r="F89" s="1">
        <v>607152551</v>
      </c>
      <c r="G89" s="12" t="s">
        <v>141</v>
      </c>
      <c r="H89" s="16" t="str">
        <f>Table13[[#This Row],[Название в системе продавца]]</f>
        <v>Леггинсы белый мужской L 50 118808622 (XL)</v>
      </c>
      <c r="I89" s="11" t="str">
        <f>Table13[[#This Row],[Артикул]]</f>
        <v>CL_NEW-CLO_MEN_LEG_WHITE_L 50_(XL)</v>
      </c>
      <c r="J89" s="11" t="str" cm="1">
        <f t="array" ref="J89">_xlfn.TEXTJOIN("_", TRUE, INDEX(_xlfn.TEXTSPLIT(Table13[[#This Row],[SKU_ID_KSP]], "_"), _xlfn.SEQUENCE(5)))</f>
        <v>CL_NEW-CLO_MEN_LEG_WHITE</v>
      </c>
      <c r="K89" s="11" t="str">
        <f>UPPER(_xlfn.TEXTJOIN("_",TRUE,Table13[[#This Row],[SKU_key]],Table13[[#This Row],[MY_SIZE]]))</f>
        <v>CL_NEW-CLO_MEN_LEG_WHITE_3XL</v>
      </c>
      <c r="M89" s="2"/>
      <c r="N89" s="2"/>
      <c r="O89" s="2">
        <f>_xlfn.NUMBERVALUE(_xlfn.TEXTBEFORE(Table13[[#This Row],[Сумма]],"."))</f>
        <v>1398</v>
      </c>
      <c r="V89" s="1">
        <v>607152551</v>
      </c>
      <c r="W89" s="1" t="s">
        <v>42</v>
      </c>
      <c r="X89" s="1" t="s">
        <v>193</v>
      </c>
      <c r="Y89" s="1" t="s">
        <v>194</v>
      </c>
      <c r="Z89" s="1" t="s">
        <v>195</v>
      </c>
      <c r="AA89" s="1" t="s">
        <v>47</v>
      </c>
      <c r="AB89" s="1" t="s">
        <v>48</v>
      </c>
      <c r="AC89" s="1" t="s">
        <v>196</v>
      </c>
      <c r="AD89" s="1" t="s">
        <v>42</v>
      </c>
      <c r="AE89" s="1" t="s">
        <v>35</v>
      </c>
      <c r="AG89" s="1" t="s">
        <v>97</v>
      </c>
      <c r="AH89" s="1" t="s">
        <v>50</v>
      </c>
      <c r="AI89" s="1" t="s">
        <v>38</v>
      </c>
      <c r="AM89" s="1" t="s">
        <v>39</v>
      </c>
      <c r="AN89" s="1" t="s">
        <v>39</v>
      </c>
      <c r="AO89" s="1" t="s">
        <v>39</v>
      </c>
      <c r="AP89" s="1" t="s">
        <v>39</v>
      </c>
      <c r="AQ89" s="1">
        <v>1</v>
      </c>
      <c r="AR89" s="1" t="s">
        <v>40</v>
      </c>
      <c r="AS89" s="1" t="s">
        <v>40</v>
      </c>
      <c r="AT89" s="1" t="s">
        <v>40</v>
      </c>
      <c r="AU89" s="1" t="s">
        <v>41</v>
      </c>
      <c r="AV89" s="1" t="s">
        <v>42</v>
      </c>
      <c r="AW89" s="1" t="s">
        <v>43</v>
      </c>
    </row>
    <row r="90" spans="1:52" x14ac:dyDescent="0.35">
      <c r="A90" s="23">
        <v>45878</v>
      </c>
      <c r="B90" s="1" t="s">
        <v>197</v>
      </c>
      <c r="E90" s="13" t="str">
        <f>_xlfn.XLOOKUP(Table13[[#This Row],[SKU_key]],[1]!B_m_02_SKU[SKU_key],[1]!B_m_02_SKU[Kaspi_name_core],"",0,1)</f>
        <v>Тайтсы черные</v>
      </c>
      <c r="F90" s="12">
        <v>608582076</v>
      </c>
      <c r="G90" s="12" t="s">
        <v>82</v>
      </c>
      <c r="H90" s="16" t="str">
        <f>Table13[[#This Row],[Название в системе продавца]]</f>
        <v>Тайтсы черные мужской XL 50-52 123591314 (2XL)</v>
      </c>
      <c r="I90" s="11" t="str">
        <f>Table13[[#This Row],[Артикул]]</f>
        <v>CL_NEW-CLO_MEN_TAICI_BLACK_XL 50-52_(2XL)</v>
      </c>
      <c r="J90" s="11" t="str" cm="1">
        <f t="array" ref="J90">_xlfn.TEXTJOIN("_", TRUE, INDEX(_xlfn.TEXTSPLIT(Table13[[#This Row],[SKU_ID_KSP]], "_"), _xlfn.SEQUENCE(5)))</f>
        <v>CL_NEW-CLO_MEN_TAICI_BLACK</v>
      </c>
      <c r="K90" s="11" t="str">
        <f>UPPER(_xlfn.TEXTJOIN("_",TRUE,Table13[[#This Row],[SKU_key]],Table13[[#This Row],[MY_SIZE]]))</f>
        <v>CL_NEW-CLO_MEN_TAICI_BLACK_XL</v>
      </c>
      <c r="M90" s="2"/>
      <c r="O90" s="2">
        <f>_xlfn.NUMBERVALUE(_xlfn.TEXTBEFORE(Table13[[#This Row],[Сумма]],"."))</f>
        <v>990</v>
      </c>
      <c r="V90" s="1">
        <v>608582076</v>
      </c>
      <c r="W90" s="1" t="s">
        <v>225</v>
      </c>
      <c r="X90" s="1" t="s">
        <v>147</v>
      </c>
      <c r="Y90" s="1" t="s">
        <v>148</v>
      </c>
      <c r="Z90" s="1" t="s">
        <v>149</v>
      </c>
      <c r="AA90" s="1" t="s">
        <v>159</v>
      </c>
      <c r="AB90" s="1" t="s">
        <v>151</v>
      </c>
      <c r="AC90" s="1" t="s">
        <v>370</v>
      </c>
      <c r="AD90" s="1" t="s">
        <v>225</v>
      </c>
      <c r="AE90" s="1" t="s">
        <v>35</v>
      </c>
      <c r="AG90" s="1" t="s">
        <v>36</v>
      </c>
      <c r="AH90" s="1" t="s">
        <v>60</v>
      </c>
      <c r="AI90" s="1" t="s">
        <v>38</v>
      </c>
      <c r="AM90" s="1" t="s">
        <v>39</v>
      </c>
      <c r="AN90" s="1" t="s">
        <v>39</v>
      </c>
      <c r="AO90" s="1" t="s">
        <v>39</v>
      </c>
      <c r="AP90" s="1" t="s">
        <v>39</v>
      </c>
      <c r="AQ90" s="1">
        <v>1</v>
      </c>
      <c r="AR90" s="1" t="s">
        <v>61</v>
      </c>
      <c r="AS90" s="1" t="s">
        <v>40</v>
      </c>
      <c r="AT90" s="1" t="s">
        <v>40</v>
      </c>
      <c r="AU90" s="1" t="s">
        <v>41</v>
      </c>
      <c r="AV90" s="1" t="s">
        <v>225</v>
      </c>
      <c r="AW90" s="1" t="s">
        <v>43</v>
      </c>
    </row>
    <row r="91" spans="1:52" x14ac:dyDescent="0.35">
      <c r="A91" s="23">
        <v>45878</v>
      </c>
      <c r="B91" s="1" t="s">
        <v>197</v>
      </c>
      <c r="E91" s="13" t="str">
        <f>_xlfn.XLOOKUP(Table13[[#This Row],[SKU_key]],[1]!B_m_02_SKU[SKU_key],[1]!B_m_02_SKU[Kaspi_name_core],"",0,1)</f>
        <v>Тайтсы черные</v>
      </c>
      <c r="F91" s="12">
        <v>608656992</v>
      </c>
      <c r="G91" s="12" t="s">
        <v>143</v>
      </c>
      <c r="H91" s="16" t="str">
        <f>Table13[[#This Row],[Название в системе продавца]]</f>
        <v>Тайтсы черные мужской L 48-50 123591314 (XL)</v>
      </c>
      <c r="I91" s="11" t="str">
        <f>Table13[[#This Row],[Артикул]]</f>
        <v>CL_NEW-CLO_MEN_TAICI_BLACK_L 48-50_(XL)</v>
      </c>
      <c r="J91" s="11" t="str" cm="1">
        <f t="array" ref="J91">_xlfn.TEXTJOIN("_", TRUE, INDEX(_xlfn.TEXTSPLIT(Table13[[#This Row],[SKU_ID_KSP]], "_"), _xlfn.SEQUENCE(5)))</f>
        <v>CL_NEW-CLO_MEN_TAICI_BLACK</v>
      </c>
      <c r="K91" s="11" t="str">
        <f>UPPER(_xlfn.TEXTJOIN("_",TRUE,Table13[[#This Row],[SKU_key]],Table13[[#This Row],[MY_SIZE]]))</f>
        <v>CL_NEW-CLO_MEN_TAICI_BLACK_L</v>
      </c>
      <c r="M91" s="2"/>
      <c r="O91" s="2">
        <f>_xlfn.NUMBERVALUE(_xlfn.TEXTBEFORE(Table13[[#This Row],[Сумма]],"."))</f>
        <v>990</v>
      </c>
      <c r="V91" s="1">
        <v>608656992</v>
      </c>
      <c r="W91" s="1" t="s">
        <v>225</v>
      </c>
      <c r="X91" s="1" t="s">
        <v>285</v>
      </c>
      <c r="Y91" s="1" t="s">
        <v>286</v>
      </c>
      <c r="Z91" s="1" t="s">
        <v>287</v>
      </c>
      <c r="AA91" s="1" t="s">
        <v>159</v>
      </c>
      <c r="AB91" s="1" t="s">
        <v>151</v>
      </c>
      <c r="AC91" s="1" t="s">
        <v>371</v>
      </c>
      <c r="AD91" s="1" t="s">
        <v>225</v>
      </c>
      <c r="AE91" s="1" t="s">
        <v>35</v>
      </c>
      <c r="AG91" s="1" t="s">
        <v>36</v>
      </c>
      <c r="AH91" s="1" t="s">
        <v>50</v>
      </c>
      <c r="AI91" s="1" t="s">
        <v>38</v>
      </c>
      <c r="AM91" s="1" t="s">
        <v>39</v>
      </c>
      <c r="AN91" s="1" t="s">
        <v>39</v>
      </c>
      <c r="AO91" s="1" t="s">
        <v>39</v>
      </c>
      <c r="AP91" s="1" t="s">
        <v>39</v>
      </c>
      <c r="AQ91" s="1">
        <v>1</v>
      </c>
      <c r="AR91" s="1" t="s">
        <v>40</v>
      </c>
      <c r="AS91" s="1" t="s">
        <v>40</v>
      </c>
      <c r="AT91" s="1" t="s">
        <v>40</v>
      </c>
      <c r="AU91" s="1" t="s">
        <v>41</v>
      </c>
      <c r="AV91" s="1" t="s">
        <v>225</v>
      </c>
      <c r="AW91" s="1" t="s">
        <v>43</v>
      </c>
      <c r="AZ91"/>
    </row>
    <row r="92" spans="1:52" x14ac:dyDescent="0.35">
      <c r="A92" s="23">
        <v>45878</v>
      </c>
      <c r="B92" s="1" t="s">
        <v>197</v>
      </c>
      <c r="E92" s="13" t="str">
        <f>_xlfn.XLOOKUP(Table13[[#This Row],[SKU_key]],[1]!B_m_02_SKU[SKU_key],[1]!B_m_02_SKU[Kaspi_name_core],"",0,1)</f>
        <v>Тайтсы черные</v>
      </c>
      <c r="F92" s="12">
        <v>608718770</v>
      </c>
      <c r="G92" s="12" t="s">
        <v>141</v>
      </c>
      <c r="H92" s="16" t="str">
        <f>Table13[[#This Row],[Название в системе продавца]]</f>
        <v>Тайтсы черные мужской 3XL 54-56 123591314 (3XL)</v>
      </c>
      <c r="I92" s="11" t="str">
        <f>Table13[[#This Row],[Артикул]]</f>
        <v>CL_NEW-CLO_MEN_TAICI_BLACK_3XL 54-56_(3XL)</v>
      </c>
      <c r="J92" s="11" t="str" cm="1">
        <f t="array" ref="J92">_xlfn.TEXTJOIN("_", TRUE, INDEX(_xlfn.TEXTSPLIT(Table13[[#This Row],[SKU_ID_KSP]], "_"), _xlfn.SEQUENCE(5)))</f>
        <v>CL_NEW-CLO_MEN_TAICI_BLACK</v>
      </c>
      <c r="K92" s="11" t="str">
        <f>UPPER(_xlfn.TEXTJOIN("_",TRUE,Table13[[#This Row],[SKU_key]],Table13[[#This Row],[MY_SIZE]]))</f>
        <v>CL_NEW-CLO_MEN_TAICI_BLACK_3XL</v>
      </c>
      <c r="M92" s="2"/>
      <c r="O92" s="2">
        <f>_xlfn.NUMBERVALUE(_xlfn.TEXTBEFORE(Table13[[#This Row],[Сумма]],"."))</f>
        <v>3600</v>
      </c>
      <c r="V92" s="1">
        <v>608718770</v>
      </c>
      <c r="W92" s="1" t="s">
        <v>225</v>
      </c>
      <c r="X92" s="1" t="s">
        <v>166</v>
      </c>
      <c r="Y92" s="1" t="s">
        <v>167</v>
      </c>
      <c r="Z92" s="1" t="s">
        <v>168</v>
      </c>
      <c r="AA92" s="1" t="s">
        <v>169</v>
      </c>
      <c r="AB92" s="1" t="s">
        <v>151</v>
      </c>
      <c r="AC92" s="1" t="s">
        <v>372</v>
      </c>
      <c r="AD92" s="1" t="s">
        <v>225</v>
      </c>
      <c r="AE92" s="1" t="s">
        <v>35</v>
      </c>
      <c r="AG92" s="1" t="s">
        <v>36</v>
      </c>
      <c r="AH92" s="1" t="s">
        <v>60</v>
      </c>
      <c r="AI92" s="1" t="s">
        <v>38</v>
      </c>
      <c r="AM92" s="1" t="s">
        <v>39</v>
      </c>
      <c r="AN92" s="1" t="s">
        <v>39</v>
      </c>
      <c r="AO92" s="1" t="s">
        <v>39</v>
      </c>
      <c r="AP92" s="1" t="s">
        <v>39</v>
      </c>
      <c r="AQ92" s="1">
        <v>2</v>
      </c>
      <c r="AR92" s="1" t="s">
        <v>61</v>
      </c>
      <c r="AS92" s="1" t="s">
        <v>40</v>
      </c>
      <c r="AT92" s="1" t="s">
        <v>40</v>
      </c>
      <c r="AU92" s="1" t="s">
        <v>41</v>
      </c>
      <c r="AV92" s="1" t="s">
        <v>225</v>
      </c>
      <c r="AW92" s="1" t="s">
        <v>43</v>
      </c>
    </row>
    <row r="93" spans="1:52" x14ac:dyDescent="0.35">
      <c r="A93" s="23">
        <v>45878</v>
      </c>
      <c r="B93" s="1" t="s">
        <v>197</v>
      </c>
      <c r="E93" s="18" t="s">
        <v>271</v>
      </c>
      <c r="F93" s="12">
        <v>609012705</v>
      </c>
      <c r="G93" s="12" t="s">
        <v>82</v>
      </c>
      <c r="H93" s="16" t="str">
        <f>Table13[[#This Row],[Название в системе продавца]]</f>
        <v>Принт 5в1  черный мужской 50-52 116155651 (Print51) (XL)</v>
      </c>
      <c r="I93" s="11" t="str">
        <f>Table13[[#This Row],[Артикул]]</f>
        <v>CL_OC_MEN_PRINT51_BLACK_116155651_50-52_(XL)</v>
      </c>
      <c r="J93" s="11" t="str" cm="1">
        <f t="array" ref="J93">_xlfn.TEXTJOIN("_", TRUE, INDEX(_xlfn.TEXTSPLIT(Table13[[#This Row],[SKU_ID_KSP]], "_"), _xlfn.SEQUENCE(5)))</f>
        <v>CL_OC_MEN_PRINT51_BLACK</v>
      </c>
      <c r="K93" s="11" t="str">
        <f>UPPER(_xlfn.TEXTJOIN("_",TRUE,Table13[[#This Row],[SKU_key]],Table13[[#This Row],[MY_SIZE]]))</f>
        <v>CL_OC_MEN_PRINT51_BLACK_XL</v>
      </c>
      <c r="M93" s="2"/>
      <c r="O93" s="2">
        <f>_xlfn.NUMBERVALUE(_xlfn.TEXTBEFORE(Table13[[#This Row],[Сумма]],"."))</f>
        <v>8789</v>
      </c>
      <c r="V93" s="1">
        <v>609012705</v>
      </c>
      <c r="W93" s="1" t="s">
        <v>225</v>
      </c>
      <c r="X93" s="1" t="s">
        <v>199</v>
      </c>
      <c r="Y93" s="1" t="s">
        <v>200</v>
      </c>
      <c r="Z93" s="1" t="s">
        <v>201</v>
      </c>
      <c r="AA93" s="1" t="s">
        <v>373</v>
      </c>
      <c r="AB93" s="1" t="s">
        <v>87</v>
      </c>
      <c r="AC93" s="1" t="s">
        <v>374</v>
      </c>
      <c r="AD93" s="1" t="s">
        <v>225</v>
      </c>
      <c r="AE93" s="1" t="s">
        <v>35</v>
      </c>
      <c r="AG93" s="1" t="s">
        <v>36</v>
      </c>
      <c r="AH93" s="1" t="s">
        <v>60</v>
      </c>
      <c r="AI93" s="1" t="s">
        <v>38</v>
      </c>
      <c r="AM93" s="1" t="s">
        <v>39</v>
      </c>
      <c r="AN93" s="1" t="s">
        <v>39</v>
      </c>
      <c r="AO93" s="1" t="s">
        <v>39</v>
      </c>
      <c r="AP93" s="1" t="s">
        <v>39</v>
      </c>
      <c r="AQ93" s="1">
        <v>1</v>
      </c>
      <c r="AR93" s="1" t="s">
        <v>40</v>
      </c>
      <c r="AS93" s="1" t="s">
        <v>110</v>
      </c>
      <c r="AT93" s="1" t="s">
        <v>40</v>
      </c>
      <c r="AU93" s="1" t="s">
        <v>41</v>
      </c>
      <c r="AV93" s="1" t="s">
        <v>375</v>
      </c>
      <c r="AW93" s="1" t="s">
        <v>43</v>
      </c>
    </row>
    <row r="94" spans="1:52" x14ac:dyDescent="0.35">
      <c r="A94" s="23">
        <v>45878</v>
      </c>
      <c r="B94" s="1" t="s">
        <v>197</v>
      </c>
      <c r="E94" s="18" t="s">
        <v>271</v>
      </c>
      <c r="F94" s="12">
        <v>608663450</v>
      </c>
      <c r="G94" s="12" t="s">
        <v>143</v>
      </c>
      <c r="H94" s="16" t="str">
        <f>Table13[[#This Row],[Название в системе продавца]]</f>
        <v>Принт 5в1  черный мужской 46-48 116155651 (Print51) (L)</v>
      </c>
      <c r="I94" s="11" t="str">
        <f>Table13[[#This Row],[Артикул]]</f>
        <v>CL_OC_MEN_PRINT51_BLACK_116155651_46-48_(L)</v>
      </c>
      <c r="J94" s="11" t="str" cm="1">
        <f t="array" ref="J94">_xlfn.TEXTJOIN("_", TRUE, INDEX(_xlfn.TEXTSPLIT(Table13[[#This Row],[SKU_ID_KSP]], "_"), _xlfn.SEQUENCE(5)))</f>
        <v>CL_OC_MEN_PRINT51_BLACK</v>
      </c>
      <c r="K94" s="11" t="str">
        <f>UPPER(_xlfn.TEXTJOIN("_",TRUE,Table13[[#This Row],[SKU_key]],Table13[[#This Row],[MY_SIZE]]))</f>
        <v>CL_OC_MEN_PRINT51_BLACK_L</v>
      </c>
      <c r="M94" s="2"/>
      <c r="O94" s="2">
        <f>_xlfn.NUMBERVALUE(_xlfn.TEXTBEFORE(Table13[[#This Row],[Сумма]],"."))</f>
        <v>8871</v>
      </c>
      <c r="V94" s="1">
        <v>608663450</v>
      </c>
      <c r="W94" s="1" t="s">
        <v>225</v>
      </c>
      <c r="X94" s="1" t="s">
        <v>83</v>
      </c>
      <c r="Y94" s="1" t="s">
        <v>84</v>
      </c>
      <c r="Z94" s="1" t="s">
        <v>85</v>
      </c>
      <c r="AA94" s="1" t="s">
        <v>376</v>
      </c>
      <c r="AB94" s="1" t="s">
        <v>87</v>
      </c>
      <c r="AC94" s="1" t="s">
        <v>377</v>
      </c>
      <c r="AD94" s="1" t="s">
        <v>225</v>
      </c>
      <c r="AE94" s="1" t="s">
        <v>35</v>
      </c>
      <c r="AG94" s="1" t="s">
        <v>36</v>
      </c>
      <c r="AH94" s="1" t="s">
        <v>60</v>
      </c>
      <c r="AI94" s="1" t="s">
        <v>38</v>
      </c>
      <c r="AM94" s="1" t="s">
        <v>39</v>
      </c>
      <c r="AN94" s="1" t="s">
        <v>39</v>
      </c>
      <c r="AO94" s="1" t="s">
        <v>39</v>
      </c>
      <c r="AP94" s="1" t="s">
        <v>39</v>
      </c>
      <c r="AQ94" s="1">
        <v>1</v>
      </c>
      <c r="AR94" s="1" t="s">
        <v>40</v>
      </c>
      <c r="AS94" s="1" t="s">
        <v>110</v>
      </c>
      <c r="AT94" s="1" t="s">
        <v>40</v>
      </c>
      <c r="AU94" s="1" t="s">
        <v>41</v>
      </c>
      <c r="AV94" s="1" t="s">
        <v>225</v>
      </c>
      <c r="AW94" s="1" t="s">
        <v>43</v>
      </c>
    </row>
    <row r="95" spans="1:52" x14ac:dyDescent="0.35">
      <c r="A95" s="23">
        <v>45878</v>
      </c>
      <c r="B95" s="1" t="s">
        <v>197</v>
      </c>
      <c r="E95" s="18" t="s">
        <v>271</v>
      </c>
      <c r="F95" s="12">
        <v>608853064</v>
      </c>
      <c r="G95" s="12" t="s">
        <v>141</v>
      </c>
      <c r="H95" s="16" t="str">
        <f>Table13[[#This Row],[Название в системе продавца]]</f>
        <v>Принт 5в1  черный мужской 52-54 116155651 (Print51) (2XL)</v>
      </c>
      <c r="I95" s="11" t="str">
        <f>Table13[[#This Row],[Артикул]]</f>
        <v>CL_OC_MEN_PRINT51_BLACK_116155651_52-54_(2XL)</v>
      </c>
      <c r="J95" s="11" t="str" cm="1">
        <f t="array" ref="J95">_xlfn.TEXTJOIN("_", TRUE, INDEX(_xlfn.TEXTSPLIT(Table13[[#This Row],[SKU_ID_KSP]], "_"), _xlfn.SEQUENCE(5)))</f>
        <v>CL_OC_MEN_PRINT51_BLACK</v>
      </c>
      <c r="K95" s="11" t="str">
        <f>UPPER(_xlfn.TEXTJOIN("_",TRUE,Table13[[#This Row],[SKU_key]],Table13[[#This Row],[MY_SIZE]]))</f>
        <v>CL_OC_MEN_PRINT51_BLACK_3XL</v>
      </c>
      <c r="M95" s="2"/>
      <c r="O95" s="2">
        <f>_xlfn.NUMBERVALUE(_xlfn.TEXTBEFORE(Table13[[#This Row],[Сумма]],"."))</f>
        <v>8832</v>
      </c>
      <c r="V95" s="1">
        <v>608853064</v>
      </c>
      <c r="W95" s="1" t="s">
        <v>225</v>
      </c>
      <c r="X95" s="1" t="s">
        <v>322</v>
      </c>
      <c r="Y95" s="1" t="s">
        <v>323</v>
      </c>
      <c r="Z95" s="1" t="s">
        <v>324</v>
      </c>
      <c r="AA95" s="1" t="s">
        <v>378</v>
      </c>
      <c r="AB95" s="1" t="s">
        <v>87</v>
      </c>
      <c r="AC95" s="1" t="s">
        <v>379</v>
      </c>
      <c r="AD95" s="1" t="s">
        <v>225</v>
      </c>
      <c r="AE95" s="1" t="s">
        <v>35</v>
      </c>
      <c r="AG95" s="1" t="s">
        <v>36</v>
      </c>
      <c r="AH95" s="1" t="s">
        <v>60</v>
      </c>
      <c r="AI95" s="1" t="s">
        <v>38</v>
      </c>
      <c r="AM95" s="1" t="s">
        <v>39</v>
      </c>
      <c r="AN95" s="1" t="s">
        <v>39</v>
      </c>
      <c r="AO95" s="1" t="s">
        <v>39</v>
      </c>
      <c r="AP95" s="1" t="s">
        <v>39</v>
      </c>
      <c r="AQ95" s="1">
        <v>1</v>
      </c>
      <c r="AR95" s="1" t="s">
        <v>40</v>
      </c>
      <c r="AS95" s="1" t="s">
        <v>110</v>
      </c>
      <c r="AT95" s="1" t="s">
        <v>40</v>
      </c>
      <c r="AU95" s="1" t="s">
        <v>41</v>
      </c>
      <c r="AV95" s="1" t="s">
        <v>225</v>
      </c>
      <c r="AW95" s="1" t="s">
        <v>43</v>
      </c>
    </row>
    <row r="96" spans="1:52" x14ac:dyDescent="0.35">
      <c r="A96" s="23">
        <v>45878</v>
      </c>
      <c r="B96" s="1" t="s">
        <v>197</v>
      </c>
      <c r="E96" s="18" t="s">
        <v>271</v>
      </c>
      <c r="F96" s="12">
        <v>608462188</v>
      </c>
      <c r="G96" s="12" t="s">
        <v>141</v>
      </c>
      <c r="H96" s="16" t="str">
        <f>Table13[[#This Row],[Название в системе продавца]]</f>
        <v>Принт 5в1  черный мужской 54 120939888 (Print51) (3XL)</v>
      </c>
      <c r="I96" s="11" t="str">
        <f>Table13[[#This Row],[Артикул]]</f>
        <v>CL_OC_MEN_PRINT51_BLACK_120939888_54_(3XL)</v>
      </c>
      <c r="J96" s="11" t="str" cm="1">
        <f t="array" ref="J96">_xlfn.TEXTJOIN("_", TRUE, INDEX(_xlfn.TEXTSPLIT(Table13[[#This Row],[SKU_ID_KSP]], "_"), _xlfn.SEQUENCE(5)))</f>
        <v>CL_OC_MEN_PRINT51_BLACK</v>
      </c>
      <c r="K96" s="11" t="str">
        <f>UPPER(_xlfn.TEXTJOIN("_",TRUE,Table13[[#This Row],[SKU_key]],Table13[[#This Row],[MY_SIZE]]))</f>
        <v>CL_OC_MEN_PRINT51_BLACK_3XL</v>
      </c>
      <c r="M96" s="2"/>
      <c r="O96" s="2">
        <f>_xlfn.NUMBERVALUE(_xlfn.TEXTBEFORE(Table13[[#This Row],[Сумма]],"."))</f>
        <v>11873</v>
      </c>
      <c r="V96" s="1">
        <v>608462188</v>
      </c>
      <c r="W96" s="1" t="s">
        <v>89</v>
      </c>
      <c r="X96" s="1" t="s">
        <v>230</v>
      </c>
      <c r="Y96" s="1" t="s">
        <v>231</v>
      </c>
      <c r="Z96" s="1" t="s">
        <v>232</v>
      </c>
      <c r="AA96" s="1" t="s">
        <v>380</v>
      </c>
      <c r="AB96" s="1" t="s">
        <v>87</v>
      </c>
      <c r="AC96" s="1" t="s">
        <v>381</v>
      </c>
      <c r="AD96" s="1" t="s">
        <v>89</v>
      </c>
      <c r="AE96" s="1" t="s">
        <v>35</v>
      </c>
      <c r="AG96" s="1" t="s">
        <v>36</v>
      </c>
      <c r="AH96" s="1" t="s">
        <v>50</v>
      </c>
      <c r="AI96" s="1" t="s">
        <v>38</v>
      </c>
      <c r="AM96" s="1" t="s">
        <v>39</v>
      </c>
      <c r="AN96" s="1" t="s">
        <v>39</v>
      </c>
      <c r="AO96" s="1" t="s">
        <v>39</v>
      </c>
      <c r="AP96" s="1" t="s">
        <v>39</v>
      </c>
      <c r="AQ96" s="1">
        <v>1</v>
      </c>
      <c r="AR96" s="1" t="s">
        <v>40</v>
      </c>
      <c r="AS96" s="1" t="s">
        <v>221</v>
      </c>
      <c r="AT96" s="1" t="s">
        <v>40</v>
      </c>
      <c r="AU96" s="1" t="s">
        <v>41</v>
      </c>
      <c r="AV96" s="1" t="s">
        <v>225</v>
      </c>
      <c r="AW96" s="1" t="s">
        <v>43</v>
      </c>
    </row>
    <row r="97" spans="1:49" x14ac:dyDescent="0.35">
      <c r="A97" s="23">
        <v>45878</v>
      </c>
      <c r="B97" s="1" t="s">
        <v>197</v>
      </c>
      <c r="E97" s="13" t="str">
        <f>_xlfn.XLOOKUP(Table13[[#This Row],[SKU_key]],[1]!B_m_02_SKU[SKU_key],[1]!B_m_02_SKU[Kaspi_name_core],"",0,1)</f>
        <v>Рашгард ДЛИННЫЙ РУКАВ черный</v>
      </c>
      <c r="F97" s="12">
        <v>609081835</v>
      </c>
      <c r="G97" s="12" t="s">
        <v>82</v>
      </c>
      <c r="H97" s="16" t="str">
        <f>Table13[[#This Row],[Название в системе продавца]]</f>
        <v>Рашгард ДЛИННЫЙ РУКАВ черный мужской XL 50-52 135277314 (XL)</v>
      </c>
      <c r="I97" s="11" t="str">
        <f>Table13[[#This Row],[Артикул]]</f>
        <v>CL_NEW-CLO_MEN_RUSH-PRO_BLACK_XL 50-52_(XL)</v>
      </c>
      <c r="J97" s="11" t="str" cm="1">
        <f t="array" ref="J97">_xlfn.TEXTJOIN("_", TRUE, INDEX(_xlfn.TEXTSPLIT(Table13[[#This Row],[SKU_ID_KSP]], "_"), _xlfn.SEQUENCE(5)))</f>
        <v>CL_NEW-CLO_MEN_RUSH-PRO_BLACK</v>
      </c>
      <c r="K97" s="11" t="str">
        <f>UPPER(_xlfn.TEXTJOIN("_",TRUE,Table13[[#This Row],[SKU_key]],Table13[[#This Row],[MY_SIZE]]))</f>
        <v>CL_NEW-CLO_MEN_RUSH-PRO_BLACK_XL</v>
      </c>
      <c r="M97" s="2"/>
      <c r="O97" s="2">
        <f>_xlfn.NUMBERVALUE(_xlfn.TEXTBEFORE(Table13[[#This Row],[Сумма]],"."))</f>
        <v>2993</v>
      </c>
      <c r="V97" s="1">
        <v>609081835</v>
      </c>
      <c r="W97" s="1" t="s">
        <v>225</v>
      </c>
      <c r="X97" s="1" t="s">
        <v>353</v>
      </c>
      <c r="Y97" s="1" t="s">
        <v>354</v>
      </c>
      <c r="Z97" s="1" t="s">
        <v>355</v>
      </c>
      <c r="AA97" s="1" t="s">
        <v>382</v>
      </c>
      <c r="AB97" s="1" t="s">
        <v>33</v>
      </c>
      <c r="AC97" s="1" t="s">
        <v>383</v>
      </c>
      <c r="AD97" s="1" t="s">
        <v>225</v>
      </c>
      <c r="AE97" s="1" t="s">
        <v>35</v>
      </c>
      <c r="AG97" s="1" t="s">
        <v>36</v>
      </c>
      <c r="AH97" s="1" t="s">
        <v>50</v>
      </c>
      <c r="AI97" s="1" t="s">
        <v>38</v>
      </c>
      <c r="AM97" s="1" t="s">
        <v>39</v>
      </c>
      <c r="AN97" s="1" t="s">
        <v>39</v>
      </c>
      <c r="AO97" s="1" t="s">
        <v>39</v>
      </c>
      <c r="AP97" s="1" t="s">
        <v>39</v>
      </c>
      <c r="AQ97" s="1">
        <v>1</v>
      </c>
      <c r="AR97" s="1" t="s">
        <v>61</v>
      </c>
      <c r="AS97" s="1" t="s">
        <v>40</v>
      </c>
      <c r="AT97" s="1" t="s">
        <v>40</v>
      </c>
      <c r="AU97" s="1" t="s">
        <v>41</v>
      </c>
      <c r="AV97" s="1" t="s">
        <v>375</v>
      </c>
      <c r="AW97" s="1" t="s">
        <v>43</v>
      </c>
    </row>
    <row r="98" spans="1:49" x14ac:dyDescent="0.35">
      <c r="A98" s="23">
        <v>45878</v>
      </c>
      <c r="B98" s="1" t="s">
        <v>197</v>
      </c>
      <c r="E98" s="13" t="str">
        <f>_xlfn.XLOOKUP(Table13[[#This Row],[SKU_key]],[1]!B_m_02_SKU[SKU_key],[1]!B_m_02_SKU[Kaspi_name_core],"",0,1)</f>
        <v>Рашгард ДЛИННЫЙ РУКАВ черный</v>
      </c>
      <c r="F98" s="12">
        <v>608831666</v>
      </c>
      <c r="G98" s="12" t="s">
        <v>82</v>
      </c>
      <c r="H98" s="16" t="str">
        <f>Table13[[#This Row],[Название в системе продавца]]</f>
        <v>Рашгард ДЛИННЫЙ РУКАВ черный мужской M 46-48 135277314 (L)</v>
      </c>
      <c r="I98" s="11" t="str">
        <f>Table13[[#This Row],[Артикул]]</f>
        <v>CL_NEW-CLO_MEN_RUSH-PRO_BLACK_M 46-48_(L)</v>
      </c>
      <c r="J98" s="11" t="str" cm="1">
        <f t="array" ref="J98">_xlfn.TEXTJOIN("_", TRUE, INDEX(_xlfn.TEXTSPLIT(Table13[[#This Row],[SKU_ID_KSP]], "_"), _xlfn.SEQUENCE(5)))</f>
        <v>CL_NEW-CLO_MEN_RUSH-PRO_BLACK</v>
      </c>
      <c r="K98" s="11" t="str">
        <f>UPPER(_xlfn.TEXTJOIN("_",TRUE,Table13[[#This Row],[SKU_key]],Table13[[#This Row],[MY_SIZE]]))</f>
        <v>CL_NEW-CLO_MEN_RUSH-PRO_BLACK_XL</v>
      </c>
      <c r="M98" s="2"/>
      <c r="O98" s="2">
        <f>_xlfn.NUMBERVALUE(_xlfn.TEXTBEFORE(Table13[[#This Row],[Сумма]],"."))</f>
        <v>2995</v>
      </c>
      <c r="V98" s="1">
        <v>608831666</v>
      </c>
      <c r="W98" s="1" t="s">
        <v>225</v>
      </c>
      <c r="X98" s="1" t="s">
        <v>363</v>
      </c>
      <c r="Y98" s="1" t="s">
        <v>364</v>
      </c>
      <c r="Z98" s="1" t="s">
        <v>365</v>
      </c>
      <c r="AA98" s="1" t="s">
        <v>384</v>
      </c>
      <c r="AB98" s="1" t="s">
        <v>33</v>
      </c>
      <c r="AC98" s="1" t="s">
        <v>385</v>
      </c>
      <c r="AD98" s="1" t="s">
        <v>225</v>
      </c>
      <c r="AE98" s="1" t="s">
        <v>35</v>
      </c>
      <c r="AG98" s="1" t="s">
        <v>36</v>
      </c>
      <c r="AH98" s="1" t="s">
        <v>309</v>
      </c>
      <c r="AI98" s="1" t="s">
        <v>38</v>
      </c>
      <c r="AM98" s="1" t="s">
        <v>39</v>
      </c>
      <c r="AN98" s="1" t="s">
        <v>39</v>
      </c>
      <c r="AO98" s="1" t="s">
        <v>39</v>
      </c>
      <c r="AP98" s="1" t="s">
        <v>39</v>
      </c>
      <c r="AQ98" s="1">
        <v>1</v>
      </c>
      <c r="AR98" s="1" t="s">
        <v>386</v>
      </c>
      <c r="AS98" s="1" t="s">
        <v>40</v>
      </c>
      <c r="AT98" s="1" t="s">
        <v>40</v>
      </c>
      <c r="AU98" s="1" t="s">
        <v>41</v>
      </c>
      <c r="AV98" s="1" t="s">
        <v>225</v>
      </c>
      <c r="AW98" s="1" t="s">
        <v>43</v>
      </c>
    </row>
    <row r="99" spans="1:49" x14ac:dyDescent="0.35">
      <c r="A99" s="23">
        <v>45878</v>
      </c>
      <c r="B99" s="1" t="s">
        <v>197</v>
      </c>
      <c r="E99" s="13" t="str">
        <f>_xlfn.XLOOKUP(Table13[[#This Row],[SKU_key]],[1]!B_m_02_SKU[SKU_key],[1]!B_m_02_SKU[Kaspi_name_core],"",0,1)</f>
        <v>Рашгард ДЛИННЫЙ РУКАВ черный</v>
      </c>
      <c r="F99" s="12">
        <v>608735279</v>
      </c>
      <c r="G99" s="12" t="s">
        <v>143</v>
      </c>
      <c r="H99" s="16" t="str">
        <f>Table13[[#This Row],[Название в системе продавца]]</f>
        <v>Рашгард ДЛИННЫЙ РУКАВ черный мужской M 46-48 135277314 (L)</v>
      </c>
      <c r="I99" s="11" t="str">
        <f>Table13[[#This Row],[Артикул]]</f>
        <v>CL_NEW-CLO_MEN_RUSH-PRO_BLACK_M 46-48_(L)</v>
      </c>
      <c r="J99" s="11" t="str" cm="1">
        <f t="array" ref="J99">_xlfn.TEXTJOIN("_", TRUE, INDEX(_xlfn.TEXTSPLIT(Table13[[#This Row],[SKU_ID_KSP]], "_"), _xlfn.SEQUENCE(5)))</f>
        <v>CL_NEW-CLO_MEN_RUSH-PRO_BLACK</v>
      </c>
      <c r="K99" s="11" t="str">
        <f>UPPER(_xlfn.TEXTJOIN("_",TRUE,Table13[[#This Row],[SKU_key]],Table13[[#This Row],[MY_SIZE]]))</f>
        <v>CL_NEW-CLO_MEN_RUSH-PRO_BLACK_L</v>
      </c>
      <c r="M99" s="2"/>
      <c r="O99" s="2">
        <f>_xlfn.NUMBERVALUE(_xlfn.TEXTBEFORE(Table13[[#This Row],[Сумма]],"."))</f>
        <v>2995</v>
      </c>
      <c r="V99" s="1">
        <v>608735279</v>
      </c>
      <c r="W99" s="1" t="s">
        <v>225</v>
      </c>
      <c r="X99" s="1" t="s">
        <v>363</v>
      </c>
      <c r="Y99" s="1" t="s">
        <v>364</v>
      </c>
      <c r="Z99" s="1" t="s">
        <v>365</v>
      </c>
      <c r="AA99" s="1" t="s">
        <v>384</v>
      </c>
      <c r="AB99" s="1" t="s">
        <v>33</v>
      </c>
      <c r="AC99" s="1" t="s">
        <v>387</v>
      </c>
      <c r="AD99" s="1" t="s">
        <v>225</v>
      </c>
      <c r="AE99" s="1" t="s">
        <v>35</v>
      </c>
      <c r="AG99" s="1" t="s">
        <v>36</v>
      </c>
      <c r="AH99" s="1" t="s">
        <v>60</v>
      </c>
      <c r="AI99" s="1" t="s">
        <v>38</v>
      </c>
      <c r="AM99" s="1" t="s">
        <v>39</v>
      </c>
      <c r="AN99" s="1" t="s">
        <v>39</v>
      </c>
      <c r="AO99" s="1" t="s">
        <v>39</v>
      </c>
      <c r="AP99" s="1" t="s">
        <v>39</v>
      </c>
      <c r="AQ99" s="1">
        <v>1</v>
      </c>
      <c r="AR99" s="1" t="s">
        <v>61</v>
      </c>
      <c r="AS99" s="1" t="s">
        <v>40</v>
      </c>
      <c r="AT99" s="1" t="s">
        <v>40</v>
      </c>
      <c r="AU99" s="1" t="s">
        <v>41</v>
      </c>
      <c r="AV99" s="1" t="s">
        <v>225</v>
      </c>
      <c r="AW99" s="1" t="s">
        <v>43</v>
      </c>
    </row>
    <row r="100" spans="1:49" x14ac:dyDescent="0.35">
      <c r="A100" s="23">
        <v>45878</v>
      </c>
      <c r="B100" s="1" t="s">
        <v>197</v>
      </c>
      <c r="E100" s="13" t="str">
        <f>_xlfn.XLOOKUP(Table13[[#This Row],[SKU_key]],[1]!B_m_02_SKU[SKU_key],[1]!B_m_02_SKU[Kaspi_name_core],"",0,1)</f>
        <v>Рашгард ДЛИННЫЙ РУКАВ черный</v>
      </c>
      <c r="F100" s="12">
        <v>608699971</v>
      </c>
      <c r="G100" s="12" t="s">
        <v>143</v>
      </c>
      <c r="H100" s="16" t="str">
        <f>Table13[[#This Row],[Название в системе продавца]]</f>
        <v>Рашгард ДЛИННЫЙ РУКАВ черный мужской M 46-48 135277314 (L)</v>
      </c>
      <c r="I100" s="11" t="str">
        <f>Table13[[#This Row],[Артикул]]</f>
        <v>CL_NEW-CLO_MEN_RUSH-PRO_BLACK_M 46-48_(L)</v>
      </c>
      <c r="J100" s="11" t="str" cm="1">
        <f t="array" ref="J100">_xlfn.TEXTJOIN("_", TRUE, INDEX(_xlfn.TEXTSPLIT(Table13[[#This Row],[SKU_ID_KSP]], "_"), _xlfn.SEQUENCE(5)))</f>
        <v>CL_NEW-CLO_MEN_RUSH-PRO_BLACK</v>
      </c>
      <c r="K100" s="11" t="str">
        <f>UPPER(_xlfn.TEXTJOIN("_",TRUE,Table13[[#This Row],[SKU_key]],Table13[[#This Row],[MY_SIZE]]))</f>
        <v>CL_NEW-CLO_MEN_RUSH-PRO_BLACK_L</v>
      </c>
      <c r="M100" s="2"/>
      <c r="O100" s="2">
        <f>_xlfn.NUMBERVALUE(_xlfn.TEXTBEFORE(Table13[[#This Row],[Сумма]],"."))</f>
        <v>2995</v>
      </c>
      <c r="V100" s="1">
        <v>608699971</v>
      </c>
      <c r="W100" s="1" t="s">
        <v>225</v>
      </c>
      <c r="X100" s="1" t="s">
        <v>363</v>
      </c>
      <c r="Y100" s="1" t="s">
        <v>364</v>
      </c>
      <c r="Z100" s="1" t="s">
        <v>365</v>
      </c>
      <c r="AA100" s="1" t="s">
        <v>384</v>
      </c>
      <c r="AB100" s="1" t="s">
        <v>33</v>
      </c>
      <c r="AC100" s="1" t="s">
        <v>388</v>
      </c>
      <c r="AD100" s="1" t="s">
        <v>225</v>
      </c>
      <c r="AE100" s="1" t="s">
        <v>35</v>
      </c>
      <c r="AG100" s="1" t="s">
        <v>97</v>
      </c>
      <c r="AH100" s="1" t="s">
        <v>50</v>
      </c>
      <c r="AI100" s="1" t="s">
        <v>38</v>
      </c>
      <c r="AM100" s="1" t="s">
        <v>39</v>
      </c>
      <c r="AN100" s="1" t="s">
        <v>39</v>
      </c>
      <c r="AO100" s="1" t="s">
        <v>39</v>
      </c>
      <c r="AP100" s="1" t="s">
        <v>39</v>
      </c>
      <c r="AQ100" s="1">
        <v>1</v>
      </c>
      <c r="AR100" s="1" t="s">
        <v>40</v>
      </c>
      <c r="AS100" s="1" t="s">
        <v>40</v>
      </c>
      <c r="AT100" s="1" t="s">
        <v>40</v>
      </c>
      <c r="AU100" s="1" t="s">
        <v>41</v>
      </c>
      <c r="AV100" s="1" t="s">
        <v>225</v>
      </c>
      <c r="AW100" s="1" t="s">
        <v>43</v>
      </c>
    </row>
    <row r="101" spans="1:49" x14ac:dyDescent="0.35">
      <c r="A101" s="23">
        <v>45878</v>
      </c>
      <c r="B101" s="1" t="s">
        <v>197</v>
      </c>
      <c r="E101" s="13" t="str">
        <f>_xlfn.XLOOKUP(Table13[[#This Row],[SKU_key]],[1]!B_m_02_SKU[SKU_key],[1]!B_m_02_SKU[Kaspi_name_core],"",0,1)</f>
        <v>Рашгард ДЛИННЫЙ РУКАВ черный</v>
      </c>
      <c r="F101" s="12">
        <v>608564528</v>
      </c>
      <c r="G101" s="12" t="s">
        <v>143</v>
      </c>
      <c r="H101" s="16" t="str">
        <f>Table13[[#This Row],[Название в системе продавца]]</f>
        <v>Рашгард ДЛИННЫЙ РУКАВ черный мужской M 46-48 135277314 (L)</v>
      </c>
      <c r="I101" s="11" t="str">
        <f>Table13[[#This Row],[Артикул]]</f>
        <v>CL_NEW-CLO_MEN_RUSH-PRO_BLACK_M 46-48_(L)</v>
      </c>
      <c r="J101" s="11" t="str" cm="1">
        <f t="array" ref="J101">_xlfn.TEXTJOIN("_", TRUE, INDEX(_xlfn.TEXTSPLIT(Table13[[#This Row],[SKU_ID_KSP]], "_"), _xlfn.SEQUENCE(5)))</f>
        <v>CL_NEW-CLO_MEN_RUSH-PRO_BLACK</v>
      </c>
      <c r="K101" s="11" t="str">
        <f>UPPER(_xlfn.TEXTJOIN("_",TRUE,Table13[[#This Row],[SKU_key]],Table13[[#This Row],[MY_SIZE]]))</f>
        <v>CL_NEW-CLO_MEN_RUSH-PRO_BLACK_L</v>
      </c>
      <c r="M101" s="2"/>
      <c r="O101" s="2">
        <f>_xlfn.NUMBERVALUE(_xlfn.TEXTBEFORE(Table13[[#This Row],[Сумма]],"."))</f>
        <v>2995</v>
      </c>
      <c r="V101" s="1">
        <v>608564528</v>
      </c>
      <c r="W101" s="1" t="s">
        <v>89</v>
      </c>
      <c r="X101" s="1" t="s">
        <v>363</v>
      </c>
      <c r="Y101" s="1" t="s">
        <v>364</v>
      </c>
      <c r="Z101" s="1" t="s">
        <v>365</v>
      </c>
      <c r="AA101" s="1" t="s">
        <v>384</v>
      </c>
      <c r="AB101" s="1" t="s">
        <v>33</v>
      </c>
      <c r="AC101" s="1" t="s">
        <v>389</v>
      </c>
      <c r="AD101" s="1" t="s">
        <v>89</v>
      </c>
      <c r="AE101" s="1" t="s">
        <v>35</v>
      </c>
      <c r="AG101" s="1" t="s">
        <v>36</v>
      </c>
      <c r="AH101" s="1" t="s">
        <v>60</v>
      </c>
      <c r="AI101" s="1" t="s">
        <v>38</v>
      </c>
      <c r="AM101" s="1" t="s">
        <v>39</v>
      </c>
      <c r="AN101" s="1" t="s">
        <v>39</v>
      </c>
      <c r="AO101" s="1" t="s">
        <v>39</v>
      </c>
      <c r="AP101" s="1" t="s">
        <v>39</v>
      </c>
      <c r="AQ101" s="1">
        <v>1</v>
      </c>
      <c r="AR101" s="1" t="s">
        <v>61</v>
      </c>
      <c r="AS101" s="1" t="s">
        <v>40</v>
      </c>
      <c r="AT101" s="1" t="s">
        <v>40</v>
      </c>
      <c r="AU101" s="1" t="s">
        <v>41</v>
      </c>
      <c r="AV101" s="1" t="s">
        <v>225</v>
      </c>
      <c r="AW101" s="1" t="s">
        <v>43</v>
      </c>
    </row>
    <row r="102" spans="1:49" x14ac:dyDescent="0.35">
      <c r="A102" s="23">
        <v>45878</v>
      </c>
      <c r="B102" s="1" t="s">
        <v>197</v>
      </c>
      <c r="E102" s="14" t="str">
        <f>_xlfn.XLOOKUP(Table13[[#This Row],[SKU_key]],[1]!B_m_02_SKU[SKU_key],[1]!B_m_02_SKU[Kaspi_name_core],"",0,1)</f>
        <v>Футболка черная</v>
      </c>
      <c r="F102" s="12">
        <v>608600347</v>
      </c>
      <c r="G102" s="12" t="s">
        <v>198</v>
      </c>
      <c r="H102" s="16" t="str">
        <f>Table13[[#This Row],[Название в системе продавца]]</f>
        <v>Футболка черная мужской 44/S 122754031 (S)</v>
      </c>
      <c r="I102" s="11" t="str">
        <f>Table13[[#This Row],[Артикул]]</f>
        <v>CL_NEW-CLO_MEN_T-SHIRT_BLACK_44/S_(S)</v>
      </c>
      <c r="J102" s="11" t="str" cm="1">
        <f t="array" ref="J102">_xlfn.TEXTJOIN("_", TRUE, INDEX(_xlfn.TEXTSPLIT(Table13[[#This Row],[SKU_ID_KSP]], "_"), _xlfn.SEQUENCE(5)))</f>
        <v>CL_NEW-CLO_MEN_T-SHIRT_BLACK</v>
      </c>
      <c r="K102" s="11" t="str">
        <f>UPPER(_xlfn.TEXTJOIN("_",TRUE,Table13[[#This Row],[SKU_key]],Table13[[#This Row],[MY_SIZE]]))</f>
        <v>CL_NEW-CLO_MEN_T-SHIRT_BLACK_M</v>
      </c>
      <c r="M102" s="2"/>
      <c r="O102" s="2">
        <f>_xlfn.NUMBERVALUE(_xlfn.TEXTBEFORE(Table13[[#This Row],[Сумма]],"."))</f>
        <v>4489</v>
      </c>
      <c r="V102" s="1">
        <v>608600347</v>
      </c>
      <c r="W102" s="1" t="s">
        <v>225</v>
      </c>
      <c r="X102" s="1" t="s">
        <v>390</v>
      </c>
      <c r="Y102" s="1" t="s">
        <v>391</v>
      </c>
      <c r="Z102" s="1" t="s">
        <v>392</v>
      </c>
      <c r="AA102" s="1" t="s">
        <v>393</v>
      </c>
      <c r="AB102" s="1" t="s">
        <v>48</v>
      </c>
      <c r="AC102" s="1" t="s">
        <v>394</v>
      </c>
      <c r="AD102" s="1" t="s">
        <v>225</v>
      </c>
      <c r="AE102" s="1" t="s">
        <v>35</v>
      </c>
      <c r="AG102" s="1" t="s">
        <v>36</v>
      </c>
      <c r="AH102" s="1" t="s">
        <v>60</v>
      </c>
      <c r="AI102" s="1" t="s">
        <v>38</v>
      </c>
      <c r="AM102" s="1" t="s">
        <v>39</v>
      </c>
      <c r="AN102" s="1" t="s">
        <v>39</v>
      </c>
      <c r="AO102" s="1" t="s">
        <v>39</v>
      </c>
      <c r="AP102" s="1" t="s">
        <v>39</v>
      </c>
      <c r="AQ102" s="1">
        <v>1</v>
      </c>
      <c r="AR102" s="1" t="s">
        <v>40</v>
      </c>
      <c r="AS102" s="1" t="s">
        <v>40</v>
      </c>
      <c r="AT102" s="1" t="s">
        <v>40</v>
      </c>
      <c r="AU102" s="1" t="s">
        <v>41</v>
      </c>
      <c r="AV102" s="1" t="s">
        <v>225</v>
      </c>
      <c r="AW102" s="1" t="s">
        <v>43</v>
      </c>
    </row>
    <row r="103" spans="1:49" x14ac:dyDescent="0.35">
      <c r="A103" s="23">
        <v>45878</v>
      </c>
      <c r="B103" s="1" t="s">
        <v>197</v>
      </c>
      <c r="E103" s="14" t="str">
        <f>_xlfn.XLOOKUP(Table13[[#This Row],[SKU_key]],[1]!B_m_02_SKU[SKU_key],[1]!B_m_02_SKU[Kaspi_name_core],"",0,1)</f>
        <v>Футболка черная</v>
      </c>
      <c r="F103" s="12">
        <v>609027767</v>
      </c>
      <c r="G103" s="12" t="s">
        <v>141</v>
      </c>
      <c r="H103" s="16" t="str">
        <f>Table13[[#This Row],[Название в системе продавца]]</f>
        <v>Футболка черная мужской 54/3XL 122754031 (3XL)</v>
      </c>
      <c r="I103" s="11" t="str">
        <f>Table13[[#This Row],[Артикул]]</f>
        <v>CL_NEW-CLO_MEN_T-SHIRT_BLACK_54/3XL_(3XL)</v>
      </c>
      <c r="J103" s="11" t="str" cm="1">
        <f t="array" ref="J103">_xlfn.TEXTJOIN("_", TRUE, INDEX(_xlfn.TEXTSPLIT(Table13[[#This Row],[SKU_ID_KSP]], "_"), _xlfn.SEQUENCE(5)))</f>
        <v>CL_NEW-CLO_MEN_T-SHIRT_BLACK</v>
      </c>
      <c r="K103" s="11" t="str">
        <f>UPPER(_xlfn.TEXTJOIN("_",TRUE,Table13[[#This Row],[SKU_key]],Table13[[#This Row],[MY_SIZE]]))</f>
        <v>CL_NEW-CLO_MEN_T-SHIRT_BLACK_3XL</v>
      </c>
      <c r="M103" s="2"/>
      <c r="O103" s="2">
        <f>_xlfn.NUMBERVALUE(_xlfn.TEXTBEFORE(Table13[[#This Row],[Сумма]],"."))</f>
        <v>4608</v>
      </c>
      <c r="V103" s="1">
        <v>609027767</v>
      </c>
      <c r="W103" s="1" t="s">
        <v>225</v>
      </c>
      <c r="X103" s="1" t="s">
        <v>395</v>
      </c>
      <c r="Y103" s="1" t="s">
        <v>396</v>
      </c>
      <c r="Z103" s="1" t="s">
        <v>397</v>
      </c>
      <c r="AA103" s="1" t="s">
        <v>398</v>
      </c>
      <c r="AB103" s="1" t="s">
        <v>48</v>
      </c>
      <c r="AC103" s="1" t="s">
        <v>399</v>
      </c>
      <c r="AD103" s="1" t="s">
        <v>225</v>
      </c>
      <c r="AE103" s="1" t="s">
        <v>35</v>
      </c>
      <c r="AG103" s="1" t="s">
        <v>36</v>
      </c>
      <c r="AH103" s="1" t="s">
        <v>60</v>
      </c>
      <c r="AI103" s="1" t="s">
        <v>38</v>
      </c>
      <c r="AM103" s="1" t="s">
        <v>39</v>
      </c>
      <c r="AN103" s="1" t="s">
        <v>39</v>
      </c>
      <c r="AO103" s="1" t="s">
        <v>39</v>
      </c>
      <c r="AP103" s="1" t="s">
        <v>39</v>
      </c>
      <c r="AQ103" s="1">
        <v>1</v>
      </c>
      <c r="AR103" s="1" t="s">
        <v>61</v>
      </c>
      <c r="AS103" s="1" t="s">
        <v>40</v>
      </c>
      <c r="AT103" s="1" t="s">
        <v>40</v>
      </c>
      <c r="AU103" s="1" t="s">
        <v>41</v>
      </c>
      <c r="AV103" s="1" t="s">
        <v>375</v>
      </c>
      <c r="AW103" s="1" t="s">
        <v>43</v>
      </c>
    </row>
    <row r="104" spans="1:49" x14ac:dyDescent="0.35">
      <c r="A104" s="23">
        <v>45878</v>
      </c>
      <c r="B104" s="1" t="s">
        <v>197</v>
      </c>
      <c r="E104" s="14" t="str">
        <f>_xlfn.XLOOKUP(Table13[[#This Row],[SKU_key]],[1]!B_m_02_SKU[SKU_key],[1]!B_m_02_SKU[Kaspi_name_core],"",0,1)</f>
        <v>Футболка черная</v>
      </c>
      <c r="F104" s="12">
        <v>608927664</v>
      </c>
      <c r="G104" s="12" t="s">
        <v>82</v>
      </c>
      <c r="H104" s="16" t="str">
        <f>Table13[[#This Row],[Название в системе продавца]]</f>
        <v>Футболка черная мужской 50/XL 122754031 (XL)</v>
      </c>
      <c r="I104" s="11" t="str">
        <f>Table13[[#This Row],[Артикул]]</f>
        <v>CL_NEW-CLO_MEN_T-SHIRT_BLACK_50/XL_(XL)</v>
      </c>
      <c r="J104" s="11" t="str" cm="1">
        <f t="array" ref="J104">_xlfn.TEXTJOIN("_", TRUE, INDEX(_xlfn.TEXTSPLIT(Table13[[#This Row],[SKU_ID_KSP]], "_"), _xlfn.SEQUENCE(5)))</f>
        <v>CL_NEW-CLO_MEN_T-SHIRT_BLACK</v>
      </c>
      <c r="K104" s="11" t="str">
        <f>UPPER(_xlfn.TEXTJOIN("_",TRUE,Table13[[#This Row],[SKU_key]],Table13[[#This Row],[MY_SIZE]]))</f>
        <v>CL_NEW-CLO_MEN_T-SHIRT_BLACK_XL</v>
      </c>
      <c r="M104" s="2"/>
      <c r="O104" s="2">
        <f>_xlfn.NUMBERVALUE(_xlfn.TEXTBEFORE(Table13[[#This Row],[Сумма]],"."))</f>
        <v>2569</v>
      </c>
      <c r="V104" s="1">
        <v>608927664</v>
      </c>
      <c r="W104" s="1" t="s">
        <v>225</v>
      </c>
      <c r="X104" s="1" t="s">
        <v>329</v>
      </c>
      <c r="Y104" s="1" t="s">
        <v>330</v>
      </c>
      <c r="Z104" s="1" t="s">
        <v>331</v>
      </c>
      <c r="AA104" s="1" t="s">
        <v>400</v>
      </c>
      <c r="AB104" s="1" t="s">
        <v>48</v>
      </c>
      <c r="AC104" s="1" t="s">
        <v>401</v>
      </c>
      <c r="AD104" s="1" t="s">
        <v>225</v>
      </c>
      <c r="AE104" s="1" t="s">
        <v>35</v>
      </c>
      <c r="AG104" s="1" t="s">
        <v>97</v>
      </c>
      <c r="AH104" s="1" t="s">
        <v>37</v>
      </c>
      <c r="AI104" s="1" t="s">
        <v>38</v>
      </c>
      <c r="AM104" s="1" t="s">
        <v>39</v>
      </c>
      <c r="AN104" s="1" t="s">
        <v>39</v>
      </c>
      <c r="AO104" s="1" t="s">
        <v>39</v>
      </c>
      <c r="AP104" s="1" t="s">
        <v>39</v>
      </c>
      <c r="AQ104" s="1">
        <v>1</v>
      </c>
      <c r="AR104" s="1" t="s">
        <v>40</v>
      </c>
      <c r="AS104" s="1" t="s">
        <v>40</v>
      </c>
      <c r="AT104" s="1" t="s">
        <v>40</v>
      </c>
      <c r="AU104" s="1" t="s">
        <v>41</v>
      </c>
      <c r="AV104" s="1" t="s">
        <v>225</v>
      </c>
      <c r="AW104" s="1" t="s">
        <v>43</v>
      </c>
    </row>
    <row r="105" spans="1:49" x14ac:dyDescent="0.35">
      <c r="A105" s="23">
        <v>45878</v>
      </c>
      <c r="B105" s="1" t="s">
        <v>197</v>
      </c>
      <c r="E105" s="13" t="str">
        <f>_xlfn.XLOOKUP(Table13[[#This Row],[SKU_key]],[1]!B_m_02_SKU[SKU_key],[1]!B_m_02_SKU[Kaspi_name_core],"",0,1)</f>
        <v>Спортивный 3в1 десткий черный</v>
      </c>
      <c r="F105" s="12">
        <v>608851550</v>
      </c>
      <c r="G105" s="24">
        <v>28</v>
      </c>
      <c r="H105" s="16" t="str">
        <f>Table13[[#This Row],[Название в системе продавца]]</f>
        <v>Спортивный 3в1 черный детский 146-152 136306498 (28)</v>
      </c>
      <c r="I105" s="11" t="str">
        <f>Table13[[#This Row],[Артикул]]</f>
        <v>CL_NEW-CLO_KIDS_KID-31_BLACK_146-152_(28)</v>
      </c>
      <c r="J105" s="11" t="str" cm="1">
        <f t="array" ref="J105">_xlfn.TEXTJOIN("_", TRUE, INDEX(_xlfn.TEXTSPLIT(Table13[[#This Row],[SKU_ID_KSP]], "_"), _xlfn.SEQUENCE(5)))</f>
        <v>CL_NEW-CLO_KIDS_KID-31_BLACK</v>
      </c>
      <c r="K105" s="11" t="str">
        <f>UPPER(_xlfn.TEXTJOIN("_",TRUE,Table13[[#This Row],[SKU_key]],Table13[[#This Row],[MY_SIZE]]))</f>
        <v>CL_NEW-CLO_KIDS_KID-31_BLACK_28</v>
      </c>
      <c r="M105" s="2"/>
      <c r="O105" s="2">
        <f>_xlfn.NUMBERVALUE(_xlfn.TEXTBEFORE(Table13[[#This Row],[Сумма]],"."))</f>
        <v>17990</v>
      </c>
      <c r="V105" s="1">
        <v>608851550</v>
      </c>
      <c r="W105" s="1" t="s">
        <v>225</v>
      </c>
      <c r="X105" s="1" t="s">
        <v>402</v>
      </c>
      <c r="Y105" s="1" t="s">
        <v>403</v>
      </c>
      <c r="Z105" s="1" t="s">
        <v>404</v>
      </c>
      <c r="AA105" s="1" t="s">
        <v>405</v>
      </c>
      <c r="AB105" s="1" t="s">
        <v>320</v>
      </c>
      <c r="AC105" s="1" t="s">
        <v>406</v>
      </c>
      <c r="AD105" s="1" t="s">
        <v>225</v>
      </c>
      <c r="AE105" s="1" t="s">
        <v>35</v>
      </c>
      <c r="AG105" s="1" t="s">
        <v>97</v>
      </c>
      <c r="AH105" s="1" t="s">
        <v>309</v>
      </c>
      <c r="AI105" s="1" t="s">
        <v>38</v>
      </c>
      <c r="AM105" s="1" t="s">
        <v>39</v>
      </c>
      <c r="AN105" s="1" t="s">
        <v>39</v>
      </c>
      <c r="AO105" s="1" t="s">
        <v>39</v>
      </c>
      <c r="AP105" s="1" t="s">
        <v>39</v>
      </c>
      <c r="AQ105" s="1">
        <v>2</v>
      </c>
      <c r="AR105" s="1" t="s">
        <v>40</v>
      </c>
      <c r="AS105" s="1" t="s">
        <v>110</v>
      </c>
      <c r="AT105" s="1" t="s">
        <v>40</v>
      </c>
      <c r="AU105" s="1" t="s">
        <v>41</v>
      </c>
      <c r="AV105" s="1" t="s">
        <v>225</v>
      </c>
      <c r="AW105" s="1" t="s">
        <v>43</v>
      </c>
    </row>
    <row r="106" spans="1:49" x14ac:dyDescent="0.35">
      <c r="A106" s="23">
        <v>45878</v>
      </c>
      <c r="B106" s="1" t="s">
        <v>197</v>
      </c>
      <c r="E106" s="13" t="str">
        <f>_xlfn.XLOOKUP(Table13[[#This Row],[SKU_key]],[1]!B_m_02_SKU[SKU_key],[1]!B_m_02_SKU[Kaspi_name_core],"",0,1)</f>
        <v>Спортивный 3в1 десткий черный</v>
      </c>
      <c r="F106" s="12">
        <v>608851550</v>
      </c>
      <c r="G106" s="24">
        <v>28</v>
      </c>
      <c r="H106" s="16" t="str">
        <f>Table13[[#This Row],[Название в системе продавца]]</f>
        <v>Спортивный 3в1 черный детский 146-152 136306498 (28)</v>
      </c>
      <c r="I106" s="11" t="str">
        <f>Table13[[#This Row],[Артикул]]</f>
        <v>CL_NEW-CLO_KIDS_KID-31_BLACK_146-152_(28)</v>
      </c>
      <c r="J106" s="11" t="str" cm="1">
        <f t="array" ref="J106">_xlfn.TEXTJOIN("_", TRUE, INDEX(_xlfn.TEXTSPLIT(Table13[[#This Row],[SKU_ID_KSP]], "_"), _xlfn.SEQUENCE(5)))</f>
        <v>CL_NEW-CLO_KIDS_KID-31_BLACK</v>
      </c>
      <c r="K106" s="11" t="str">
        <f>UPPER(_xlfn.TEXTJOIN("_",TRUE,Table13[[#This Row],[SKU_key]],Table13[[#This Row],[MY_SIZE]]))</f>
        <v>CL_NEW-CLO_KIDS_KID-31_BLACK_28</v>
      </c>
      <c r="M106" s="2"/>
      <c r="O106" s="2">
        <f>_xlfn.NUMBERVALUE(_xlfn.TEXTBEFORE(Table13[[#This Row],[Сумма]],"."))</f>
        <v>17990</v>
      </c>
      <c r="V106" s="1">
        <v>608851550</v>
      </c>
      <c r="W106" s="1" t="s">
        <v>225</v>
      </c>
      <c r="X106" s="1" t="s">
        <v>402</v>
      </c>
      <c r="Y106" s="1" t="s">
        <v>403</v>
      </c>
      <c r="Z106" s="1" t="s">
        <v>404</v>
      </c>
      <c r="AA106" s="1" t="s">
        <v>405</v>
      </c>
      <c r="AB106" s="1" t="s">
        <v>320</v>
      </c>
      <c r="AC106" s="1" t="s">
        <v>406</v>
      </c>
      <c r="AD106" s="1" t="s">
        <v>225</v>
      </c>
      <c r="AE106" s="1" t="s">
        <v>35</v>
      </c>
      <c r="AG106" s="1" t="s">
        <v>97</v>
      </c>
      <c r="AH106" s="1" t="s">
        <v>309</v>
      </c>
      <c r="AI106" s="1" t="s">
        <v>38</v>
      </c>
      <c r="AM106" s="1" t="s">
        <v>39</v>
      </c>
      <c r="AN106" s="1" t="s">
        <v>39</v>
      </c>
      <c r="AO106" s="1" t="s">
        <v>39</v>
      </c>
      <c r="AP106" s="1" t="s">
        <v>39</v>
      </c>
      <c r="AQ106" s="1">
        <v>2</v>
      </c>
      <c r="AR106" s="1" t="s">
        <v>40</v>
      </c>
      <c r="AS106" s="1" t="s">
        <v>110</v>
      </c>
      <c r="AT106" s="1" t="s">
        <v>40</v>
      </c>
      <c r="AU106" s="1" t="s">
        <v>41</v>
      </c>
      <c r="AV106" s="1" t="s">
        <v>225</v>
      </c>
      <c r="AW106" s="1" t="s">
        <v>43</v>
      </c>
    </row>
    <row r="107" spans="1:49" x14ac:dyDescent="0.35">
      <c r="A107" s="23">
        <v>45878</v>
      </c>
      <c r="B107" s="1" t="s">
        <v>197</v>
      </c>
      <c r="E107" s="13" t="str">
        <f>_xlfn.XLOOKUP(Table13[[#This Row],[SKU_key]],[1]!B_m_02_SKU[SKU_key],[1]!B_m_02_SKU[Kaspi_name_core],"",0,1)</f>
        <v>Спортивный 3в1 десткий черный</v>
      </c>
      <c r="F107" s="12">
        <v>608851550</v>
      </c>
      <c r="G107" s="24">
        <v>26</v>
      </c>
      <c r="H107" s="16" t="str">
        <f>Table13[[#This Row],[Название в системе продавца]]</f>
        <v>Спортивный 3в1 черный детский 128-134 136306498 (26)</v>
      </c>
      <c r="I107" s="11" t="str">
        <f>Table13[[#This Row],[Артикул]]</f>
        <v>CL_NEW-CLO_KIDS_KID-31_BLACK_128-134_(26)</v>
      </c>
      <c r="J107" s="11" t="str" cm="1">
        <f t="array" ref="J107">_xlfn.TEXTJOIN("_", TRUE, INDEX(_xlfn.TEXTSPLIT(Table13[[#This Row],[SKU_ID_KSP]], "_"), _xlfn.SEQUENCE(5)))</f>
        <v>CL_NEW-CLO_KIDS_KID-31_BLACK</v>
      </c>
      <c r="K107" s="11" t="str">
        <f>UPPER(_xlfn.TEXTJOIN("_",TRUE,Table13[[#This Row],[SKU_key]],Table13[[#This Row],[MY_SIZE]]))</f>
        <v>CL_NEW-CLO_KIDS_KID-31_BLACK_26</v>
      </c>
      <c r="M107" s="2"/>
      <c r="O107" s="2">
        <f>_xlfn.NUMBERVALUE(_xlfn.TEXTBEFORE(Table13[[#This Row],[Сумма]],"."))</f>
        <v>8995</v>
      </c>
      <c r="V107" s="1">
        <v>608851550</v>
      </c>
      <c r="W107" s="1" t="s">
        <v>225</v>
      </c>
      <c r="X107" s="1" t="s">
        <v>411</v>
      </c>
      <c r="Y107" s="1" t="s">
        <v>412</v>
      </c>
      <c r="Z107" s="1" t="s">
        <v>413</v>
      </c>
      <c r="AA107" s="1" t="s">
        <v>202</v>
      </c>
      <c r="AB107" s="1" t="s">
        <v>320</v>
      </c>
      <c r="AC107" s="1" t="s">
        <v>406</v>
      </c>
      <c r="AD107" s="1" t="s">
        <v>225</v>
      </c>
      <c r="AE107" s="1" t="s">
        <v>35</v>
      </c>
      <c r="AG107" s="1" t="s">
        <v>97</v>
      </c>
      <c r="AH107" s="1" t="s">
        <v>309</v>
      </c>
      <c r="AI107" s="1" t="s">
        <v>38</v>
      </c>
      <c r="AM107" s="1" t="s">
        <v>39</v>
      </c>
      <c r="AN107" s="1" t="s">
        <v>39</v>
      </c>
      <c r="AO107" s="1" t="s">
        <v>39</v>
      </c>
      <c r="AP107" s="1" t="s">
        <v>39</v>
      </c>
      <c r="AQ107" s="1">
        <v>1</v>
      </c>
      <c r="AR107" s="1" t="s">
        <v>40</v>
      </c>
      <c r="AS107" s="1" t="s">
        <v>110</v>
      </c>
      <c r="AT107" s="1" t="s">
        <v>40</v>
      </c>
      <c r="AU107" s="1" t="s">
        <v>41</v>
      </c>
      <c r="AV107" s="1" t="s">
        <v>225</v>
      </c>
      <c r="AW107" s="1" t="s">
        <v>43</v>
      </c>
    </row>
    <row r="108" spans="1:49" x14ac:dyDescent="0.35">
      <c r="A108" s="23">
        <v>45878</v>
      </c>
      <c r="B108" s="1" t="s">
        <v>197</v>
      </c>
      <c r="E108" s="13" t="str">
        <f>_xlfn.XLOOKUP(Table13[[#This Row],[SKU_key]],[1]!B_m_02_SKU[SKU_key],[1]!B_m_02_SKU[Kaspi_name_core],"",0,1)</f>
        <v>Спортивный 3в1 десткий черный</v>
      </c>
      <c r="F108" s="1">
        <v>608893423</v>
      </c>
      <c r="G108" s="24">
        <v>28</v>
      </c>
      <c r="H108" s="16" t="str">
        <f>Table13[[#This Row],[Название в системе продавца]]</f>
        <v>Спортивный 3в1 черный детский 140-146 136306498 (28)</v>
      </c>
      <c r="I108" s="11" t="str">
        <f>Table13[[#This Row],[Артикул]]</f>
        <v>CL_NEW-CLO_KIDS_KID-31_BLACK_140-146_(28)</v>
      </c>
      <c r="J108" s="11" t="str" cm="1">
        <f t="array" ref="J108">_xlfn.TEXTJOIN("_", TRUE, INDEX(_xlfn.TEXTSPLIT(Table13[[#This Row],[SKU_ID_KSP]], "_"), _xlfn.SEQUENCE(5)))</f>
        <v>CL_NEW-CLO_KIDS_KID-31_BLACK</v>
      </c>
      <c r="K108" s="11" t="str">
        <f>UPPER(_xlfn.TEXTJOIN("_",TRUE,Table13[[#This Row],[SKU_key]],Table13[[#This Row],[MY_SIZE]]))</f>
        <v>CL_NEW-CLO_KIDS_KID-31_BLACK_28</v>
      </c>
      <c r="M108" s="2"/>
      <c r="O108" s="2">
        <f>_xlfn.NUMBERVALUE(_xlfn.TEXTBEFORE(Table13[[#This Row],[Сумма]],"."))</f>
        <v>8995</v>
      </c>
      <c r="V108" s="1">
        <v>608893423</v>
      </c>
      <c r="W108" s="1" t="s">
        <v>225</v>
      </c>
      <c r="X108" s="1" t="s">
        <v>407</v>
      </c>
      <c r="Y108" s="1" t="s">
        <v>408</v>
      </c>
      <c r="Z108" s="1" t="s">
        <v>409</v>
      </c>
      <c r="AA108" s="1" t="s">
        <v>202</v>
      </c>
      <c r="AB108" s="1" t="s">
        <v>320</v>
      </c>
      <c r="AC108" s="1" t="s">
        <v>410</v>
      </c>
      <c r="AD108" s="1" t="s">
        <v>225</v>
      </c>
      <c r="AE108" s="1" t="s">
        <v>35</v>
      </c>
      <c r="AG108" s="1" t="s">
        <v>36</v>
      </c>
      <c r="AH108" s="1" t="s">
        <v>60</v>
      </c>
      <c r="AI108" s="1" t="s">
        <v>38</v>
      </c>
      <c r="AM108" s="1" t="s">
        <v>39</v>
      </c>
      <c r="AN108" s="1" t="s">
        <v>39</v>
      </c>
      <c r="AO108" s="1" t="s">
        <v>39</v>
      </c>
      <c r="AP108" s="1" t="s">
        <v>39</v>
      </c>
      <c r="AQ108" s="1">
        <v>1</v>
      </c>
      <c r="AR108" s="1" t="s">
        <v>40</v>
      </c>
      <c r="AS108" s="1" t="s">
        <v>40</v>
      </c>
      <c r="AT108" s="1" t="s">
        <v>40</v>
      </c>
      <c r="AU108" s="1" t="s">
        <v>41</v>
      </c>
      <c r="AV108" s="1" t="s">
        <v>225</v>
      </c>
      <c r="AW108" s="1" t="s">
        <v>43</v>
      </c>
    </row>
    <row r="109" spans="1:49" x14ac:dyDescent="0.35">
      <c r="A109" s="23">
        <v>45878</v>
      </c>
      <c r="B109" s="1" t="s">
        <v>197</v>
      </c>
      <c r="E109" s="14" t="str">
        <f>_xlfn.XLOOKUP(Table13[[#This Row],[SKU_key]],[1]!B_m_02_SKU[SKU_key],[1]!B_m_02_SKU[Kaspi_name_core],"",0,1)</f>
        <v>Леггинсы черные</v>
      </c>
      <c r="F109" s="12">
        <v>608538031</v>
      </c>
      <c r="G109" s="12" t="s">
        <v>143</v>
      </c>
      <c r="H109" s="16" t="str">
        <f>Table13[[#This Row],[Название в системе продавца]]</f>
        <v>Леггинсы черные мужской M 48 116968695 (L)</v>
      </c>
      <c r="I109" s="11" t="str">
        <f>Table13[[#This Row],[Артикул]]</f>
        <v>CL_NEW-CLO_MEN_LEG_BLACK_M 48_(L)</v>
      </c>
      <c r="J109" s="11" t="str" cm="1">
        <f t="array" ref="J109">_xlfn.TEXTJOIN("_", TRUE, INDEX(_xlfn.TEXTSPLIT(Table13[[#This Row],[SKU_ID_KSP]], "_"), _xlfn.SEQUENCE(5)))</f>
        <v>CL_NEW-CLO_MEN_LEG_BLACK</v>
      </c>
      <c r="K109" s="11" t="str">
        <f>UPPER(_xlfn.TEXTJOIN("_",TRUE,Table13[[#This Row],[SKU_key]],Table13[[#This Row],[MY_SIZE]]))</f>
        <v>CL_NEW-CLO_MEN_LEG_BLACK_L</v>
      </c>
      <c r="M109" s="2"/>
      <c r="O109" s="2">
        <f>_xlfn.NUMBERVALUE(_xlfn.TEXTBEFORE(Table13[[#This Row],[Сумма]],"."))</f>
        <v>1998</v>
      </c>
      <c r="V109" s="1">
        <v>608538031</v>
      </c>
      <c r="W109" s="1" t="s">
        <v>89</v>
      </c>
      <c r="X109" s="1" t="s">
        <v>51</v>
      </c>
      <c r="Y109" s="1" t="s">
        <v>52</v>
      </c>
      <c r="Z109" s="1" t="s">
        <v>53</v>
      </c>
      <c r="AA109" s="1" t="s">
        <v>414</v>
      </c>
      <c r="AB109" s="1" t="s">
        <v>48</v>
      </c>
      <c r="AC109" s="1" t="s">
        <v>415</v>
      </c>
      <c r="AD109" s="1" t="s">
        <v>89</v>
      </c>
      <c r="AE109" s="1" t="s">
        <v>35</v>
      </c>
      <c r="AG109" s="1" t="s">
        <v>36</v>
      </c>
      <c r="AH109" s="1" t="s">
        <v>60</v>
      </c>
      <c r="AI109" s="1" t="s">
        <v>38</v>
      </c>
      <c r="AM109" s="1" t="s">
        <v>39</v>
      </c>
      <c r="AN109" s="1" t="s">
        <v>39</v>
      </c>
      <c r="AO109" s="1" t="s">
        <v>39</v>
      </c>
      <c r="AP109" s="1" t="s">
        <v>39</v>
      </c>
      <c r="AQ109" s="1">
        <v>2</v>
      </c>
      <c r="AR109" s="1" t="s">
        <v>40</v>
      </c>
      <c r="AS109" s="1" t="s">
        <v>40</v>
      </c>
      <c r="AT109" s="1" t="s">
        <v>40</v>
      </c>
      <c r="AU109" s="1" t="s">
        <v>41</v>
      </c>
      <c r="AV109" s="1" t="s">
        <v>225</v>
      </c>
      <c r="AW109" s="1" t="s">
        <v>43</v>
      </c>
    </row>
    <row r="110" spans="1:49" x14ac:dyDescent="0.35">
      <c r="A110" s="6">
        <v>45878</v>
      </c>
      <c r="B110" s="1" t="s">
        <v>197</v>
      </c>
      <c r="E110" s="14" t="str">
        <f>_xlfn.XLOOKUP(Table13[[#This Row],[SKU_key]],[1]!B_m_02_SKU[SKU_key],[1]!B_m_02_SKU[Kaspi_name_core],"",0,1)</f>
        <v>Леггинсы черные</v>
      </c>
      <c r="F110" s="12">
        <v>608462151</v>
      </c>
      <c r="G110" s="12" t="s">
        <v>143</v>
      </c>
      <c r="H110" s="16" t="str">
        <f>Table13[[#This Row],[Название в системе продавца]]</f>
        <v>Леггинсы черные мужской M 48 116968695 (L)</v>
      </c>
      <c r="I110" s="11" t="str">
        <f>Table13[[#This Row],[Артикул]]</f>
        <v>CL_NEW-CLO_MEN_LEG_BLACK_M 48_(L)</v>
      </c>
      <c r="J110" s="11" t="str" cm="1">
        <f t="array" ref="J110">_xlfn.TEXTJOIN("_", TRUE, INDEX(_xlfn.TEXTSPLIT(Table13[[#This Row],[SKU_ID_KSP]], "_"), _xlfn.SEQUENCE(5)))</f>
        <v>CL_NEW-CLO_MEN_LEG_BLACK</v>
      </c>
      <c r="K110" s="11" t="str">
        <f>UPPER(_xlfn.TEXTJOIN("_",TRUE,Table13[[#This Row],[SKU_key]],Table13[[#This Row],[MY_SIZE]]))</f>
        <v>CL_NEW-CLO_MEN_LEG_BLACK_L</v>
      </c>
      <c r="M110" s="2"/>
      <c r="O110" s="2">
        <f>_xlfn.NUMBERVALUE(_xlfn.TEXTBEFORE(Table13[[#This Row],[Сумма]],"."))</f>
        <v>999</v>
      </c>
      <c r="V110" s="1">
        <v>608462151</v>
      </c>
      <c r="W110" s="1" t="s">
        <v>89</v>
      </c>
      <c r="X110" s="1" t="s">
        <v>51</v>
      </c>
      <c r="Y110" s="1" t="s">
        <v>52</v>
      </c>
      <c r="Z110" s="1" t="s">
        <v>53</v>
      </c>
      <c r="AA110" s="1" t="s">
        <v>161</v>
      </c>
      <c r="AB110" s="1" t="s">
        <v>48</v>
      </c>
      <c r="AC110" s="1" t="s">
        <v>416</v>
      </c>
      <c r="AD110" s="1" t="s">
        <v>89</v>
      </c>
      <c r="AE110" s="1" t="s">
        <v>35</v>
      </c>
      <c r="AG110" s="1" t="s">
        <v>36</v>
      </c>
      <c r="AH110" s="1" t="s">
        <v>60</v>
      </c>
      <c r="AI110" s="1" t="s">
        <v>38</v>
      </c>
      <c r="AM110" s="1" t="s">
        <v>39</v>
      </c>
      <c r="AN110" s="1" t="s">
        <v>39</v>
      </c>
      <c r="AO110" s="1" t="s">
        <v>39</v>
      </c>
      <c r="AP110" s="1" t="s">
        <v>39</v>
      </c>
      <c r="AQ110" s="1">
        <v>1</v>
      </c>
      <c r="AR110" s="1" t="s">
        <v>61</v>
      </c>
      <c r="AS110" s="1" t="s">
        <v>40</v>
      </c>
      <c r="AT110" s="1" t="s">
        <v>40</v>
      </c>
      <c r="AU110" s="1" t="s">
        <v>41</v>
      </c>
      <c r="AV110" s="1" t="s">
        <v>225</v>
      </c>
      <c r="AW110" s="1" t="s">
        <v>43</v>
      </c>
    </row>
    <row r="111" spans="1:49" x14ac:dyDescent="0.35">
      <c r="A111" s="6">
        <v>45878</v>
      </c>
      <c r="B111" s="1" t="s">
        <v>197</v>
      </c>
      <c r="E111" s="18" t="s">
        <v>271</v>
      </c>
      <c r="F111" s="12">
        <v>609055508</v>
      </c>
      <c r="G111" s="12" t="s">
        <v>82</v>
      </c>
      <c r="H111" s="16" t="str">
        <f>Table13[[#This Row],[Название в системе продавца]]</f>
        <v>Принт 5в1  черный мужской 46/48, 50 103217238 (Print51) (XL)</v>
      </c>
      <c r="I111" s="11" t="str">
        <f>Table13[[#This Row],[Артикул]]</f>
        <v>CL_OC_MEN_PRINT51_BLACK_103217238_46/48, 50_(XL)</v>
      </c>
      <c r="J111" s="11" t="str" cm="1">
        <f t="array" ref="J111">_xlfn.TEXTJOIN("_", TRUE, INDEX(_xlfn.TEXTSPLIT(Table13[[#This Row],[SKU_ID_KSP]], "_"), _xlfn.SEQUENCE(5)))</f>
        <v>CL_OC_MEN_PRINT51_BLACK</v>
      </c>
      <c r="K111" s="11" t="str">
        <f>UPPER(_xlfn.TEXTJOIN("_",TRUE,Table13[[#This Row],[SKU_key]],Table13[[#This Row],[MY_SIZE]]))</f>
        <v>CL_OC_MEN_PRINT51_BLACK_XL</v>
      </c>
      <c r="M111" s="2"/>
      <c r="O111" s="2">
        <f>_xlfn.NUMBERVALUE(_xlfn.TEXTBEFORE(Table13[[#This Row],[Сумма]],"."))</f>
        <v>8889</v>
      </c>
      <c r="V111" s="1">
        <v>609055508</v>
      </c>
      <c r="W111" s="1" t="s">
        <v>225</v>
      </c>
      <c r="X111" s="1" t="s">
        <v>424</v>
      </c>
      <c r="Y111" s="1" t="s">
        <v>425</v>
      </c>
      <c r="Z111" s="1" t="s">
        <v>426</v>
      </c>
      <c r="AA111" s="1" t="s">
        <v>427</v>
      </c>
      <c r="AB111" s="1" t="s">
        <v>48</v>
      </c>
      <c r="AC111" s="1" t="s">
        <v>428</v>
      </c>
      <c r="AD111" s="1" t="s">
        <v>225</v>
      </c>
      <c r="AE111" s="1" t="s">
        <v>35</v>
      </c>
      <c r="AG111" s="1" t="s">
        <v>36</v>
      </c>
      <c r="AH111" s="1" t="s">
        <v>60</v>
      </c>
      <c r="AI111" s="1" t="s">
        <v>38</v>
      </c>
      <c r="AM111" s="1" t="s">
        <v>39</v>
      </c>
      <c r="AN111" s="1" t="s">
        <v>39</v>
      </c>
      <c r="AO111" s="1" t="s">
        <v>39</v>
      </c>
      <c r="AP111" s="1" t="s">
        <v>39</v>
      </c>
      <c r="AQ111" s="1">
        <v>1</v>
      </c>
      <c r="AR111" s="1" t="s">
        <v>40</v>
      </c>
      <c r="AS111" s="1" t="s">
        <v>40</v>
      </c>
      <c r="AT111" s="1" t="s">
        <v>40</v>
      </c>
      <c r="AU111" s="1" t="s">
        <v>41</v>
      </c>
      <c r="AV111" s="1" t="s">
        <v>375</v>
      </c>
      <c r="AW111" s="1" t="s">
        <v>43</v>
      </c>
    </row>
    <row r="112" spans="1:49" x14ac:dyDescent="0.35">
      <c r="A112" s="6">
        <v>45878</v>
      </c>
      <c r="B112" s="1" t="s">
        <v>197</v>
      </c>
      <c r="E112" s="18" t="s">
        <v>271</v>
      </c>
      <c r="F112" s="12">
        <v>608575825</v>
      </c>
      <c r="G112" s="12" t="s">
        <v>82</v>
      </c>
      <c r="H112" s="16" t="str">
        <f>Table13[[#This Row],[Название в системе продавца]]</f>
        <v>Принт 5в1  черный мужской 46/48, 50 103217238 (Print51) (XL)</v>
      </c>
      <c r="I112" s="11" t="str">
        <f>Table13[[#This Row],[Артикул]]</f>
        <v>CL_OC_MEN_PRINT51_BLACK_103217238_46/48, 50_(XL)</v>
      </c>
      <c r="J112" s="11" t="str" cm="1">
        <f t="array" ref="J112">_xlfn.TEXTJOIN("_", TRUE, INDEX(_xlfn.TEXTSPLIT(Table13[[#This Row],[SKU_ID_KSP]], "_"), _xlfn.SEQUENCE(5)))</f>
        <v>CL_OC_MEN_PRINT51_BLACK</v>
      </c>
      <c r="K112" s="11" t="str">
        <f>UPPER(_xlfn.TEXTJOIN("_",TRUE,Table13[[#This Row],[SKU_key]],Table13[[#This Row],[MY_SIZE]]))</f>
        <v>CL_OC_MEN_PRINT51_BLACK_XL</v>
      </c>
      <c r="M112" s="2"/>
      <c r="O112" s="2">
        <f>_xlfn.NUMBERVALUE(_xlfn.TEXTBEFORE(Table13[[#This Row],[Сумма]],"."))</f>
        <v>8764</v>
      </c>
      <c r="V112" s="1">
        <v>608575825</v>
      </c>
      <c r="W112" s="1" t="s">
        <v>225</v>
      </c>
      <c r="X112" s="1" t="s">
        <v>424</v>
      </c>
      <c r="Y112" s="1" t="s">
        <v>425</v>
      </c>
      <c r="Z112" s="1" t="s">
        <v>426</v>
      </c>
      <c r="AA112" s="1" t="s">
        <v>429</v>
      </c>
      <c r="AB112" s="1" t="s">
        <v>48</v>
      </c>
      <c r="AC112" s="1" t="s">
        <v>430</v>
      </c>
      <c r="AD112" s="1" t="s">
        <v>225</v>
      </c>
      <c r="AE112" s="1" t="s">
        <v>35</v>
      </c>
      <c r="AG112" s="1" t="s">
        <v>36</v>
      </c>
      <c r="AH112" s="1" t="s">
        <v>60</v>
      </c>
      <c r="AI112" s="1" t="s">
        <v>38</v>
      </c>
      <c r="AM112" s="1" t="s">
        <v>39</v>
      </c>
      <c r="AN112" s="1" t="s">
        <v>39</v>
      </c>
      <c r="AO112" s="1" t="s">
        <v>39</v>
      </c>
      <c r="AP112" s="1" t="s">
        <v>39</v>
      </c>
      <c r="AQ112" s="1">
        <v>1</v>
      </c>
      <c r="AR112" s="1" t="s">
        <v>40</v>
      </c>
      <c r="AS112" s="1" t="s">
        <v>110</v>
      </c>
      <c r="AT112" s="1" t="s">
        <v>40</v>
      </c>
      <c r="AU112" s="1" t="s">
        <v>41</v>
      </c>
      <c r="AV112" s="1" t="s">
        <v>225</v>
      </c>
      <c r="AW112" s="1" t="s">
        <v>43</v>
      </c>
    </row>
    <row r="113" spans="1:49" x14ac:dyDescent="0.35">
      <c r="A113" s="6">
        <v>45878</v>
      </c>
      <c r="B113" s="1" t="s">
        <v>197</v>
      </c>
      <c r="E113" s="18" t="s">
        <v>271</v>
      </c>
      <c r="F113" s="12">
        <v>608506994</v>
      </c>
      <c r="G113" s="12" t="s">
        <v>143</v>
      </c>
      <c r="H113" s="16" t="str">
        <f>Table13[[#This Row],[Название в системе продавца]]</f>
        <v>Принт 5в1  черный мужской 46/L 103217238 (Print51) (L)</v>
      </c>
      <c r="I113" s="11" t="str">
        <f>Table13[[#This Row],[Артикул]]</f>
        <v>CL_OC_MEN_PRINT51_BLACK_103217238_46/L_(L)</v>
      </c>
      <c r="J113" s="11" t="str" cm="1">
        <f t="array" ref="J113">_xlfn.TEXTJOIN("_", TRUE, INDEX(_xlfn.TEXTSPLIT(Table13[[#This Row],[SKU_ID_KSP]], "_"), _xlfn.SEQUENCE(5)))</f>
        <v>CL_OC_MEN_PRINT51_BLACK</v>
      </c>
      <c r="K113" s="11" t="str">
        <f>UPPER(_xlfn.TEXTJOIN("_",TRUE,Table13[[#This Row],[SKU_key]],Table13[[#This Row],[MY_SIZE]]))</f>
        <v>CL_OC_MEN_PRINT51_BLACK_L</v>
      </c>
      <c r="M113" s="2"/>
      <c r="O113" s="2">
        <f>_xlfn.NUMBERVALUE(_xlfn.TEXTBEFORE(Table13[[#This Row],[Сумма]],"."))</f>
        <v>8097</v>
      </c>
      <c r="V113" s="1">
        <v>608506994</v>
      </c>
      <c r="W113" s="1" t="s">
        <v>89</v>
      </c>
      <c r="X113" s="1" t="s">
        <v>256</v>
      </c>
      <c r="Y113" s="1" t="s">
        <v>257</v>
      </c>
      <c r="Z113" s="1" t="s">
        <v>258</v>
      </c>
      <c r="AA113" s="1" t="s">
        <v>422</v>
      </c>
      <c r="AB113" s="1" t="s">
        <v>48</v>
      </c>
      <c r="AC113" s="1" t="s">
        <v>423</v>
      </c>
      <c r="AD113" s="1" t="s">
        <v>89</v>
      </c>
      <c r="AE113" s="1" t="s">
        <v>35</v>
      </c>
      <c r="AG113" s="1" t="s">
        <v>36</v>
      </c>
      <c r="AH113" s="1" t="s">
        <v>60</v>
      </c>
      <c r="AI113" s="1" t="s">
        <v>38</v>
      </c>
      <c r="AM113" s="1" t="s">
        <v>39</v>
      </c>
      <c r="AN113" s="1" t="s">
        <v>39</v>
      </c>
      <c r="AO113" s="1" t="s">
        <v>39</v>
      </c>
      <c r="AP113" s="1" t="s">
        <v>39</v>
      </c>
      <c r="AQ113" s="1">
        <v>1</v>
      </c>
      <c r="AR113" s="1" t="s">
        <v>40</v>
      </c>
      <c r="AS113" s="1" t="s">
        <v>110</v>
      </c>
      <c r="AT113" s="1" t="s">
        <v>40</v>
      </c>
      <c r="AU113" s="1" t="s">
        <v>41</v>
      </c>
      <c r="AV113" s="1" t="s">
        <v>225</v>
      </c>
      <c r="AW113" s="1" t="s">
        <v>43</v>
      </c>
    </row>
    <row r="114" spans="1:49" x14ac:dyDescent="0.35">
      <c r="A114" s="6">
        <v>45878</v>
      </c>
      <c r="B114" s="1" t="s">
        <v>197</v>
      </c>
      <c r="E114" s="18" t="s">
        <v>271</v>
      </c>
      <c r="F114" s="12">
        <v>608396504</v>
      </c>
      <c r="G114" s="12" t="s">
        <v>143</v>
      </c>
      <c r="H114" s="16" t="str">
        <f>Table13[[#This Row],[Название в системе продавца]]</f>
        <v>Принт 5в1  черный мужской 42/44, 46 103217238 (Print51) (L)</v>
      </c>
      <c r="I114" s="11" t="str">
        <f>Table13[[#This Row],[Артикул]]</f>
        <v>CL_OC_MEN_PRINT51_BLACK_103217238_42/44, 46_(L)</v>
      </c>
      <c r="J114" s="11" t="str" cm="1">
        <f t="array" ref="J114">_xlfn.TEXTJOIN("_", TRUE, INDEX(_xlfn.TEXTSPLIT(Table13[[#This Row],[SKU_ID_KSP]], "_"), _xlfn.SEQUENCE(5)))</f>
        <v>CL_OC_MEN_PRINT51_BLACK</v>
      </c>
      <c r="K114" s="11" t="str">
        <f>UPPER(_xlfn.TEXTJOIN("_",TRUE,Table13[[#This Row],[SKU_key]],Table13[[#This Row],[MY_SIZE]]))</f>
        <v>CL_OC_MEN_PRINT51_BLACK_L</v>
      </c>
      <c r="M114" s="2"/>
      <c r="O114" s="2">
        <f>_xlfn.NUMBERVALUE(_xlfn.TEXTBEFORE(Table13[[#This Row],[Сумма]],"."))</f>
        <v>8924</v>
      </c>
      <c r="V114" s="1">
        <v>608396504</v>
      </c>
      <c r="W114" s="1" t="s">
        <v>89</v>
      </c>
      <c r="X114" s="1" t="s">
        <v>279</v>
      </c>
      <c r="Y114" s="1" t="s">
        <v>280</v>
      </c>
      <c r="Z114" s="1" t="s">
        <v>281</v>
      </c>
      <c r="AA114" s="1" t="s">
        <v>431</v>
      </c>
      <c r="AB114" s="1" t="s">
        <v>48</v>
      </c>
      <c r="AC114" s="1" t="s">
        <v>432</v>
      </c>
      <c r="AD114" s="1" t="s">
        <v>89</v>
      </c>
      <c r="AE114" s="1" t="s">
        <v>35</v>
      </c>
      <c r="AG114" s="1" t="s">
        <v>36</v>
      </c>
      <c r="AH114" s="1" t="s">
        <v>37</v>
      </c>
      <c r="AI114" s="1" t="s">
        <v>38</v>
      </c>
      <c r="AM114" s="1" t="s">
        <v>39</v>
      </c>
      <c r="AN114" s="1" t="s">
        <v>39</v>
      </c>
      <c r="AO114" s="1" t="s">
        <v>39</v>
      </c>
      <c r="AP114" s="1" t="s">
        <v>39</v>
      </c>
      <c r="AQ114" s="1">
        <v>1</v>
      </c>
      <c r="AR114" s="1" t="s">
        <v>40</v>
      </c>
      <c r="AS114" s="1" t="s">
        <v>110</v>
      </c>
      <c r="AT114" s="1" t="s">
        <v>40</v>
      </c>
      <c r="AU114" s="1" t="s">
        <v>41</v>
      </c>
      <c r="AV114" s="1" t="s">
        <v>225</v>
      </c>
      <c r="AW114" s="1" t="s">
        <v>43</v>
      </c>
    </row>
    <row r="115" spans="1:49" x14ac:dyDescent="0.35">
      <c r="A115" s="6">
        <v>45878</v>
      </c>
      <c r="B115" s="1" t="s">
        <v>197</v>
      </c>
      <c r="E115" s="18" t="s">
        <v>271</v>
      </c>
      <c r="F115" s="12">
        <v>608433932</v>
      </c>
      <c r="G115" s="12" t="s">
        <v>141</v>
      </c>
      <c r="H115" s="16" t="str">
        <f>Table13[[#This Row],[Название в системе продавца]]</f>
        <v>Принт 5в1  черный мужской 56 108382478 (Print51) (3XL)</v>
      </c>
      <c r="I115" s="11" t="str">
        <f>Table13[[#This Row],[Артикул]]</f>
        <v>CL_OC_MEN_PRINT51_BLACK_108382478_56_(3XL)</v>
      </c>
      <c r="J115" s="11" t="str" cm="1">
        <f t="array" ref="J115">_xlfn.TEXTJOIN("_", TRUE, INDEX(_xlfn.TEXTSPLIT(Table13[[#This Row],[SKU_ID_KSP]], "_"), _xlfn.SEQUENCE(5)))</f>
        <v>CL_OC_MEN_PRINT51_BLACK</v>
      </c>
      <c r="K115" s="11" t="str">
        <f>UPPER(_xlfn.TEXTJOIN("_",TRUE,Table13[[#This Row],[SKU_key]],Table13[[#This Row],[MY_SIZE]]))</f>
        <v>CL_OC_MEN_PRINT51_BLACK_3XL</v>
      </c>
      <c r="M115" s="2"/>
      <c r="O115" s="2">
        <f>_xlfn.NUMBERVALUE(_xlfn.TEXTBEFORE(Table13[[#This Row],[Сумма]],"."))</f>
        <v>11989</v>
      </c>
      <c r="V115" s="1">
        <v>608433932</v>
      </c>
      <c r="W115" s="1" t="s">
        <v>89</v>
      </c>
      <c r="X115" s="1" t="s">
        <v>433</v>
      </c>
      <c r="Y115" s="1" t="s">
        <v>434</v>
      </c>
      <c r="Z115" s="1" t="s">
        <v>435</v>
      </c>
      <c r="AA115" s="1" t="s">
        <v>436</v>
      </c>
      <c r="AB115" s="1" t="s">
        <v>48</v>
      </c>
      <c r="AC115" s="1" t="s">
        <v>437</v>
      </c>
      <c r="AD115" s="1" t="s">
        <v>89</v>
      </c>
      <c r="AE115" s="1" t="s">
        <v>35</v>
      </c>
      <c r="AG115" s="1" t="s">
        <v>36</v>
      </c>
      <c r="AH115" s="1" t="s">
        <v>60</v>
      </c>
      <c r="AI115" s="1" t="s">
        <v>38</v>
      </c>
      <c r="AM115" s="1" t="s">
        <v>39</v>
      </c>
      <c r="AN115" s="1" t="s">
        <v>39</v>
      </c>
      <c r="AO115" s="1" t="s">
        <v>39</v>
      </c>
      <c r="AP115" s="1" t="s">
        <v>39</v>
      </c>
      <c r="AQ115" s="1">
        <v>1</v>
      </c>
      <c r="AR115" s="1" t="s">
        <v>40</v>
      </c>
      <c r="AS115" s="1" t="s">
        <v>110</v>
      </c>
      <c r="AT115" s="1" t="s">
        <v>40</v>
      </c>
      <c r="AU115" s="1" t="s">
        <v>41</v>
      </c>
      <c r="AV115" s="1" t="s">
        <v>225</v>
      </c>
      <c r="AW115" s="1" t="s">
        <v>43</v>
      </c>
    </row>
    <row r="116" spans="1:49" x14ac:dyDescent="0.35">
      <c r="A116" s="6">
        <v>45878</v>
      </c>
      <c r="B116" s="1" t="s">
        <v>197</v>
      </c>
      <c r="E116" s="13" t="str">
        <f>_xlfn.XLOOKUP(Table13[[#This Row],[SKU_key]],[1]!B_m_02_SKU[SKU_key],[1]!B_m_02_SKU[Kaspi_name_core],"",0,1)</f>
        <v>Леггинсы белый</v>
      </c>
      <c r="F116" s="12">
        <v>608723404</v>
      </c>
      <c r="G116" s="12" t="s">
        <v>143</v>
      </c>
      <c r="H116" s="16" t="str">
        <f>Table13[[#This Row],[Название в системе продавца]]</f>
        <v>Леггинсы белый мужской M 48 118808622 (L)</v>
      </c>
      <c r="I116" s="11" t="str">
        <f>Table13[[#This Row],[Артикул]]</f>
        <v>CL_NEW-CLO_MEN_LEG_WHITE_M 48_(L)</v>
      </c>
      <c r="J116" s="11" t="str" cm="1">
        <f t="array" ref="J116">_xlfn.TEXTJOIN("_", TRUE, INDEX(_xlfn.TEXTSPLIT(Table13[[#This Row],[SKU_ID_KSP]], "_"), _xlfn.SEQUENCE(5)))</f>
        <v>CL_NEW-CLO_MEN_LEG_WHITE</v>
      </c>
      <c r="K116" s="11" t="str">
        <f>UPPER(_xlfn.TEXTJOIN("_",TRUE,Table13[[#This Row],[SKU_key]],Table13[[#This Row],[MY_SIZE]]))</f>
        <v>CL_NEW-CLO_MEN_LEG_WHITE_L</v>
      </c>
      <c r="M116" s="2"/>
      <c r="O116" s="2">
        <f>_xlfn.NUMBERVALUE(_xlfn.TEXTBEFORE(Table13[[#This Row],[Сумма]],"."))</f>
        <v>1498</v>
      </c>
      <c r="V116" s="1">
        <v>608723404</v>
      </c>
      <c r="W116" s="1" t="s">
        <v>225</v>
      </c>
      <c r="X116" s="1" t="s">
        <v>44</v>
      </c>
      <c r="Y116" s="1" t="s">
        <v>45</v>
      </c>
      <c r="Z116" s="1" t="s">
        <v>46</v>
      </c>
      <c r="AA116" s="1" t="s">
        <v>417</v>
      </c>
      <c r="AB116" s="1" t="s">
        <v>48</v>
      </c>
      <c r="AC116" s="1" t="s">
        <v>418</v>
      </c>
      <c r="AD116" s="1" t="s">
        <v>225</v>
      </c>
      <c r="AE116" s="1" t="s">
        <v>35</v>
      </c>
      <c r="AG116" s="1" t="s">
        <v>97</v>
      </c>
      <c r="AH116" s="1" t="s">
        <v>37</v>
      </c>
      <c r="AI116" s="1" t="s">
        <v>38</v>
      </c>
      <c r="AM116" s="1" t="s">
        <v>39</v>
      </c>
      <c r="AN116" s="1" t="s">
        <v>39</v>
      </c>
      <c r="AO116" s="1" t="s">
        <v>39</v>
      </c>
      <c r="AP116" s="1" t="s">
        <v>39</v>
      </c>
      <c r="AQ116" s="1">
        <v>1</v>
      </c>
      <c r="AR116" s="1" t="s">
        <v>40</v>
      </c>
      <c r="AS116" s="1" t="s">
        <v>40</v>
      </c>
      <c r="AT116" s="1" t="s">
        <v>40</v>
      </c>
      <c r="AU116" s="1" t="s">
        <v>41</v>
      </c>
      <c r="AV116" s="1" t="s">
        <v>225</v>
      </c>
      <c r="AW116" s="1" t="s">
        <v>43</v>
      </c>
    </row>
    <row r="117" spans="1:49" x14ac:dyDescent="0.35">
      <c r="A117" s="6">
        <v>45878</v>
      </c>
      <c r="B117" s="1" t="s">
        <v>197</v>
      </c>
      <c r="E117" s="13" t="str">
        <f>_xlfn.XLOOKUP(Table13[[#This Row],[SKU_key]],[1]!B_m_02_SKU[SKU_key],[1]!B_m_02_SKU[Kaspi_name_core],"",0,1)</f>
        <v>Леггинсы белый</v>
      </c>
      <c r="F117" s="12">
        <v>608600083</v>
      </c>
      <c r="G117" s="12" t="s">
        <v>143</v>
      </c>
      <c r="H117" s="16" t="str">
        <f>Table13[[#This Row],[Название в системе продавца]]</f>
        <v>Леггинсы белый мужской M 48 118808622 (L)</v>
      </c>
      <c r="I117" s="11" t="str">
        <f>Table13[[#This Row],[Артикул]]</f>
        <v>CL_NEW-CLO_MEN_LEG_WHITE_M 48_(L)</v>
      </c>
      <c r="J117" s="11" t="str" cm="1">
        <f t="array" ref="J117">_xlfn.TEXTJOIN("_", TRUE, INDEX(_xlfn.TEXTSPLIT(Table13[[#This Row],[SKU_ID_KSP]], "_"), _xlfn.SEQUENCE(5)))</f>
        <v>CL_NEW-CLO_MEN_LEG_WHITE</v>
      </c>
      <c r="K117" s="11" t="str">
        <f>UPPER(_xlfn.TEXTJOIN("_",TRUE,Table13[[#This Row],[SKU_key]],Table13[[#This Row],[MY_SIZE]]))</f>
        <v>CL_NEW-CLO_MEN_LEG_WHITE_L</v>
      </c>
      <c r="M117" s="2"/>
      <c r="O117" s="2">
        <f>_xlfn.NUMBERVALUE(_xlfn.TEXTBEFORE(Table13[[#This Row],[Сумма]],"."))</f>
        <v>1486</v>
      </c>
      <c r="V117" s="1">
        <v>608600083</v>
      </c>
      <c r="W117" s="1" t="s">
        <v>225</v>
      </c>
      <c r="X117" s="1" t="s">
        <v>44</v>
      </c>
      <c r="Y117" s="1" t="s">
        <v>45</v>
      </c>
      <c r="Z117" s="1" t="s">
        <v>46</v>
      </c>
      <c r="AA117" s="1" t="s">
        <v>419</v>
      </c>
      <c r="AB117" s="1" t="s">
        <v>48</v>
      </c>
      <c r="AC117" s="1" t="s">
        <v>420</v>
      </c>
      <c r="AD117" s="1" t="s">
        <v>225</v>
      </c>
      <c r="AE117" s="1" t="s">
        <v>35</v>
      </c>
      <c r="AG117" s="1" t="s">
        <v>36</v>
      </c>
      <c r="AH117" s="1" t="s">
        <v>60</v>
      </c>
      <c r="AI117" s="1" t="s">
        <v>38</v>
      </c>
      <c r="AM117" s="1" t="s">
        <v>39</v>
      </c>
      <c r="AN117" s="1" t="s">
        <v>39</v>
      </c>
      <c r="AO117" s="1" t="s">
        <v>39</v>
      </c>
      <c r="AP117" s="1" t="s">
        <v>39</v>
      </c>
      <c r="AQ117" s="1">
        <v>1</v>
      </c>
      <c r="AR117" s="1" t="s">
        <v>61</v>
      </c>
      <c r="AS117" s="1" t="s">
        <v>40</v>
      </c>
      <c r="AT117" s="1" t="s">
        <v>40</v>
      </c>
      <c r="AU117" s="1" t="s">
        <v>41</v>
      </c>
      <c r="AV117" s="1" t="s">
        <v>225</v>
      </c>
      <c r="AW117" s="1" t="s">
        <v>43</v>
      </c>
    </row>
    <row r="118" spans="1:49" x14ac:dyDescent="0.35">
      <c r="A118" s="6">
        <v>45878</v>
      </c>
      <c r="B118" s="1" t="s">
        <v>197</v>
      </c>
      <c r="E118" s="13" t="str">
        <f>_xlfn.XLOOKUP(Table13[[#This Row],[SKU_key]],[1]!B_m_02_SKU[SKU_key],[1]!B_m_02_SKU[Kaspi_name_core],"",0,1)</f>
        <v>Леггинсы белый</v>
      </c>
      <c r="F118" s="12">
        <v>608438731</v>
      </c>
      <c r="G118" s="12" t="s">
        <v>82</v>
      </c>
      <c r="H118" s="16" t="str">
        <f>Table13[[#This Row],[Название в системе продавца]]</f>
        <v>Леггинсы белый мужской L 50 118808622 (XL)</v>
      </c>
      <c r="I118" s="11" t="str">
        <f>Table13[[#This Row],[Артикул]]</f>
        <v>CL_NEW-CLO_MEN_LEG_WHITE_L 50_(XL)</v>
      </c>
      <c r="J118" s="11" t="str" cm="1">
        <f t="array" ref="J118">_xlfn.TEXTJOIN("_", TRUE, INDEX(_xlfn.TEXTSPLIT(Table13[[#This Row],[SKU_ID_KSP]], "_"), _xlfn.SEQUENCE(5)))</f>
        <v>CL_NEW-CLO_MEN_LEG_WHITE</v>
      </c>
      <c r="K118" s="11" t="str">
        <f>UPPER(_xlfn.TEXTJOIN("_",TRUE,Table13[[#This Row],[SKU_key]],Table13[[#This Row],[MY_SIZE]]))</f>
        <v>CL_NEW-CLO_MEN_LEG_WHITE_XL</v>
      </c>
      <c r="M118" s="2"/>
      <c r="O118" s="2">
        <f>_xlfn.NUMBERVALUE(_xlfn.TEXTBEFORE(Table13[[#This Row],[Сумма]],"."))</f>
        <v>1398</v>
      </c>
      <c r="V118" s="1">
        <v>608438731</v>
      </c>
      <c r="W118" s="1" t="s">
        <v>89</v>
      </c>
      <c r="X118" s="1" t="s">
        <v>193</v>
      </c>
      <c r="Y118" s="1" t="s">
        <v>194</v>
      </c>
      <c r="Z118" s="1" t="s">
        <v>195</v>
      </c>
      <c r="AA118" s="1" t="s">
        <v>47</v>
      </c>
      <c r="AB118" s="1" t="s">
        <v>48</v>
      </c>
      <c r="AC118" s="1" t="s">
        <v>421</v>
      </c>
      <c r="AD118" s="1" t="s">
        <v>89</v>
      </c>
      <c r="AE118" s="1" t="s">
        <v>35</v>
      </c>
      <c r="AG118" s="1" t="s">
        <v>36</v>
      </c>
      <c r="AH118" s="1" t="s">
        <v>60</v>
      </c>
      <c r="AI118" s="1" t="s">
        <v>38</v>
      </c>
      <c r="AM118" s="1" t="s">
        <v>39</v>
      </c>
      <c r="AN118" s="1" t="s">
        <v>39</v>
      </c>
      <c r="AO118" s="1" t="s">
        <v>39</v>
      </c>
      <c r="AP118" s="1" t="s">
        <v>39</v>
      </c>
      <c r="AQ118" s="1">
        <v>1</v>
      </c>
      <c r="AR118" s="1" t="s">
        <v>61</v>
      </c>
      <c r="AS118" s="1" t="s">
        <v>40</v>
      </c>
      <c r="AT118" s="1" t="s">
        <v>40</v>
      </c>
      <c r="AU118" s="1" t="s">
        <v>41</v>
      </c>
      <c r="AV118" s="1" t="s">
        <v>225</v>
      </c>
      <c r="AW118" s="1" t="s">
        <v>43</v>
      </c>
    </row>
    <row r="119" spans="1:49" x14ac:dyDescent="0.35">
      <c r="A119" s="6"/>
      <c r="E119" s="14" t="e">
        <f>_xlfn.XLOOKUP(Table13[[#This Row],[SKU_key]],[1]!B_m_02_SKU[SKU_key],[1]!B_m_02_SKU[Kaspi_name_core],"",0,1)</f>
        <v>#REF!</v>
      </c>
      <c r="F119" s="1">
        <f>Table13[[#This Row],[№ заказа]]</f>
        <v>0</v>
      </c>
      <c r="H119" s="16">
        <f>Table13[[#This Row],[Название в системе продавца]]</f>
        <v>0</v>
      </c>
      <c r="I119" s="11">
        <f>Table13[[#This Row],[Артикул]]</f>
        <v>0</v>
      </c>
      <c r="J119" s="11" t="e" cm="1">
        <f t="array" ref="J119">_xlfn.TEXTJOIN("_", TRUE, INDEX(_xlfn.TEXTSPLIT(Table13[[#This Row],[SKU_ID_KSP]], "_"), _xlfn.SEQUENCE(5)))</f>
        <v>#REF!</v>
      </c>
      <c r="K119" s="11" t="e">
        <f>UPPER(_xlfn.TEXTJOIN("_",TRUE,Table13[[#This Row],[SKU_key]],Table13[[#This Row],[MY_SIZE]]))</f>
        <v>#REF!</v>
      </c>
      <c r="M119" s="2"/>
      <c r="O119" s="2" t="e">
        <f>_xlfn.NUMBERVALUE(_xlfn.TEXTBEFORE(Table13[[#This Row],[Сумма]],"."))</f>
        <v>#N/A</v>
      </c>
      <c r="V119" s="1"/>
      <c r="W119" s="1"/>
      <c r="X119" s="1"/>
    </row>
    <row r="120" spans="1:49" x14ac:dyDescent="0.35">
      <c r="A120" s="6">
        <v>45878</v>
      </c>
      <c r="B120" s="1" t="s">
        <v>146</v>
      </c>
      <c r="E120" s="14" t="s">
        <v>502</v>
      </c>
      <c r="F120" s="12">
        <v>609001173</v>
      </c>
      <c r="G120" s="12" t="s">
        <v>82</v>
      </c>
      <c r="H120" s="16" t="str">
        <f>Table13[[#This Row],[Название в системе продавца]]</f>
        <v>Комплект ESDY 984903816 черный L</v>
      </c>
      <c r="I120" s="11" t="str">
        <f>Table13[[#This Row],[Артикул]]</f>
        <v>117427594_083791036</v>
      </c>
      <c r="J120" s="11" t="e" cm="1">
        <f t="array" ref="J120">_xlfn.TEXTJOIN("_", TRUE, INDEX(_xlfn.TEXTSPLIT(Table13[[#This Row],[SKU_ID_KSP]], "_"), _xlfn.SEQUENCE(5)))</f>
        <v>#REF!</v>
      </c>
      <c r="K120" s="11" t="e">
        <f>UPPER(_xlfn.TEXTJOIN("_",TRUE,Table13[[#This Row],[SKU_key]],Table13[[#This Row],[MY_SIZE]]))</f>
        <v>#REF!</v>
      </c>
      <c r="M120" s="2"/>
      <c r="O120" s="2">
        <f>_xlfn.NUMBERVALUE(_xlfn.TEXTBEFORE(Table13[[#This Row],[Сумма]],"."))</f>
        <v>5000</v>
      </c>
      <c r="V120" s="1">
        <v>609001173</v>
      </c>
      <c r="W120" s="1" t="s">
        <v>225</v>
      </c>
      <c r="X120" s="1" t="s">
        <v>473</v>
      </c>
      <c r="Y120" s="1" t="s">
        <v>473</v>
      </c>
      <c r="Z120" s="1" t="s">
        <v>474</v>
      </c>
      <c r="AA120" s="1" t="s">
        <v>475</v>
      </c>
      <c r="AB120" s="1" t="s">
        <v>48</v>
      </c>
      <c r="AC120" s="1" t="s">
        <v>476</v>
      </c>
      <c r="AD120" s="1" t="s">
        <v>225</v>
      </c>
      <c r="AE120" s="1" t="s">
        <v>35</v>
      </c>
      <c r="AG120" s="1" t="s">
        <v>36</v>
      </c>
      <c r="AH120" s="1" t="s">
        <v>60</v>
      </c>
      <c r="AI120" s="1" t="s">
        <v>38</v>
      </c>
      <c r="AM120" s="1" t="s">
        <v>39</v>
      </c>
      <c r="AN120" s="1" t="s">
        <v>39</v>
      </c>
      <c r="AO120" s="1" t="s">
        <v>39</v>
      </c>
      <c r="AP120" s="1" t="s">
        <v>39</v>
      </c>
      <c r="AQ120" s="1">
        <v>1</v>
      </c>
      <c r="AR120" s="1" t="s">
        <v>40</v>
      </c>
      <c r="AS120" s="1" t="s">
        <v>40</v>
      </c>
      <c r="AT120" s="1" t="s">
        <v>40</v>
      </c>
      <c r="AU120" s="1" t="s">
        <v>41</v>
      </c>
      <c r="AV120" s="1" t="s">
        <v>375</v>
      </c>
      <c r="AW120" s="1" t="s">
        <v>90</v>
      </c>
    </row>
    <row r="121" spans="1:49" x14ac:dyDescent="0.35">
      <c r="A121" s="6">
        <v>45878</v>
      </c>
      <c r="B121" s="1" t="s">
        <v>146</v>
      </c>
      <c r="E121" s="19" t="s">
        <v>140</v>
      </c>
      <c r="F121" s="12">
        <v>608496612</v>
      </c>
      <c r="G121" s="12" t="s">
        <v>141</v>
      </c>
      <c r="H121" s="16">
        <f>Table13[[#This Row],[Название в системе продавца]]</f>
        <v>0</v>
      </c>
      <c r="I121" s="11" t="str">
        <f>Table13[[#This Row],[Артикул]]</f>
        <v>OnlyFit 005</v>
      </c>
      <c r="J121" s="11" t="e" cm="1">
        <f t="array" ref="J121">_xlfn.TEXTJOIN("_", TRUE, INDEX(_xlfn.TEXTSPLIT(Table13[[#This Row],[SKU_ID_KSP]], "_"), _xlfn.SEQUENCE(5)))</f>
        <v>#REF!</v>
      </c>
      <c r="K121" s="11" t="e">
        <f>UPPER(_xlfn.TEXTJOIN("_",TRUE,Table13[[#This Row],[SKU_key]],Table13[[#This Row],[MY_SIZE]]))</f>
        <v>#REF!</v>
      </c>
      <c r="M121" s="2"/>
      <c r="O121" s="2">
        <f>_xlfn.NUMBERVALUE(_xlfn.TEXTBEFORE(Table13[[#This Row],[Сумма]],"."))</f>
        <v>20990</v>
      </c>
      <c r="V121" s="1">
        <v>608496612</v>
      </c>
      <c r="W121" s="1" t="s">
        <v>89</v>
      </c>
      <c r="X121" s="1" t="s">
        <v>99</v>
      </c>
      <c r="Z121" s="1" t="s">
        <v>100</v>
      </c>
      <c r="AA121" s="1" t="s">
        <v>450</v>
      </c>
      <c r="AB121" s="1" t="s">
        <v>87</v>
      </c>
      <c r="AC121" s="1" t="s">
        <v>451</v>
      </c>
      <c r="AD121" s="1" t="s">
        <v>89</v>
      </c>
      <c r="AE121" s="1" t="s">
        <v>35</v>
      </c>
      <c r="AG121" s="1" t="s">
        <v>97</v>
      </c>
      <c r="AH121" s="1" t="s">
        <v>50</v>
      </c>
      <c r="AI121" s="1" t="s">
        <v>38</v>
      </c>
      <c r="AM121" s="1" t="s">
        <v>39</v>
      </c>
      <c r="AN121" s="1" t="s">
        <v>39</v>
      </c>
      <c r="AO121" s="1" t="s">
        <v>39</v>
      </c>
      <c r="AP121" s="1" t="s">
        <v>39</v>
      </c>
      <c r="AQ121" s="1">
        <v>1</v>
      </c>
      <c r="AR121" s="1" t="s">
        <v>40</v>
      </c>
      <c r="AS121" s="1" t="s">
        <v>110</v>
      </c>
      <c r="AT121" s="1" t="s">
        <v>40</v>
      </c>
      <c r="AU121" s="1" t="s">
        <v>41</v>
      </c>
      <c r="AV121" s="1" t="s">
        <v>225</v>
      </c>
      <c r="AW121" s="1" t="s">
        <v>90</v>
      </c>
    </row>
    <row r="122" spans="1:49" x14ac:dyDescent="0.35">
      <c r="A122" s="6">
        <v>45878</v>
      </c>
      <c r="B122" s="1" t="s">
        <v>146</v>
      </c>
      <c r="E122" s="19" t="s">
        <v>140</v>
      </c>
      <c r="F122" s="12">
        <v>608626714</v>
      </c>
      <c r="G122" s="12" t="s">
        <v>142</v>
      </c>
      <c r="H122" s="16">
        <f>Table13[[#This Row],[Название в системе продавца]]</f>
        <v>0</v>
      </c>
      <c r="I122" s="11" t="str">
        <f>Table13[[#This Row],[Артикул]]</f>
        <v>OnlyFit 004</v>
      </c>
      <c r="J122" s="11" t="e" cm="1">
        <f t="array" ref="J122">_xlfn.TEXTJOIN("_", TRUE, INDEX(_xlfn.TEXTSPLIT(Table13[[#This Row],[SKU_ID_KSP]], "_"), _xlfn.SEQUENCE(5)))</f>
        <v>#REF!</v>
      </c>
      <c r="K122" s="11" t="e">
        <f>UPPER(_xlfn.TEXTJOIN("_",TRUE,Table13[[#This Row],[SKU_key]],Table13[[#This Row],[MY_SIZE]]))</f>
        <v>#REF!</v>
      </c>
      <c r="M122" s="2"/>
      <c r="O122" s="2">
        <f>_xlfn.NUMBERVALUE(_xlfn.TEXTBEFORE(Table13[[#This Row],[Сумма]],"."))</f>
        <v>17990</v>
      </c>
      <c r="V122" s="1">
        <v>608626714</v>
      </c>
      <c r="W122" s="1" t="s">
        <v>225</v>
      </c>
      <c r="X122" s="1" t="s">
        <v>102</v>
      </c>
      <c r="Z122" s="1" t="s">
        <v>103</v>
      </c>
      <c r="AA122" s="1" t="s">
        <v>405</v>
      </c>
      <c r="AB122" s="1" t="s">
        <v>87</v>
      </c>
      <c r="AC122" s="1" t="s">
        <v>452</v>
      </c>
      <c r="AD122" s="1" t="s">
        <v>225</v>
      </c>
      <c r="AE122" s="1" t="s">
        <v>35</v>
      </c>
      <c r="AG122" s="1" t="s">
        <v>36</v>
      </c>
      <c r="AH122" s="1" t="s">
        <v>60</v>
      </c>
      <c r="AI122" s="1" t="s">
        <v>38</v>
      </c>
      <c r="AM122" s="1" t="s">
        <v>39</v>
      </c>
      <c r="AN122" s="1" t="s">
        <v>39</v>
      </c>
      <c r="AO122" s="1" t="s">
        <v>39</v>
      </c>
      <c r="AP122" s="1" t="s">
        <v>39</v>
      </c>
      <c r="AQ122" s="1">
        <v>1</v>
      </c>
      <c r="AR122" s="1" t="s">
        <v>40</v>
      </c>
      <c r="AS122" s="1" t="s">
        <v>98</v>
      </c>
      <c r="AT122" s="1" t="s">
        <v>40</v>
      </c>
      <c r="AU122" s="1" t="s">
        <v>41</v>
      </c>
      <c r="AV122" s="1" t="s">
        <v>225</v>
      </c>
      <c r="AW122" s="1" t="s">
        <v>90</v>
      </c>
    </row>
    <row r="123" spans="1:49" x14ac:dyDescent="0.35">
      <c r="A123" s="6">
        <v>45878</v>
      </c>
      <c r="B123" s="1" t="s">
        <v>146</v>
      </c>
      <c r="E123" s="19" t="s">
        <v>140</v>
      </c>
      <c r="F123" s="12">
        <v>609085929</v>
      </c>
      <c r="G123" s="12" t="s">
        <v>143</v>
      </c>
      <c r="H123" s="16">
        <f>Table13[[#This Row],[Название в системе продавца]]</f>
        <v>0</v>
      </c>
      <c r="I123" s="11" t="str">
        <f>Table13[[#This Row],[Артикул]]</f>
        <v>OnlyFit 001</v>
      </c>
      <c r="J123" s="11" t="e" cm="1">
        <f t="array" ref="J123">_xlfn.TEXTJOIN("_", TRUE, INDEX(_xlfn.TEXTSPLIT(Table13[[#This Row],[SKU_ID_KSP]], "_"), _xlfn.SEQUENCE(5)))</f>
        <v>#REF!</v>
      </c>
      <c r="K123" s="11" t="e">
        <f>UPPER(_xlfn.TEXTJOIN("_",TRUE,Table13[[#This Row],[SKU_key]],Table13[[#This Row],[MY_SIZE]]))</f>
        <v>#REF!</v>
      </c>
      <c r="M123" s="2"/>
      <c r="O123" s="2">
        <f>_xlfn.NUMBERVALUE(_xlfn.TEXTBEFORE(Table13[[#This Row],[Сумма]],"."))</f>
        <v>17990</v>
      </c>
      <c r="V123" s="1">
        <v>609085929</v>
      </c>
      <c r="W123" s="1" t="s">
        <v>225</v>
      </c>
      <c r="X123" s="1" t="s">
        <v>107</v>
      </c>
      <c r="Z123" s="1" t="s">
        <v>108</v>
      </c>
      <c r="AA123" s="1" t="s">
        <v>405</v>
      </c>
      <c r="AB123" s="1" t="s">
        <v>87</v>
      </c>
      <c r="AC123" s="1" t="s">
        <v>453</v>
      </c>
      <c r="AD123" s="1" t="s">
        <v>225</v>
      </c>
      <c r="AE123" s="1" t="s">
        <v>35</v>
      </c>
      <c r="AG123" s="1" t="s">
        <v>97</v>
      </c>
      <c r="AH123" s="1" t="s">
        <v>50</v>
      </c>
      <c r="AI123" s="1" t="s">
        <v>38</v>
      </c>
      <c r="AM123" s="1" t="s">
        <v>39</v>
      </c>
      <c r="AN123" s="1" t="s">
        <v>39</v>
      </c>
      <c r="AO123" s="1" t="s">
        <v>39</v>
      </c>
      <c r="AP123" s="1" t="s">
        <v>39</v>
      </c>
      <c r="AQ123" s="1">
        <v>1</v>
      </c>
      <c r="AR123" s="1" t="s">
        <v>40</v>
      </c>
      <c r="AS123" s="1" t="s">
        <v>40</v>
      </c>
      <c r="AT123" s="1" t="s">
        <v>40</v>
      </c>
      <c r="AU123" s="1" t="s">
        <v>41</v>
      </c>
      <c r="AV123" s="1" t="s">
        <v>375</v>
      </c>
      <c r="AW123" s="1" t="s">
        <v>90</v>
      </c>
    </row>
    <row r="124" spans="1:49" x14ac:dyDescent="0.35">
      <c r="A124" s="6">
        <v>45878</v>
      </c>
      <c r="B124" s="1" t="s">
        <v>146</v>
      </c>
      <c r="E124" s="18" t="s">
        <v>271</v>
      </c>
      <c r="F124" s="12">
        <v>608386900</v>
      </c>
      <c r="G124" s="24" t="s">
        <v>198</v>
      </c>
      <c r="H124" s="16" t="str">
        <f>Table13[[#This Row],[Название в системе продавца]]</f>
        <v>Принт 5в1  черный мужской 44-46 116155651 (Print51) (M)</v>
      </c>
      <c r="I124" s="11" t="str">
        <f>Table13[[#This Row],[Артикул]]</f>
        <v>CL_OC_MEN_PRINT51_BLACK_116155651_44-46_(M)</v>
      </c>
      <c r="J124" s="11" t="str" cm="1">
        <f t="array" ref="J124">_xlfn.TEXTJOIN("_", TRUE, INDEX(_xlfn.TEXTSPLIT(Table13[[#This Row],[SKU_ID_KSP]], "_"), _xlfn.SEQUENCE(5)))</f>
        <v>CL_OC_MEN_PRINT51_BLACK</v>
      </c>
      <c r="K124" s="11" t="str">
        <f>UPPER(_xlfn.TEXTJOIN("_",TRUE,Table13[[#This Row],[SKU_key]],Table13[[#This Row],[MY_SIZE]]))</f>
        <v>CL_OC_MEN_PRINT51_BLACK_M</v>
      </c>
      <c r="M124" s="2"/>
      <c r="O124" s="2">
        <f>_xlfn.NUMBERVALUE(_xlfn.TEXTBEFORE(Table13[[#This Row],[Сумма]],"."))</f>
        <v>8877</v>
      </c>
      <c r="V124" s="1">
        <v>608386900</v>
      </c>
      <c r="W124" s="1" t="s">
        <v>89</v>
      </c>
      <c r="X124" s="1" t="s">
        <v>204</v>
      </c>
      <c r="Y124" s="1" t="s">
        <v>205</v>
      </c>
      <c r="Z124" s="1" t="s">
        <v>206</v>
      </c>
      <c r="AA124" s="1" t="s">
        <v>440</v>
      </c>
      <c r="AB124" s="1" t="s">
        <v>87</v>
      </c>
      <c r="AC124" s="1" t="s">
        <v>441</v>
      </c>
      <c r="AD124" s="1" t="s">
        <v>89</v>
      </c>
      <c r="AE124" s="1" t="s">
        <v>35</v>
      </c>
      <c r="AG124" s="1" t="s">
        <v>36</v>
      </c>
      <c r="AH124" s="1" t="s">
        <v>50</v>
      </c>
      <c r="AI124" s="1" t="s">
        <v>38</v>
      </c>
      <c r="AM124" s="1" t="s">
        <v>39</v>
      </c>
      <c r="AN124" s="1" t="s">
        <v>39</v>
      </c>
      <c r="AO124" s="1" t="s">
        <v>39</v>
      </c>
      <c r="AP124" s="1" t="s">
        <v>39</v>
      </c>
      <c r="AQ124" s="1">
        <v>1</v>
      </c>
      <c r="AR124" s="1" t="s">
        <v>40</v>
      </c>
      <c r="AS124" s="1" t="s">
        <v>221</v>
      </c>
      <c r="AT124" s="1" t="s">
        <v>40</v>
      </c>
      <c r="AU124" s="1" t="s">
        <v>41</v>
      </c>
      <c r="AV124" s="1" t="s">
        <v>225</v>
      </c>
      <c r="AW124" s="1" t="s">
        <v>90</v>
      </c>
    </row>
    <row r="125" spans="1:49" x14ac:dyDescent="0.35">
      <c r="A125" s="6">
        <v>45878</v>
      </c>
      <c r="B125" s="1" t="s">
        <v>146</v>
      </c>
      <c r="E125" s="18" t="s">
        <v>271</v>
      </c>
      <c r="F125" s="12">
        <v>608708377</v>
      </c>
      <c r="G125" s="12" t="s">
        <v>143</v>
      </c>
      <c r="H125" s="16" t="str">
        <f>Table13[[#This Row],[Название в системе продавца]]</f>
        <v>Принт 5в1  черный мужской 46-48 105133574 (Print51) (L)</v>
      </c>
      <c r="I125" s="11" t="str">
        <f>Table13[[#This Row],[Артикул]]</f>
        <v>CL_OC_MEN_PRINT51_BLACK_105133574_46-48_(L)</v>
      </c>
      <c r="J125" s="11" t="str" cm="1">
        <f t="array" ref="J125">_xlfn.TEXTJOIN("_", TRUE, INDEX(_xlfn.TEXTSPLIT(Table13[[#This Row],[SKU_ID_KSP]], "_"), _xlfn.SEQUENCE(5)))</f>
        <v>CL_OC_MEN_PRINT51_BLACK</v>
      </c>
      <c r="K125" s="11" t="str">
        <f>UPPER(_xlfn.TEXTJOIN("_",TRUE,Table13[[#This Row],[SKU_key]],Table13[[#This Row],[MY_SIZE]]))</f>
        <v>CL_OC_MEN_PRINT51_BLACK_L</v>
      </c>
      <c r="M125" s="2"/>
      <c r="O125" s="2">
        <f>_xlfn.NUMBERVALUE(_xlfn.TEXTBEFORE(Table13[[#This Row],[Сумма]],"."))</f>
        <v>8753</v>
      </c>
      <c r="V125" s="1">
        <v>608708377</v>
      </c>
      <c r="W125" s="1" t="s">
        <v>225</v>
      </c>
      <c r="X125" s="1" t="s">
        <v>463</v>
      </c>
      <c r="Y125" s="1" t="s">
        <v>464</v>
      </c>
      <c r="Z125" s="1" t="s">
        <v>465</v>
      </c>
      <c r="AA125" s="1" t="s">
        <v>466</v>
      </c>
      <c r="AB125" s="1" t="s">
        <v>48</v>
      </c>
      <c r="AC125" s="1" t="s">
        <v>467</v>
      </c>
      <c r="AD125" s="1" t="s">
        <v>225</v>
      </c>
      <c r="AE125" s="1" t="s">
        <v>35</v>
      </c>
      <c r="AG125" s="1" t="s">
        <v>97</v>
      </c>
      <c r="AH125" s="1" t="s">
        <v>60</v>
      </c>
      <c r="AI125" s="1" t="s">
        <v>38</v>
      </c>
      <c r="AM125" s="1" t="s">
        <v>39</v>
      </c>
      <c r="AN125" s="1" t="s">
        <v>39</v>
      </c>
      <c r="AO125" s="1" t="s">
        <v>39</v>
      </c>
      <c r="AP125" s="1" t="s">
        <v>39</v>
      </c>
      <c r="AQ125" s="1">
        <v>1</v>
      </c>
      <c r="AR125" s="1" t="s">
        <v>40</v>
      </c>
      <c r="AS125" s="1" t="s">
        <v>110</v>
      </c>
      <c r="AT125" s="1" t="s">
        <v>40</v>
      </c>
      <c r="AU125" s="1" t="s">
        <v>41</v>
      </c>
      <c r="AV125" s="1" t="s">
        <v>225</v>
      </c>
      <c r="AW125" s="1" t="s">
        <v>90</v>
      </c>
    </row>
    <row r="126" spans="1:49" x14ac:dyDescent="0.35">
      <c r="A126" s="6">
        <v>45878</v>
      </c>
      <c r="B126" s="1" t="s">
        <v>146</v>
      </c>
      <c r="E126" s="18" t="s">
        <v>271</v>
      </c>
      <c r="F126" s="12">
        <v>608747402</v>
      </c>
      <c r="G126" s="24" t="s">
        <v>82</v>
      </c>
      <c r="H126" s="16" t="str">
        <f>Table13[[#This Row],[Название в системе продавца]]</f>
        <v>Принт 5в1  черный мужской 48-50 105133574 (Print51) (XL)</v>
      </c>
      <c r="I126" s="11" t="str">
        <f>Table13[[#This Row],[Артикул]]</f>
        <v>CL_OC_MEN_PRINT51_BLACK_105133574_48-50_(XL)</v>
      </c>
      <c r="J126" s="11" t="str" cm="1">
        <f t="array" ref="J126">_xlfn.TEXTJOIN("_", TRUE, INDEX(_xlfn.TEXTSPLIT(Table13[[#This Row],[SKU_ID_KSP]], "_"), _xlfn.SEQUENCE(5)))</f>
        <v>CL_OC_MEN_PRINT51_BLACK</v>
      </c>
      <c r="K126" s="11" t="str">
        <f>UPPER(_xlfn.TEXTJOIN("_",TRUE,Table13[[#This Row],[SKU_key]],Table13[[#This Row],[MY_SIZE]]))</f>
        <v>CL_OC_MEN_PRINT51_BLACK_XL</v>
      </c>
      <c r="M126" s="2"/>
      <c r="O126" s="2">
        <f>_xlfn.NUMBERVALUE(_xlfn.TEXTBEFORE(Table13[[#This Row],[Сумма]],"."))</f>
        <v>8752</v>
      </c>
      <c r="V126" s="1">
        <v>608747402</v>
      </c>
      <c r="W126" s="1" t="s">
        <v>225</v>
      </c>
      <c r="X126" s="1" t="s">
        <v>468</v>
      </c>
      <c r="Y126" s="1" t="s">
        <v>469</v>
      </c>
      <c r="Z126" s="1" t="s">
        <v>470</v>
      </c>
      <c r="AA126" s="1" t="s">
        <v>471</v>
      </c>
      <c r="AB126" s="1" t="s">
        <v>48</v>
      </c>
      <c r="AC126" s="1" t="s">
        <v>472</v>
      </c>
      <c r="AD126" s="1" t="s">
        <v>225</v>
      </c>
      <c r="AE126" s="1" t="s">
        <v>35</v>
      </c>
      <c r="AG126" s="1" t="s">
        <v>36</v>
      </c>
      <c r="AH126" s="1" t="s">
        <v>50</v>
      </c>
      <c r="AI126" s="1" t="s">
        <v>38</v>
      </c>
      <c r="AM126" s="1" t="s">
        <v>39</v>
      </c>
      <c r="AN126" s="1" t="s">
        <v>39</v>
      </c>
      <c r="AO126" s="1" t="s">
        <v>39</v>
      </c>
      <c r="AP126" s="1" t="s">
        <v>39</v>
      </c>
      <c r="AQ126" s="1">
        <v>1</v>
      </c>
      <c r="AR126" s="1" t="s">
        <v>40</v>
      </c>
      <c r="AS126" s="1" t="s">
        <v>221</v>
      </c>
      <c r="AT126" s="1" t="s">
        <v>40</v>
      </c>
      <c r="AU126" s="1" t="s">
        <v>41</v>
      </c>
      <c r="AV126" s="1" t="s">
        <v>225</v>
      </c>
      <c r="AW126" s="1" t="s">
        <v>90</v>
      </c>
    </row>
    <row r="127" spans="1:49" x14ac:dyDescent="0.35">
      <c r="A127" s="6">
        <v>45878</v>
      </c>
      <c r="B127" s="1" t="s">
        <v>146</v>
      </c>
      <c r="E127" s="18" t="s">
        <v>271</v>
      </c>
      <c r="F127" s="12">
        <v>608761442</v>
      </c>
      <c r="G127" s="24" t="s">
        <v>82</v>
      </c>
      <c r="H127" s="16" t="str">
        <f>Table13[[#This Row],[Название в системе продавца]]</f>
        <v>Принт 5в1  черный мужской 42/S 103217238 (Print51) (S)</v>
      </c>
      <c r="I127" s="11" t="str">
        <f>Table13[[#This Row],[Артикул]]</f>
        <v>CL_OC_MEN_PRINT51_BLACK_103217238_42/S_(S)</v>
      </c>
      <c r="J127" s="11" t="str" cm="1">
        <f t="array" ref="J127">_xlfn.TEXTJOIN("_", TRUE, INDEX(_xlfn.TEXTSPLIT(Table13[[#This Row],[SKU_ID_KSP]], "_"), _xlfn.SEQUENCE(5)))</f>
        <v>CL_OC_MEN_PRINT51_BLACK</v>
      </c>
      <c r="K127" s="11" t="str">
        <f>UPPER(_xlfn.TEXTJOIN("_",TRUE,Table13[[#This Row],[SKU_key]],Table13[[#This Row],[MY_SIZE]]))</f>
        <v>CL_OC_MEN_PRINT51_BLACK_XL</v>
      </c>
      <c r="M127" s="2"/>
      <c r="O127" s="2">
        <f>_xlfn.NUMBERVALUE(_xlfn.TEXTBEFORE(Table13[[#This Row],[Сумма]],"."))</f>
        <v>10703</v>
      </c>
      <c r="V127" s="1">
        <v>608761442</v>
      </c>
      <c r="W127" s="1" t="s">
        <v>225</v>
      </c>
      <c r="X127" s="1" t="s">
        <v>116</v>
      </c>
      <c r="Y127" s="1" t="s">
        <v>117</v>
      </c>
      <c r="Z127" s="1" t="s">
        <v>118</v>
      </c>
      <c r="AA127" s="1" t="s">
        <v>477</v>
      </c>
      <c r="AB127" s="1" t="s">
        <v>48</v>
      </c>
      <c r="AC127" s="1" t="s">
        <v>478</v>
      </c>
      <c r="AD127" s="1" t="s">
        <v>225</v>
      </c>
      <c r="AE127" s="1" t="s">
        <v>35</v>
      </c>
      <c r="AG127" s="1" t="s">
        <v>97</v>
      </c>
      <c r="AH127" s="1" t="s">
        <v>60</v>
      </c>
      <c r="AI127" s="1" t="s">
        <v>38</v>
      </c>
      <c r="AM127" s="1" t="s">
        <v>39</v>
      </c>
      <c r="AN127" s="1" t="s">
        <v>39</v>
      </c>
      <c r="AO127" s="1" t="s">
        <v>39</v>
      </c>
      <c r="AP127" s="1" t="s">
        <v>39</v>
      </c>
      <c r="AQ127" s="1">
        <v>1</v>
      </c>
      <c r="AR127" s="1" t="s">
        <v>40</v>
      </c>
      <c r="AS127" s="1" t="s">
        <v>110</v>
      </c>
      <c r="AT127" s="1" t="s">
        <v>40</v>
      </c>
      <c r="AU127" s="1" t="s">
        <v>41</v>
      </c>
      <c r="AV127" s="1" t="s">
        <v>225</v>
      </c>
      <c r="AW127" s="1" t="s">
        <v>90</v>
      </c>
    </row>
    <row r="128" spans="1:49" x14ac:dyDescent="0.35">
      <c r="A128" s="6">
        <v>45878</v>
      </c>
      <c r="B128" s="1" t="s">
        <v>146</v>
      </c>
      <c r="E128" s="18" t="s">
        <v>271</v>
      </c>
      <c r="F128" s="12">
        <v>608876266</v>
      </c>
      <c r="G128" s="24" t="s">
        <v>82</v>
      </c>
      <c r="H128" s="16" t="str">
        <f>Table13[[#This Row],[Название в системе продавца]]</f>
        <v>Принт 5в1  черный мужской 46/48, 50 103217238 (Print51) (XL)</v>
      </c>
      <c r="I128" s="11" t="str">
        <f>Table13[[#This Row],[Артикул]]</f>
        <v>CL_OC_MEN_PRINT51_BLACK_103217238_46/48, 50_(XL)</v>
      </c>
      <c r="J128" s="11" t="str" cm="1">
        <f t="array" ref="J128">_xlfn.TEXTJOIN("_", TRUE, INDEX(_xlfn.TEXTSPLIT(Table13[[#This Row],[SKU_ID_KSP]], "_"), _xlfn.SEQUENCE(5)))</f>
        <v>CL_OC_MEN_PRINT51_BLACK</v>
      </c>
      <c r="K128" s="11" t="str">
        <f>UPPER(_xlfn.TEXTJOIN("_",TRUE,Table13[[#This Row],[SKU_key]],Table13[[#This Row],[MY_SIZE]]))</f>
        <v>CL_OC_MEN_PRINT51_BLACK_XL</v>
      </c>
      <c r="M128" s="2"/>
      <c r="O128" s="2">
        <f>_xlfn.NUMBERVALUE(_xlfn.TEXTBEFORE(Table13[[#This Row],[Сумма]],"."))</f>
        <v>8687</v>
      </c>
      <c r="V128" s="1">
        <v>608876266</v>
      </c>
      <c r="W128" s="1" t="s">
        <v>225</v>
      </c>
      <c r="X128" s="1" t="s">
        <v>424</v>
      </c>
      <c r="Y128" s="1" t="s">
        <v>425</v>
      </c>
      <c r="Z128" s="1" t="s">
        <v>426</v>
      </c>
      <c r="AA128" s="1" t="s">
        <v>484</v>
      </c>
      <c r="AB128" s="1" t="s">
        <v>48</v>
      </c>
      <c r="AC128" s="1" t="s">
        <v>485</v>
      </c>
      <c r="AD128" s="1" t="s">
        <v>225</v>
      </c>
      <c r="AE128" s="1" t="s">
        <v>35</v>
      </c>
      <c r="AG128" s="1" t="s">
        <v>36</v>
      </c>
      <c r="AH128" s="1" t="s">
        <v>60</v>
      </c>
      <c r="AI128" s="1" t="s">
        <v>38</v>
      </c>
      <c r="AM128" s="1" t="s">
        <v>39</v>
      </c>
      <c r="AN128" s="1" t="s">
        <v>39</v>
      </c>
      <c r="AO128" s="1" t="s">
        <v>39</v>
      </c>
      <c r="AP128" s="1" t="s">
        <v>39</v>
      </c>
      <c r="AQ128" s="1">
        <v>1</v>
      </c>
      <c r="AR128" s="1" t="s">
        <v>40</v>
      </c>
      <c r="AS128" s="1" t="s">
        <v>110</v>
      </c>
      <c r="AT128" s="1" t="s">
        <v>40</v>
      </c>
      <c r="AU128" s="1" t="s">
        <v>41</v>
      </c>
      <c r="AV128" s="1" t="s">
        <v>225</v>
      </c>
      <c r="AW128" s="1" t="s">
        <v>90</v>
      </c>
    </row>
    <row r="129" spans="1:49" x14ac:dyDescent="0.35">
      <c r="A129" s="6">
        <v>45878</v>
      </c>
      <c r="B129" s="1" t="s">
        <v>146</v>
      </c>
      <c r="E129" s="18" t="s">
        <v>271</v>
      </c>
      <c r="F129" s="12">
        <v>608859914</v>
      </c>
      <c r="G129" s="24" t="s">
        <v>82</v>
      </c>
      <c r="H129" s="16" t="str">
        <f>Table13[[#This Row],[Название в системе продавца]]</f>
        <v>Принт 5в1  черный мужской 46/48, 50 103217238 (Print51) (XL)</v>
      </c>
      <c r="I129" s="11" t="str">
        <f>Table13[[#This Row],[Артикул]]</f>
        <v>CL_OC_MEN_PRINT51_BLACK_103217238_46/48, 50_(XL)</v>
      </c>
      <c r="J129" s="11" t="str" cm="1">
        <f t="array" ref="J129">_xlfn.TEXTJOIN("_", TRUE, INDEX(_xlfn.TEXTSPLIT(Table13[[#This Row],[SKU_ID_KSP]], "_"), _xlfn.SEQUENCE(5)))</f>
        <v>CL_OC_MEN_PRINT51_BLACK</v>
      </c>
      <c r="K129" s="11" t="str">
        <f>UPPER(_xlfn.TEXTJOIN("_",TRUE,Table13[[#This Row],[SKU_key]],Table13[[#This Row],[MY_SIZE]]))</f>
        <v>CL_OC_MEN_PRINT51_BLACK_XL</v>
      </c>
      <c r="M129" s="2"/>
      <c r="O129" s="2">
        <f>_xlfn.NUMBERVALUE(_xlfn.TEXTBEFORE(Table13[[#This Row],[Сумма]],"."))</f>
        <v>8687</v>
      </c>
      <c r="V129" s="1">
        <v>608859914</v>
      </c>
      <c r="W129" s="1" t="s">
        <v>225</v>
      </c>
      <c r="X129" s="1" t="s">
        <v>424</v>
      </c>
      <c r="Y129" s="1" t="s">
        <v>425</v>
      </c>
      <c r="Z129" s="1" t="s">
        <v>426</v>
      </c>
      <c r="AA129" s="1" t="s">
        <v>484</v>
      </c>
      <c r="AB129" s="1" t="s">
        <v>48</v>
      </c>
      <c r="AC129" s="1" t="s">
        <v>164</v>
      </c>
      <c r="AD129" s="1" t="s">
        <v>225</v>
      </c>
      <c r="AE129" s="1" t="s">
        <v>35</v>
      </c>
      <c r="AG129" s="1" t="s">
        <v>97</v>
      </c>
      <c r="AH129" s="1" t="s">
        <v>60</v>
      </c>
      <c r="AI129" s="1" t="s">
        <v>38</v>
      </c>
      <c r="AM129" s="1" t="s">
        <v>39</v>
      </c>
      <c r="AN129" s="1" t="s">
        <v>39</v>
      </c>
      <c r="AO129" s="1" t="s">
        <v>39</v>
      </c>
      <c r="AP129" s="1" t="s">
        <v>39</v>
      </c>
      <c r="AQ129" s="1">
        <v>1</v>
      </c>
      <c r="AR129" s="1" t="s">
        <v>40</v>
      </c>
      <c r="AS129" s="1" t="s">
        <v>110</v>
      </c>
      <c r="AT129" s="1" t="s">
        <v>40</v>
      </c>
      <c r="AU129" s="1" t="s">
        <v>41</v>
      </c>
      <c r="AV129" s="1" t="s">
        <v>225</v>
      </c>
      <c r="AW129" s="1" t="s">
        <v>90</v>
      </c>
    </row>
    <row r="130" spans="1:49" x14ac:dyDescent="0.35">
      <c r="A130" s="6">
        <v>45878</v>
      </c>
      <c r="B130" s="1" t="s">
        <v>146</v>
      </c>
      <c r="E130" s="18" t="s">
        <v>271</v>
      </c>
      <c r="F130" s="12">
        <v>608517791</v>
      </c>
      <c r="G130" s="24" t="s">
        <v>82</v>
      </c>
      <c r="H130" s="16" t="str">
        <f>Table13[[#This Row],[Название в системе продавца]]</f>
        <v>Принт 5в1  черный мужской 50-52 116155651 (Print51) (XL)</v>
      </c>
      <c r="I130" s="11" t="str">
        <f>Table13[[#This Row],[Артикул]]</f>
        <v>CL_OC_MEN_PRINT51_BLACK_116155651_50-52_(XL)</v>
      </c>
      <c r="J130" s="11" t="str" cm="1">
        <f t="array" ref="J130">_xlfn.TEXTJOIN("_", TRUE, INDEX(_xlfn.TEXTSPLIT(Table13[[#This Row],[SKU_ID_KSP]], "_"), _xlfn.SEQUENCE(5)))</f>
        <v>CL_OC_MEN_PRINT51_BLACK</v>
      </c>
      <c r="K130" s="11" t="str">
        <f>UPPER(_xlfn.TEXTJOIN("_",TRUE,Table13[[#This Row],[SKU_key]],Table13[[#This Row],[MY_SIZE]]))</f>
        <v>CL_OC_MEN_PRINT51_BLACK_XL</v>
      </c>
      <c r="M130" s="2"/>
      <c r="O130" s="2">
        <f>_xlfn.NUMBERVALUE(_xlfn.TEXTBEFORE(Table13[[#This Row],[Сумма]],"."))</f>
        <v>8880</v>
      </c>
      <c r="V130" s="1">
        <v>608517791</v>
      </c>
      <c r="W130" s="1" t="s">
        <v>89</v>
      </c>
      <c r="X130" s="1" t="s">
        <v>199</v>
      </c>
      <c r="Y130" s="1" t="s">
        <v>200</v>
      </c>
      <c r="Z130" s="1" t="s">
        <v>201</v>
      </c>
      <c r="AA130" s="1" t="s">
        <v>438</v>
      </c>
      <c r="AB130" s="1" t="s">
        <v>87</v>
      </c>
      <c r="AC130" s="1" t="s">
        <v>439</v>
      </c>
      <c r="AD130" s="1" t="s">
        <v>89</v>
      </c>
      <c r="AE130" s="1" t="s">
        <v>35</v>
      </c>
      <c r="AG130" s="1" t="s">
        <v>36</v>
      </c>
      <c r="AH130" s="1" t="s">
        <v>50</v>
      </c>
      <c r="AI130" s="1" t="s">
        <v>38</v>
      </c>
      <c r="AM130" s="1" t="s">
        <v>39</v>
      </c>
      <c r="AN130" s="1" t="s">
        <v>39</v>
      </c>
      <c r="AO130" s="1" t="s">
        <v>39</v>
      </c>
      <c r="AP130" s="1" t="s">
        <v>39</v>
      </c>
      <c r="AQ130" s="1">
        <v>1</v>
      </c>
      <c r="AR130" s="1" t="s">
        <v>40</v>
      </c>
      <c r="AS130" s="1" t="s">
        <v>221</v>
      </c>
      <c r="AT130" s="1" t="s">
        <v>40</v>
      </c>
      <c r="AU130" s="1" t="s">
        <v>41</v>
      </c>
      <c r="AV130" s="1" t="s">
        <v>225</v>
      </c>
      <c r="AW130" s="1" t="s">
        <v>90</v>
      </c>
    </row>
    <row r="131" spans="1:49" x14ac:dyDescent="0.35">
      <c r="A131" s="6">
        <v>45878</v>
      </c>
      <c r="B131" s="1" t="s">
        <v>146</v>
      </c>
      <c r="E131" s="18" t="s">
        <v>271</v>
      </c>
      <c r="F131" s="12">
        <v>608624954</v>
      </c>
      <c r="G131" s="24" t="s">
        <v>82</v>
      </c>
      <c r="H131" s="16" t="str">
        <f>Table13[[#This Row],[Название в системе продавца]]</f>
        <v>Принт 5в1  черный мужской 48-50 116155651 (Print51) (XL)</v>
      </c>
      <c r="I131" s="11" t="str">
        <f>Table13[[#This Row],[Артикул]]</f>
        <v>CL_OC_MEN_PRINT51_BLACK_116155651_48-50_(XL)</v>
      </c>
      <c r="J131" s="11" t="str" cm="1">
        <f t="array" ref="J131">_xlfn.TEXTJOIN("_", TRUE, INDEX(_xlfn.TEXTSPLIT(Table13[[#This Row],[SKU_ID_KSP]], "_"), _xlfn.SEQUENCE(5)))</f>
        <v>CL_OC_MEN_PRINT51_BLACK</v>
      </c>
      <c r="K131" s="11" t="str">
        <f>UPPER(_xlfn.TEXTJOIN("_",TRUE,Table13[[#This Row],[SKU_key]],Table13[[#This Row],[MY_SIZE]]))</f>
        <v>CL_OC_MEN_PRINT51_BLACK_XL</v>
      </c>
      <c r="M131" s="2"/>
      <c r="O131" s="2">
        <f>_xlfn.NUMBERVALUE(_xlfn.TEXTBEFORE(Table13[[#This Row],[Сумма]],"."))</f>
        <v>8614</v>
      </c>
      <c r="V131" s="1">
        <v>608624954</v>
      </c>
      <c r="W131" s="1" t="s">
        <v>225</v>
      </c>
      <c r="X131" s="1" t="s">
        <v>346</v>
      </c>
      <c r="Y131" s="1" t="s">
        <v>347</v>
      </c>
      <c r="Z131" s="1" t="s">
        <v>348</v>
      </c>
      <c r="AA131" s="1" t="s">
        <v>442</v>
      </c>
      <c r="AB131" s="1" t="s">
        <v>87</v>
      </c>
      <c r="AC131" s="1" t="s">
        <v>443</v>
      </c>
      <c r="AD131" s="1" t="s">
        <v>225</v>
      </c>
      <c r="AE131" s="1" t="s">
        <v>35</v>
      </c>
      <c r="AG131" s="1" t="s">
        <v>97</v>
      </c>
      <c r="AH131" s="1" t="s">
        <v>60</v>
      </c>
      <c r="AI131" s="1" t="s">
        <v>38</v>
      </c>
      <c r="AM131" s="1" t="s">
        <v>39</v>
      </c>
      <c r="AN131" s="1" t="s">
        <v>39</v>
      </c>
      <c r="AO131" s="1" t="s">
        <v>39</v>
      </c>
      <c r="AP131" s="1" t="s">
        <v>39</v>
      </c>
      <c r="AQ131" s="1">
        <v>1</v>
      </c>
      <c r="AR131" s="1" t="s">
        <v>40</v>
      </c>
      <c r="AS131" s="1" t="s">
        <v>110</v>
      </c>
      <c r="AT131" s="1" t="s">
        <v>40</v>
      </c>
      <c r="AU131" s="1" t="s">
        <v>41</v>
      </c>
      <c r="AV131" s="1" t="s">
        <v>225</v>
      </c>
      <c r="AW131" s="1" t="s">
        <v>90</v>
      </c>
    </row>
    <row r="132" spans="1:49" x14ac:dyDescent="0.35">
      <c r="A132" s="6">
        <v>45878</v>
      </c>
      <c r="B132" s="1" t="s">
        <v>146</v>
      </c>
      <c r="E132" s="18" t="s">
        <v>271</v>
      </c>
      <c r="F132" s="12">
        <v>608947124</v>
      </c>
      <c r="G132" s="24" t="s">
        <v>82</v>
      </c>
      <c r="H132" s="16" t="str">
        <f>Table13[[#This Row],[Название в системе продавца]]</f>
        <v>Принт 5в1  черный мужской 52-54 116155651 (Print51) (2XL)</v>
      </c>
      <c r="I132" s="11" t="str">
        <f>Table13[[#This Row],[Артикул]]</f>
        <v>CL_OC_MEN_PRINT51_BLACK_116155651_52-54_(2XL)</v>
      </c>
      <c r="J132" s="11" t="str" cm="1">
        <f t="array" ref="J132">_xlfn.TEXTJOIN("_", TRUE, INDEX(_xlfn.TEXTSPLIT(Table13[[#This Row],[SKU_ID_KSP]], "_"), _xlfn.SEQUENCE(5)))</f>
        <v>CL_OC_MEN_PRINT51_BLACK</v>
      </c>
      <c r="K132" s="11" t="str">
        <f>UPPER(_xlfn.TEXTJOIN("_",TRUE,Table13[[#This Row],[SKU_key]],Table13[[#This Row],[MY_SIZE]]))</f>
        <v>CL_OC_MEN_PRINT51_BLACK_XL</v>
      </c>
      <c r="M132" s="2"/>
      <c r="O132" s="2">
        <f>_xlfn.NUMBERVALUE(_xlfn.TEXTBEFORE(Table13[[#This Row],[Сумма]],"."))</f>
        <v>8827</v>
      </c>
      <c r="V132" s="1">
        <v>608947124</v>
      </c>
      <c r="W132" s="1" t="s">
        <v>225</v>
      </c>
      <c r="X132" s="1" t="s">
        <v>322</v>
      </c>
      <c r="Y132" s="1" t="s">
        <v>323</v>
      </c>
      <c r="Z132" s="1" t="s">
        <v>324</v>
      </c>
      <c r="AA132" s="1" t="s">
        <v>444</v>
      </c>
      <c r="AB132" s="1" t="s">
        <v>87</v>
      </c>
      <c r="AC132" s="1" t="s">
        <v>445</v>
      </c>
      <c r="AD132" s="1" t="s">
        <v>225</v>
      </c>
      <c r="AE132" s="1" t="s">
        <v>35</v>
      </c>
      <c r="AG132" s="1" t="s">
        <v>36</v>
      </c>
      <c r="AH132" s="1" t="s">
        <v>60</v>
      </c>
      <c r="AI132" s="1" t="s">
        <v>38</v>
      </c>
      <c r="AM132" s="1" t="s">
        <v>39</v>
      </c>
      <c r="AN132" s="1" t="s">
        <v>39</v>
      </c>
      <c r="AO132" s="1" t="s">
        <v>39</v>
      </c>
      <c r="AP132" s="1" t="s">
        <v>39</v>
      </c>
      <c r="AQ132" s="1">
        <v>1</v>
      </c>
      <c r="AR132" s="1" t="s">
        <v>40</v>
      </c>
      <c r="AS132" s="1" t="s">
        <v>110</v>
      </c>
      <c r="AT132" s="1" t="s">
        <v>40</v>
      </c>
      <c r="AU132" s="1" t="s">
        <v>41</v>
      </c>
      <c r="AV132" s="1" t="s">
        <v>225</v>
      </c>
      <c r="AW132" s="1" t="s">
        <v>90</v>
      </c>
    </row>
    <row r="133" spans="1:49" x14ac:dyDescent="0.35">
      <c r="A133" s="6">
        <v>45878</v>
      </c>
      <c r="B133" s="1" t="s">
        <v>146</v>
      </c>
      <c r="E133" s="18" t="s">
        <v>271</v>
      </c>
      <c r="F133" s="12">
        <v>608995614</v>
      </c>
      <c r="G133" s="12" t="s">
        <v>142</v>
      </c>
      <c r="H133" s="16" t="str">
        <f>Table13[[#This Row],[Название в системе продавца]]</f>
        <v>Принт 5в1  черный мужской 48/50, 52 103217238 (Print51) (2XL)</v>
      </c>
      <c r="I133" s="11" t="str">
        <f>Table13[[#This Row],[Артикул]]</f>
        <v>CL_OC_MEN_PRINT51_BLACK_103217238_48/50, 52_(2XL)</v>
      </c>
      <c r="J133" s="11" t="str" cm="1">
        <f t="array" ref="J133">_xlfn.TEXTJOIN("_", TRUE, INDEX(_xlfn.TEXTSPLIT(Table13[[#This Row],[SKU_ID_KSP]], "_"), _xlfn.SEQUENCE(5)))</f>
        <v>CL_OC_MEN_PRINT51_BLACK</v>
      </c>
      <c r="K133" s="11" t="str">
        <f>UPPER(_xlfn.TEXTJOIN("_",TRUE,Table13[[#This Row],[SKU_key]],Table13[[#This Row],[MY_SIZE]]))</f>
        <v>CL_OC_MEN_PRINT51_BLACK_2XL</v>
      </c>
      <c r="M133" s="2"/>
      <c r="O133" s="2">
        <f>_xlfn.NUMBERVALUE(_xlfn.TEXTBEFORE(Table13[[#This Row],[Сумма]],"."))</f>
        <v>7878</v>
      </c>
      <c r="V133" s="1">
        <v>608995614</v>
      </c>
      <c r="W133" s="1" t="s">
        <v>225</v>
      </c>
      <c r="X133" s="1" t="s">
        <v>479</v>
      </c>
      <c r="Y133" s="1" t="s">
        <v>480</v>
      </c>
      <c r="Z133" s="1" t="s">
        <v>481</v>
      </c>
      <c r="AA133" s="1" t="s">
        <v>482</v>
      </c>
      <c r="AB133" s="1" t="s">
        <v>48</v>
      </c>
      <c r="AC133" s="1" t="s">
        <v>483</v>
      </c>
      <c r="AD133" s="1" t="s">
        <v>225</v>
      </c>
      <c r="AE133" s="1" t="s">
        <v>35</v>
      </c>
      <c r="AG133" s="1" t="s">
        <v>36</v>
      </c>
      <c r="AH133" s="1" t="s">
        <v>60</v>
      </c>
      <c r="AI133" s="1" t="s">
        <v>38</v>
      </c>
      <c r="AM133" s="1" t="s">
        <v>39</v>
      </c>
      <c r="AN133" s="1" t="s">
        <v>39</v>
      </c>
      <c r="AO133" s="1" t="s">
        <v>39</v>
      </c>
      <c r="AP133" s="1" t="s">
        <v>39</v>
      </c>
      <c r="AQ133" s="1">
        <v>1</v>
      </c>
      <c r="AR133" s="1" t="s">
        <v>40</v>
      </c>
      <c r="AS133" s="1" t="s">
        <v>40</v>
      </c>
      <c r="AT133" s="1" t="s">
        <v>40</v>
      </c>
      <c r="AU133" s="1" t="s">
        <v>41</v>
      </c>
      <c r="AV133" s="1" t="s">
        <v>375</v>
      </c>
      <c r="AW133" s="1" t="s">
        <v>90</v>
      </c>
    </row>
    <row r="134" spans="1:49" x14ac:dyDescent="0.35">
      <c r="A134" s="6">
        <v>45878</v>
      </c>
      <c r="B134" s="1" t="s">
        <v>146</v>
      </c>
      <c r="E134" s="18" t="s">
        <v>271</v>
      </c>
      <c r="F134" s="12">
        <v>608530861</v>
      </c>
      <c r="G134" s="12" t="s">
        <v>142</v>
      </c>
      <c r="H134" s="16" t="str">
        <f>Table13[[#This Row],[Название в системе продавца]]</f>
        <v>Принт 5в1  черный мужской 52-54 116155651 (Print51) (2XL)</v>
      </c>
      <c r="I134" s="11" t="str">
        <f>Table13[[#This Row],[Артикул]]</f>
        <v>CL_OC_MEN_PRINT51_BLACK_116155651_52-54_(2XL)</v>
      </c>
      <c r="J134" s="11" t="str" cm="1">
        <f t="array" ref="J134">_xlfn.TEXTJOIN("_", TRUE, INDEX(_xlfn.TEXTSPLIT(Table13[[#This Row],[SKU_ID_KSP]], "_"), _xlfn.SEQUENCE(5)))</f>
        <v>CL_OC_MEN_PRINT51_BLACK</v>
      </c>
      <c r="K134" s="11" t="str">
        <f>UPPER(_xlfn.TEXTJOIN("_",TRUE,Table13[[#This Row],[SKU_key]],Table13[[#This Row],[MY_SIZE]]))</f>
        <v>CL_OC_MEN_PRINT51_BLACK_2XL</v>
      </c>
      <c r="M134" s="2"/>
      <c r="O134" s="2">
        <f>_xlfn.NUMBERVALUE(_xlfn.TEXTBEFORE(Table13[[#This Row],[Сумма]],"."))</f>
        <v>8898</v>
      </c>
      <c r="V134" s="1">
        <v>608530861</v>
      </c>
      <c r="W134" s="1" t="s">
        <v>89</v>
      </c>
      <c r="X134" s="1" t="s">
        <v>322</v>
      </c>
      <c r="Y134" s="1" t="s">
        <v>323</v>
      </c>
      <c r="Z134" s="1" t="s">
        <v>324</v>
      </c>
      <c r="AA134" s="1" t="s">
        <v>446</v>
      </c>
      <c r="AB134" s="1" t="s">
        <v>87</v>
      </c>
      <c r="AC134" s="1" t="s">
        <v>447</v>
      </c>
      <c r="AD134" s="1" t="s">
        <v>89</v>
      </c>
      <c r="AE134" s="1" t="s">
        <v>35</v>
      </c>
      <c r="AG134" s="1" t="s">
        <v>36</v>
      </c>
      <c r="AH134" s="1" t="s">
        <v>37</v>
      </c>
      <c r="AI134" s="1" t="s">
        <v>38</v>
      </c>
      <c r="AM134" s="1" t="s">
        <v>39</v>
      </c>
      <c r="AN134" s="1" t="s">
        <v>39</v>
      </c>
      <c r="AO134" s="1" t="s">
        <v>39</v>
      </c>
      <c r="AP134" s="1" t="s">
        <v>39</v>
      </c>
      <c r="AQ134" s="1">
        <v>1</v>
      </c>
      <c r="AR134" s="1" t="s">
        <v>40</v>
      </c>
      <c r="AS134" s="1" t="s">
        <v>110</v>
      </c>
      <c r="AT134" s="1" t="s">
        <v>40</v>
      </c>
      <c r="AU134" s="1" t="s">
        <v>41</v>
      </c>
      <c r="AV134" s="1" t="s">
        <v>225</v>
      </c>
      <c r="AW134" s="1" t="s">
        <v>90</v>
      </c>
    </row>
    <row r="135" spans="1:49" x14ac:dyDescent="0.35">
      <c r="A135" s="6">
        <v>45878</v>
      </c>
      <c r="B135" s="1" t="s">
        <v>146</v>
      </c>
      <c r="E135" s="18" t="s">
        <v>271</v>
      </c>
      <c r="F135" s="12">
        <v>608401465</v>
      </c>
      <c r="G135" s="12" t="s">
        <v>142</v>
      </c>
      <c r="H135" s="16" t="str">
        <f>Table13[[#This Row],[Название в системе продавца]]</f>
        <v>Принт 5в1  черный мужской 52-54 116155651 (Print51) (2XL)</v>
      </c>
      <c r="I135" s="11" t="str">
        <f>Table13[[#This Row],[Артикул]]</f>
        <v>CL_OC_MEN_PRINT51_BLACK_116155651_52-54_(2XL)</v>
      </c>
      <c r="J135" s="11" t="str" cm="1">
        <f t="array" ref="J135">_xlfn.TEXTJOIN("_", TRUE, INDEX(_xlfn.TEXTSPLIT(Table13[[#This Row],[SKU_ID_KSP]], "_"), _xlfn.SEQUENCE(5)))</f>
        <v>CL_OC_MEN_PRINT51_BLACK</v>
      </c>
      <c r="K135" s="11" t="str">
        <f>UPPER(_xlfn.TEXTJOIN("_",TRUE,Table13[[#This Row],[SKU_key]],Table13[[#This Row],[MY_SIZE]]))</f>
        <v>CL_OC_MEN_PRINT51_BLACK_2XL</v>
      </c>
      <c r="M135" s="2"/>
      <c r="O135" s="2">
        <f>_xlfn.NUMBERVALUE(_xlfn.TEXTBEFORE(Table13[[#This Row],[Сумма]],"."))</f>
        <v>8910</v>
      </c>
      <c r="V135" s="1">
        <v>608401465</v>
      </c>
      <c r="W135" s="1" t="s">
        <v>89</v>
      </c>
      <c r="X135" s="1" t="s">
        <v>322</v>
      </c>
      <c r="Y135" s="1" t="s">
        <v>323</v>
      </c>
      <c r="Z135" s="1" t="s">
        <v>324</v>
      </c>
      <c r="AA135" s="1" t="s">
        <v>448</v>
      </c>
      <c r="AB135" s="1" t="s">
        <v>87</v>
      </c>
      <c r="AC135" s="1" t="s">
        <v>449</v>
      </c>
      <c r="AD135" s="1" t="s">
        <v>89</v>
      </c>
      <c r="AE135" s="1" t="s">
        <v>35</v>
      </c>
      <c r="AG135" s="1" t="s">
        <v>36</v>
      </c>
      <c r="AH135" s="1" t="s">
        <v>37</v>
      </c>
      <c r="AI135" s="1" t="s">
        <v>38</v>
      </c>
      <c r="AM135" s="1" t="s">
        <v>39</v>
      </c>
      <c r="AN135" s="1" t="s">
        <v>39</v>
      </c>
      <c r="AO135" s="1" t="s">
        <v>39</v>
      </c>
      <c r="AP135" s="1" t="s">
        <v>39</v>
      </c>
      <c r="AQ135" s="1">
        <v>1</v>
      </c>
      <c r="AR135" s="1" t="s">
        <v>40</v>
      </c>
      <c r="AS135" s="1" t="s">
        <v>110</v>
      </c>
      <c r="AT135" s="1" t="s">
        <v>40</v>
      </c>
      <c r="AU135" s="1" t="s">
        <v>41</v>
      </c>
      <c r="AV135" s="1" t="s">
        <v>225</v>
      </c>
      <c r="AW135" s="1" t="s">
        <v>90</v>
      </c>
    </row>
    <row r="136" spans="1:49" x14ac:dyDescent="0.35">
      <c r="A136" s="6">
        <v>45878</v>
      </c>
      <c r="B136" s="1" t="s">
        <v>146</v>
      </c>
      <c r="E136" s="18" t="s">
        <v>271</v>
      </c>
      <c r="F136" s="12">
        <v>608951637</v>
      </c>
      <c r="G136" s="12" t="s">
        <v>142</v>
      </c>
      <c r="H136" s="16" t="str">
        <f>Table13[[#This Row],[Название в системе продавца]]</f>
        <v>Принт 5в1  черный мужской 52 120939888 (Print51) (2XL)</v>
      </c>
      <c r="I136" s="11" t="str">
        <f>Table13[[#This Row],[Артикул]]</f>
        <v>CL_OC_MEN_PRINT51_BLACK_120939888_52_(2XL)</v>
      </c>
      <c r="J136" s="11" t="str" cm="1">
        <f t="array" ref="J136">_xlfn.TEXTJOIN("_", TRUE, INDEX(_xlfn.TEXTSPLIT(Table13[[#This Row],[SKU_ID_KSP]], "_"), _xlfn.SEQUENCE(5)))</f>
        <v>CL_OC_MEN_PRINT51_BLACK</v>
      </c>
      <c r="K136" s="11" t="str">
        <f>UPPER(_xlfn.TEXTJOIN("_",TRUE,Table13[[#This Row],[SKU_key]],Table13[[#This Row],[MY_SIZE]]))</f>
        <v>CL_OC_MEN_PRINT51_BLACK_2XL</v>
      </c>
      <c r="M136" s="2"/>
      <c r="O136" s="2">
        <f>_xlfn.NUMBERVALUE(_xlfn.TEXTBEFORE(Table13[[#This Row],[Сумма]],"."))</f>
        <v>8125</v>
      </c>
      <c r="V136" s="1">
        <v>608951637</v>
      </c>
      <c r="W136" s="1" t="s">
        <v>225</v>
      </c>
      <c r="X136" s="1" t="s">
        <v>235</v>
      </c>
      <c r="Y136" s="1" t="s">
        <v>236</v>
      </c>
      <c r="Z136" s="1" t="s">
        <v>237</v>
      </c>
      <c r="AA136" s="1" t="s">
        <v>459</v>
      </c>
      <c r="AB136" s="1" t="s">
        <v>87</v>
      </c>
      <c r="AC136" s="1" t="s">
        <v>460</v>
      </c>
      <c r="AD136" s="1" t="s">
        <v>225</v>
      </c>
      <c r="AE136" s="1" t="s">
        <v>35</v>
      </c>
      <c r="AG136" s="1" t="s">
        <v>36</v>
      </c>
      <c r="AH136" s="1" t="s">
        <v>60</v>
      </c>
      <c r="AI136" s="1" t="s">
        <v>38</v>
      </c>
      <c r="AM136" s="1" t="s">
        <v>39</v>
      </c>
      <c r="AN136" s="1" t="s">
        <v>39</v>
      </c>
      <c r="AO136" s="1" t="s">
        <v>39</v>
      </c>
      <c r="AP136" s="1" t="s">
        <v>39</v>
      </c>
      <c r="AQ136" s="1">
        <v>1</v>
      </c>
      <c r="AR136" s="1" t="s">
        <v>40</v>
      </c>
      <c r="AS136" s="1" t="s">
        <v>110</v>
      </c>
      <c r="AT136" s="1" t="s">
        <v>40</v>
      </c>
      <c r="AU136" s="1" t="s">
        <v>41</v>
      </c>
      <c r="AV136" s="1" t="s">
        <v>225</v>
      </c>
      <c r="AW136" s="1" t="s">
        <v>90</v>
      </c>
    </row>
    <row r="137" spans="1:49" x14ac:dyDescent="0.35">
      <c r="A137" s="6">
        <v>45878</v>
      </c>
      <c r="B137" s="1" t="s">
        <v>146</v>
      </c>
      <c r="E137" s="18" t="s">
        <v>271</v>
      </c>
      <c r="F137" s="12">
        <v>608760884</v>
      </c>
      <c r="G137" s="12" t="s">
        <v>142</v>
      </c>
      <c r="H137" s="16" t="str">
        <f>Table13[[#This Row],[Название в системе продавца]]</f>
        <v>Принт 5в1  черный мужской 52 120939888 (Print51) (2XL)</v>
      </c>
      <c r="I137" s="11" t="str">
        <f>Table13[[#This Row],[Артикул]]</f>
        <v>CL_OC_MEN_PRINT51_BLACK_120939888_52_(2XL)</v>
      </c>
      <c r="J137" s="11" t="str" cm="1">
        <f t="array" ref="J137">_xlfn.TEXTJOIN("_", TRUE, INDEX(_xlfn.TEXTSPLIT(Table13[[#This Row],[SKU_ID_KSP]], "_"), _xlfn.SEQUENCE(5)))</f>
        <v>CL_OC_MEN_PRINT51_BLACK</v>
      </c>
      <c r="K137" s="11" t="str">
        <f>UPPER(_xlfn.TEXTJOIN("_",TRUE,Table13[[#This Row],[SKU_key]],Table13[[#This Row],[MY_SIZE]]))</f>
        <v>CL_OC_MEN_PRINT51_BLACK_2XL</v>
      </c>
      <c r="M137" s="2"/>
      <c r="O137" s="2">
        <f>_xlfn.NUMBERVALUE(_xlfn.TEXTBEFORE(Table13[[#This Row],[Сумма]],"."))</f>
        <v>8146</v>
      </c>
      <c r="V137" s="1">
        <v>608760884</v>
      </c>
      <c r="W137" s="1" t="s">
        <v>225</v>
      </c>
      <c r="X137" s="1" t="s">
        <v>235</v>
      </c>
      <c r="Y137" s="1" t="s">
        <v>236</v>
      </c>
      <c r="Z137" s="1" t="s">
        <v>237</v>
      </c>
      <c r="AA137" s="1" t="s">
        <v>461</v>
      </c>
      <c r="AB137" s="1" t="s">
        <v>87</v>
      </c>
      <c r="AC137" s="1" t="s">
        <v>462</v>
      </c>
      <c r="AD137" s="1" t="s">
        <v>225</v>
      </c>
      <c r="AE137" s="1" t="s">
        <v>35</v>
      </c>
      <c r="AG137" s="1" t="s">
        <v>36</v>
      </c>
      <c r="AH137" s="1" t="s">
        <v>60</v>
      </c>
      <c r="AI137" s="1" t="s">
        <v>38</v>
      </c>
      <c r="AM137" s="1" t="s">
        <v>39</v>
      </c>
      <c r="AN137" s="1" t="s">
        <v>39</v>
      </c>
      <c r="AO137" s="1" t="s">
        <v>39</v>
      </c>
      <c r="AP137" s="1" t="s">
        <v>39</v>
      </c>
      <c r="AQ137" s="1">
        <v>1</v>
      </c>
      <c r="AR137" s="1" t="s">
        <v>40</v>
      </c>
      <c r="AS137" s="1" t="s">
        <v>110</v>
      </c>
      <c r="AT137" s="1" t="s">
        <v>40</v>
      </c>
      <c r="AU137" s="1" t="s">
        <v>41</v>
      </c>
      <c r="AV137" s="1" t="s">
        <v>225</v>
      </c>
      <c r="AW137" s="1" t="s">
        <v>90</v>
      </c>
    </row>
    <row r="138" spans="1:49" x14ac:dyDescent="0.35">
      <c r="A138" s="6">
        <v>45878</v>
      </c>
      <c r="B138" s="1" t="s">
        <v>146</v>
      </c>
      <c r="E138" s="18" t="s">
        <v>271</v>
      </c>
      <c r="F138" s="12">
        <v>608562528</v>
      </c>
      <c r="G138" s="12" t="s">
        <v>142</v>
      </c>
      <c r="H138" s="16" t="str">
        <f>Table13[[#This Row],[Название в системе продавца]]</f>
        <v>Принт 5в1  черный мужской 50/2XL 103217238 (Print51) (2XL)</v>
      </c>
      <c r="I138" s="11" t="str">
        <f>Table13[[#This Row],[Артикул]]</f>
        <v>CL_OC_MEN_PRINT51_BLACK_103217238_50/2XL_(2XL)</v>
      </c>
      <c r="J138" s="11" t="str" cm="1">
        <f t="array" ref="J138">_xlfn.TEXTJOIN("_", TRUE, INDEX(_xlfn.TEXTSPLIT(Table13[[#This Row],[SKU_ID_KSP]], "_"), _xlfn.SEQUENCE(5)))</f>
        <v>CL_OC_MEN_PRINT51_BLACK</v>
      </c>
      <c r="K138" s="11" t="str">
        <f>UPPER(_xlfn.TEXTJOIN("_",TRUE,Table13[[#This Row],[SKU_key]],Table13[[#This Row],[MY_SIZE]]))</f>
        <v>CL_OC_MEN_PRINT51_BLACK_2XL</v>
      </c>
      <c r="M138" s="2"/>
      <c r="O138" s="2">
        <f>_xlfn.NUMBERVALUE(_xlfn.TEXTBEFORE(Table13[[#This Row],[Сумма]],"."))</f>
        <v>7800</v>
      </c>
      <c r="V138" s="1">
        <v>608562528</v>
      </c>
      <c r="W138" s="1" t="s">
        <v>89</v>
      </c>
      <c r="X138" s="1" t="s">
        <v>491</v>
      </c>
      <c r="Y138" s="1" t="s">
        <v>492</v>
      </c>
      <c r="Z138" s="1" t="s">
        <v>493</v>
      </c>
      <c r="AA138" s="1" t="s">
        <v>494</v>
      </c>
      <c r="AB138" s="1" t="s">
        <v>48</v>
      </c>
      <c r="AC138" s="1" t="s">
        <v>495</v>
      </c>
      <c r="AD138" s="1" t="s">
        <v>89</v>
      </c>
      <c r="AE138" s="1" t="s">
        <v>35</v>
      </c>
      <c r="AG138" s="1" t="s">
        <v>36</v>
      </c>
      <c r="AH138" s="1" t="s">
        <v>50</v>
      </c>
      <c r="AI138" s="1" t="s">
        <v>38</v>
      </c>
      <c r="AM138" s="1" t="s">
        <v>39</v>
      </c>
      <c r="AN138" s="1" t="s">
        <v>39</v>
      </c>
      <c r="AO138" s="1" t="s">
        <v>39</v>
      </c>
      <c r="AP138" s="1" t="s">
        <v>39</v>
      </c>
      <c r="AQ138" s="1">
        <v>1</v>
      </c>
      <c r="AR138" s="1" t="s">
        <v>40</v>
      </c>
      <c r="AS138" s="1" t="s">
        <v>221</v>
      </c>
      <c r="AT138" s="1" t="s">
        <v>40</v>
      </c>
      <c r="AU138" s="1" t="s">
        <v>41</v>
      </c>
      <c r="AV138" s="1" t="s">
        <v>225</v>
      </c>
      <c r="AW138" s="1" t="s">
        <v>90</v>
      </c>
    </row>
    <row r="139" spans="1:49" x14ac:dyDescent="0.35">
      <c r="A139" s="6">
        <v>45878</v>
      </c>
      <c r="B139" s="1" t="s">
        <v>146</v>
      </c>
      <c r="E139" s="18" t="s">
        <v>271</v>
      </c>
      <c r="F139" s="12">
        <v>608526876</v>
      </c>
      <c r="G139" s="12" t="s">
        <v>142</v>
      </c>
      <c r="H139" s="16" t="str">
        <f>Table13[[#This Row],[Название в системе продавца]]</f>
        <v>Принт 5в1  черный мужской 50/2XL 103217238 (Print51) (2XL)</v>
      </c>
      <c r="I139" s="11" t="str">
        <f>Table13[[#This Row],[Артикул]]</f>
        <v>CL_OC_MEN_PRINT51_BLACK_103217238_50/2XL_(2XL)</v>
      </c>
      <c r="J139" s="11" t="str" cm="1">
        <f t="array" ref="J139">_xlfn.TEXTJOIN("_", TRUE, INDEX(_xlfn.TEXTSPLIT(Table13[[#This Row],[SKU_ID_KSP]], "_"), _xlfn.SEQUENCE(5)))</f>
        <v>CL_OC_MEN_PRINT51_BLACK</v>
      </c>
      <c r="K139" s="11" t="str">
        <f>UPPER(_xlfn.TEXTJOIN("_",TRUE,Table13[[#This Row],[SKU_key]],Table13[[#This Row],[MY_SIZE]]))</f>
        <v>CL_OC_MEN_PRINT51_BLACK_2XL</v>
      </c>
      <c r="M139" s="2"/>
      <c r="O139" s="2">
        <f>_xlfn.NUMBERVALUE(_xlfn.TEXTBEFORE(Table13[[#This Row],[Сумма]],"."))</f>
        <v>7800</v>
      </c>
      <c r="V139" s="1">
        <v>608526876</v>
      </c>
      <c r="W139" s="1" t="s">
        <v>89</v>
      </c>
      <c r="X139" s="1" t="s">
        <v>491</v>
      </c>
      <c r="Y139" s="1" t="s">
        <v>492</v>
      </c>
      <c r="Z139" s="1" t="s">
        <v>493</v>
      </c>
      <c r="AA139" s="1" t="s">
        <v>494</v>
      </c>
      <c r="AB139" s="1" t="s">
        <v>48</v>
      </c>
      <c r="AC139" s="1" t="s">
        <v>496</v>
      </c>
      <c r="AD139" s="1" t="s">
        <v>89</v>
      </c>
      <c r="AE139" s="1" t="s">
        <v>35</v>
      </c>
      <c r="AG139" s="1" t="s">
        <v>97</v>
      </c>
      <c r="AH139" s="1" t="s">
        <v>60</v>
      </c>
      <c r="AI139" s="1" t="s">
        <v>38</v>
      </c>
      <c r="AM139" s="1" t="s">
        <v>39</v>
      </c>
      <c r="AN139" s="1" t="s">
        <v>39</v>
      </c>
      <c r="AO139" s="1" t="s">
        <v>39</v>
      </c>
      <c r="AP139" s="1" t="s">
        <v>39</v>
      </c>
      <c r="AQ139" s="1">
        <v>1</v>
      </c>
      <c r="AR139" s="1" t="s">
        <v>40</v>
      </c>
      <c r="AS139" s="1" t="s">
        <v>110</v>
      </c>
      <c r="AT139" s="1" t="s">
        <v>40</v>
      </c>
      <c r="AU139" s="1" t="s">
        <v>41</v>
      </c>
      <c r="AV139" s="1" t="s">
        <v>225</v>
      </c>
      <c r="AW139" s="1" t="s">
        <v>90</v>
      </c>
    </row>
    <row r="140" spans="1:49" x14ac:dyDescent="0.35">
      <c r="A140" s="6">
        <v>45878</v>
      </c>
      <c r="B140" s="1" t="s">
        <v>146</v>
      </c>
      <c r="E140" s="18" t="s">
        <v>271</v>
      </c>
      <c r="F140" s="12">
        <v>608340548</v>
      </c>
      <c r="G140" s="24" t="s">
        <v>141</v>
      </c>
      <c r="H140" s="16" t="str">
        <f>Table13[[#This Row],[Название в системе продавца]]</f>
        <v>Принт 5в1  черный мужской 52/3XL 103217238 (Print51) (3XL)</v>
      </c>
      <c r="I140" s="11" t="str">
        <f>Table13[[#This Row],[Артикул]]</f>
        <v>CL_OC_MEN_PRINT51_BLACK_103217238_52/3XL_(3XL)</v>
      </c>
      <c r="J140" s="11" t="str" cm="1">
        <f t="array" ref="J140">_xlfn.TEXTJOIN("_", TRUE, INDEX(_xlfn.TEXTSPLIT(Table13[[#This Row],[SKU_ID_KSP]], "_"), _xlfn.SEQUENCE(5)))</f>
        <v>CL_OC_MEN_PRINT51_BLACK</v>
      </c>
      <c r="K140" s="11" t="str">
        <f>UPPER(_xlfn.TEXTJOIN("_",TRUE,Table13[[#This Row],[SKU_key]],Table13[[#This Row],[MY_SIZE]]))</f>
        <v>CL_OC_MEN_PRINT51_BLACK_3XL</v>
      </c>
      <c r="M140" s="2"/>
      <c r="O140" s="2">
        <f>_xlfn.NUMBERVALUE(_xlfn.TEXTBEFORE(Table13[[#This Row],[Сумма]],"."))</f>
        <v>10652</v>
      </c>
      <c r="V140" s="1">
        <v>608340548</v>
      </c>
      <c r="W140" s="1" t="s">
        <v>89</v>
      </c>
      <c r="X140" s="1" t="s">
        <v>486</v>
      </c>
      <c r="Y140" s="1" t="s">
        <v>487</v>
      </c>
      <c r="Z140" s="1" t="s">
        <v>488</v>
      </c>
      <c r="AA140" s="1" t="s">
        <v>489</v>
      </c>
      <c r="AB140" s="1" t="s">
        <v>48</v>
      </c>
      <c r="AC140" s="1" t="s">
        <v>490</v>
      </c>
      <c r="AD140" s="1" t="s">
        <v>89</v>
      </c>
      <c r="AE140" s="1" t="s">
        <v>35</v>
      </c>
      <c r="AG140" s="1" t="s">
        <v>36</v>
      </c>
      <c r="AH140" s="1" t="s">
        <v>37</v>
      </c>
      <c r="AI140" s="1" t="s">
        <v>38</v>
      </c>
      <c r="AM140" s="1" t="s">
        <v>39</v>
      </c>
      <c r="AN140" s="1" t="s">
        <v>39</v>
      </c>
      <c r="AO140" s="1" t="s">
        <v>39</v>
      </c>
      <c r="AP140" s="1" t="s">
        <v>39</v>
      </c>
      <c r="AQ140" s="1">
        <v>1</v>
      </c>
      <c r="AR140" s="1" t="s">
        <v>40</v>
      </c>
      <c r="AS140" s="1" t="s">
        <v>110</v>
      </c>
      <c r="AT140" s="1" t="s">
        <v>40</v>
      </c>
      <c r="AU140" s="1" t="s">
        <v>41</v>
      </c>
      <c r="AV140" s="1" t="s">
        <v>225</v>
      </c>
      <c r="AW140" s="1" t="s">
        <v>90</v>
      </c>
    </row>
    <row r="141" spans="1:49" x14ac:dyDescent="0.35">
      <c r="A141" s="6">
        <v>45878</v>
      </c>
      <c r="B141" s="1" t="s">
        <v>146</v>
      </c>
      <c r="E141" s="18" t="s">
        <v>271</v>
      </c>
      <c r="F141" s="12">
        <v>609035100</v>
      </c>
      <c r="G141" s="24" t="s">
        <v>141</v>
      </c>
      <c r="H141" s="16" t="str">
        <f>Table13[[#This Row],[Название в системе продавца]]</f>
        <v>Принт 5в1  черный мужской 54 108382478 (Print51) (3XL)</v>
      </c>
      <c r="I141" s="11" t="str">
        <f>Table13[[#This Row],[Артикул]]</f>
        <v>CL_OC_MEN_PRINT51_BLACK_108382478_54_(3XL)</v>
      </c>
      <c r="J141" s="11" t="str" cm="1">
        <f t="array" ref="J141">_xlfn.TEXTJOIN("_", TRUE, INDEX(_xlfn.TEXTSPLIT(Table13[[#This Row],[SKU_ID_KSP]], "_"), _xlfn.SEQUENCE(5)))</f>
        <v>CL_OC_MEN_PRINT51_BLACK</v>
      </c>
      <c r="K141" s="11" t="str">
        <f>UPPER(_xlfn.TEXTJOIN("_",TRUE,Table13[[#This Row],[SKU_key]],Table13[[#This Row],[MY_SIZE]]))</f>
        <v>CL_OC_MEN_PRINT51_BLACK_3XL</v>
      </c>
      <c r="M141" s="2"/>
      <c r="O141" s="2">
        <f>_xlfn.NUMBERVALUE(_xlfn.TEXTBEFORE(Table13[[#This Row],[Сумма]],"."))</f>
        <v>8793</v>
      </c>
      <c r="V141" s="1">
        <v>609035100</v>
      </c>
      <c r="W141" s="1" t="s">
        <v>225</v>
      </c>
      <c r="X141" s="1" t="s">
        <v>497</v>
      </c>
      <c r="Y141" s="1" t="s">
        <v>498</v>
      </c>
      <c r="Z141" s="1" t="s">
        <v>499</v>
      </c>
      <c r="AA141" s="1" t="s">
        <v>500</v>
      </c>
      <c r="AB141" s="1" t="s">
        <v>48</v>
      </c>
      <c r="AC141" s="1" t="s">
        <v>501</v>
      </c>
      <c r="AD141" s="1" t="s">
        <v>225</v>
      </c>
      <c r="AE141" s="1" t="s">
        <v>35</v>
      </c>
      <c r="AG141" s="1" t="s">
        <v>36</v>
      </c>
      <c r="AH141" s="1" t="s">
        <v>60</v>
      </c>
      <c r="AI141" s="1" t="s">
        <v>38</v>
      </c>
      <c r="AM141" s="1" t="s">
        <v>39</v>
      </c>
      <c r="AN141" s="1" t="s">
        <v>39</v>
      </c>
      <c r="AO141" s="1" t="s">
        <v>39</v>
      </c>
      <c r="AP141" s="1" t="s">
        <v>39</v>
      </c>
      <c r="AQ141" s="1">
        <v>1</v>
      </c>
      <c r="AR141" s="1" t="s">
        <v>40</v>
      </c>
      <c r="AS141" s="1" t="s">
        <v>40</v>
      </c>
      <c r="AT141" s="1" t="s">
        <v>40</v>
      </c>
      <c r="AU141" s="1" t="s">
        <v>41</v>
      </c>
      <c r="AV141" s="1" t="s">
        <v>375</v>
      </c>
      <c r="AW141" s="1" t="s">
        <v>90</v>
      </c>
    </row>
    <row r="142" spans="1:49" x14ac:dyDescent="0.35">
      <c r="A142" s="6">
        <v>45878</v>
      </c>
      <c r="B142" s="1" t="s">
        <v>146</v>
      </c>
      <c r="E142" s="18" t="s">
        <v>271</v>
      </c>
      <c r="F142" s="12">
        <v>609025262</v>
      </c>
      <c r="G142" s="12" t="s">
        <v>144</v>
      </c>
      <c r="H142" s="16" t="str">
        <f>Table13[[#This Row],[Название в системе продавца]]</f>
        <v>Принт 5в1  черный мужской 60 120939888 (Print51) (4XL)</v>
      </c>
      <c r="I142" s="11" t="str">
        <f>Table13[[#This Row],[Артикул]]</f>
        <v>CL_OC_MEN_PRINT51_BLACK_120939888_60_(4XL)</v>
      </c>
      <c r="J142" s="11" t="str" cm="1">
        <f t="array" ref="J142">_xlfn.TEXTJOIN("_", TRUE, INDEX(_xlfn.TEXTSPLIT(Table13[[#This Row],[SKU_ID_KSP]], "_"), _xlfn.SEQUENCE(5)))</f>
        <v>CL_OC_MEN_PRINT51_BLACK</v>
      </c>
      <c r="K142" s="11" t="str">
        <f>UPPER(_xlfn.TEXTJOIN("_",TRUE,Table13[[#This Row],[SKU_key]],Table13[[#This Row],[MY_SIZE]]))</f>
        <v>CL_OC_MEN_PRINT51_BLACK_4XL</v>
      </c>
      <c r="M142" s="2"/>
      <c r="O142" s="2">
        <f>_xlfn.NUMBERVALUE(_xlfn.TEXTBEFORE(Table13[[#This Row],[Сумма]],"."))</f>
        <v>11815</v>
      </c>
      <c r="V142" s="1">
        <v>609025262</v>
      </c>
      <c r="W142" s="1" t="s">
        <v>225</v>
      </c>
      <c r="X142" s="1" t="s">
        <v>454</v>
      </c>
      <c r="Y142" s="1" t="s">
        <v>455</v>
      </c>
      <c r="Z142" s="1" t="s">
        <v>456</v>
      </c>
      <c r="AA142" s="1" t="s">
        <v>457</v>
      </c>
      <c r="AB142" s="1" t="s">
        <v>87</v>
      </c>
      <c r="AC142" s="1" t="s">
        <v>458</v>
      </c>
      <c r="AD142" s="1" t="s">
        <v>225</v>
      </c>
      <c r="AE142" s="1" t="s">
        <v>35</v>
      </c>
      <c r="AG142" s="1" t="s">
        <v>97</v>
      </c>
      <c r="AH142" s="1" t="s">
        <v>37</v>
      </c>
      <c r="AI142" s="1" t="s">
        <v>38</v>
      </c>
      <c r="AM142" s="1" t="s">
        <v>39</v>
      </c>
      <c r="AN142" s="1" t="s">
        <v>39</v>
      </c>
      <c r="AO142" s="1" t="s">
        <v>39</v>
      </c>
      <c r="AP142" s="1" t="s">
        <v>39</v>
      </c>
      <c r="AQ142" s="1">
        <v>1</v>
      </c>
      <c r="AR142" s="1" t="s">
        <v>40</v>
      </c>
      <c r="AS142" s="1" t="s">
        <v>40</v>
      </c>
      <c r="AT142" s="1" t="s">
        <v>40</v>
      </c>
      <c r="AU142" s="1" t="s">
        <v>41</v>
      </c>
      <c r="AV142" s="1" t="s">
        <v>375</v>
      </c>
      <c r="AW142" s="1" t="s">
        <v>90</v>
      </c>
    </row>
    <row r="143" spans="1:49" x14ac:dyDescent="0.35">
      <c r="A143" s="23">
        <v>45879</v>
      </c>
      <c r="B143" s="1" t="s">
        <v>197</v>
      </c>
      <c r="E143" s="14" t="str">
        <f>_xlfn.XLOOKUP(Table13[[#This Row],[SKU_key]],[1]!B_m_02_SKU[SKU_key],[1]!B_m_02_SKU[Kaspi_name_core],"",0,1)</f>
        <v>Тайтсы черные</v>
      </c>
      <c r="F143" s="12">
        <v>609360009</v>
      </c>
      <c r="G143" s="12" t="s">
        <v>82</v>
      </c>
      <c r="H143" s="16" t="str">
        <f>Table13[[#This Row],[Название в системе продавца]]</f>
        <v>Тайтсы черные мужской L 48-50 123591314 (XL)</v>
      </c>
      <c r="I143" s="11" t="str">
        <f>Table13[[#This Row],[Артикул]]</f>
        <v>CL_NEW-CLO_MEN_TAICI_BLACK_L 48-50_(XL)</v>
      </c>
      <c r="J143" s="11" t="str" cm="1">
        <f t="array" ref="J143">_xlfn.TEXTJOIN("_", TRUE, INDEX(_xlfn.TEXTSPLIT(Table13[[#This Row],[SKU_ID_KSP]], "_"), _xlfn.SEQUENCE(5)))</f>
        <v>CL_NEW-CLO_MEN_TAICI_BLACK</v>
      </c>
      <c r="K143" s="11" t="str">
        <f>UPPER(_xlfn.TEXTJOIN("_",TRUE,Table13[[#This Row],[SKU_key]],Table13[[#This Row],[MY_SIZE]]))</f>
        <v>CL_NEW-CLO_MEN_TAICI_BLACK_XL</v>
      </c>
      <c r="M143" s="2"/>
      <c r="O143" s="2">
        <f>_xlfn.NUMBERVALUE(_xlfn.TEXTBEFORE(Table13[[#This Row],[Сумма]],"."))</f>
        <v>990</v>
      </c>
      <c r="V143" s="1">
        <v>609360009</v>
      </c>
      <c r="W143" s="1" t="s">
        <v>375</v>
      </c>
      <c r="X143" s="1" t="s">
        <v>285</v>
      </c>
      <c r="Y143" s="1" t="s">
        <v>286</v>
      </c>
      <c r="Z143" s="1" t="s">
        <v>287</v>
      </c>
      <c r="AA143" s="1" t="s">
        <v>159</v>
      </c>
      <c r="AB143" s="1" t="s">
        <v>151</v>
      </c>
      <c r="AC143" s="1" t="s">
        <v>505</v>
      </c>
      <c r="AD143" s="1" t="s">
        <v>375</v>
      </c>
      <c r="AE143" s="1" t="s">
        <v>35</v>
      </c>
      <c r="AG143" s="1" t="s">
        <v>36</v>
      </c>
      <c r="AH143" s="1" t="s">
        <v>60</v>
      </c>
      <c r="AI143" s="1" t="s">
        <v>38</v>
      </c>
      <c r="AM143" s="1" t="s">
        <v>39</v>
      </c>
      <c r="AN143" s="1" t="s">
        <v>39</v>
      </c>
      <c r="AO143" s="1" t="s">
        <v>39</v>
      </c>
      <c r="AP143" s="1" t="s">
        <v>39</v>
      </c>
      <c r="AQ143" s="1">
        <v>1</v>
      </c>
      <c r="AR143" s="1" t="s">
        <v>61</v>
      </c>
      <c r="AS143" s="1" t="s">
        <v>40</v>
      </c>
      <c r="AT143" s="1" t="s">
        <v>40</v>
      </c>
      <c r="AU143" s="1" t="s">
        <v>41</v>
      </c>
      <c r="AV143" s="1" t="s">
        <v>375</v>
      </c>
      <c r="AW143" s="1" t="s">
        <v>43</v>
      </c>
    </row>
    <row r="144" spans="1:49" x14ac:dyDescent="0.35">
      <c r="A144" s="23">
        <v>45879</v>
      </c>
      <c r="B144" s="1" t="s">
        <v>197</v>
      </c>
      <c r="E144" s="14" t="str">
        <f>_xlfn.XLOOKUP(Table13[[#This Row],[SKU_key]],[1]!B_m_02_SKU[SKU_key],[1]!B_m_02_SKU[Kaspi_name_core],"",0,1)</f>
        <v>Рашгард ДЛИННЫЙ РУКАВ черный</v>
      </c>
      <c r="F144" s="12">
        <v>609395239</v>
      </c>
      <c r="G144" s="24" t="s">
        <v>142</v>
      </c>
      <c r="H144" s="16" t="str">
        <f>Table13[[#This Row],[Название в системе продавца]]</f>
        <v>Рашгард ДЛИННЫЙ РУКАВ черный мужской XL 50-52 135277314 (XL)</v>
      </c>
      <c r="I144" s="11" t="str">
        <f>Table13[[#This Row],[Артикул]]</f>
        <v>CL_NEW-CLO_MEN_RUSH-PRO_BLACK_XL 50-52_(XL)</v>
      </c>
      <c r="J144" s="11" t="str" cm="1">
        <f t="array" ref="J144">_xlfn.TEXTJOIN("_", TRUE, INDEX(_xlfn.TEXTSPLIT(Table13[[#This Row],[SKU_ID_KSP]], "_"), _xlfn.SEQUENCE(5)))</f>
        <v>CL_NEW-CLO_MEN_RUSH-PRO_BLACK</v>
      </c>
      <c r="K144" s="11" t="str">
        <f>UPPER(_xlfn.TEXTJOIN("_",TRUE,Table13[[#This Row],[SKU_key]],Table13[[#This Row],[MY_SIZE]]))</f>
        <v>CL_NEW-CLO_MEN_RUSH-PRO_BLACK_2XL</v>
      </c>
      <c r="M144" s="2"/>
      <c r="O144" s="2">
        <f>_xlfn.NUMBERVALUE(_xlfn.TEXTBEFORE(Table13[[#This Row],[Сумма]],"."))</f>
        <v>2993</v>
      </c>
      <c r="V144" s="1">
        <v>609395239</v>
      </c>
      <c r="W144" s="1" t="s">
        <v>375</v>
      </c>
      <c r="X144" s="1" t="s">
        <v>353</v>
      </c>
      <c r="Y144" s="1" t="s">
        <v>354</v>
      </c>
      <c r="Z144" s="1" t="s">
        <v>355</v>
      </c>
      <c r="AA144" s="1" t="s">
        <v>382</v>
      </c>
      <c r="AB144" s="1" t="s">
        <v>33</v>
      </c>
      <c r="AC144" s="1" t="s">
        <v>514</v>
      </c>
      <c r="AD144" s="1" t="s">
        <v>375</v>
      </c>
      <c r="AE144" s="1" t="s">
        <v>35</v>
      </c>
      <c r="AG144" s="1" t="s">
        <v>36</v>
      </c>
      <c r="AH144" s="1" t="s">
        <v>60</v>
      </c>
      <c r="AI144" s="1" t="s">
        <v>38</v>
      </c>
      <c r="AM144" s="1" t="s">
        <v>39</v>
      </c>
      <c r="AN144" s="1" t="s">
        <v>39</v>
      </c>
      <c r="AO144" s="1" t="s">
        <v>39</v>
      </c>
      <c r="AP144" s="1" t="s">
        <v>39</v>
      </c>
      <c r="AQ144" s="1">
        <v>1</v>
      </c>
      <c r="AR144" s="1" t="s">
        <v>61</v>
      </c>
      <c r="AS144" s="1" t="s">
        <v>40</v>
      </c>
      <c r="AT144" s="1" t="s">
        <v>40</v>
      </c>
      <c r="AU144" s="1" t="s">
        <v>41</v>
      </c>
      <c r="AV144" s="1" t="s">
        <v>375</v>
      </c>
      <c r="AW144" s="1" t="s">
        <v>43</v>
      </c>
    </row>
    <row r="145" spans="1:49" x14ac:dyDescent="0.35">
      <c r="A145" s="23">
        <v>45879</v>
      </c>
      <c r="B145" s="1" t="s">
        <v>197</v>
      </c>
      <c r="E145" s="14" t="str">
        <f>_xlfn.XLOOKUP(Table13[[#This Row],[SKU_key]],[1]!B_m_02_SKU[SKU_key],[1]!B_m_02_SKU[Kaspi_name_core],"",0,1)</f>
        <v>Спортивный 3в1 десткий черный</v>
      </c>
      <c r="F145" s="12">
        <v>609701381</v>
      </c>
      <c r="G145" s="12">
        <v>26</v>
      </c>
      <c r="H145" s="16" t="str">
        <f>Table13[[#This Row],[Название в системе продавца]]</f>
        <v>Спортивный 3в1 черный детский 128-134 136306498 (26)</v>
      </c>
      <c r="I145" s="11" t="str">
        <f>Table13[[#This Row],[Артикул]]</f>
        <v>CL_NEW-CLO_KIDS_KID-31_BLACK_128-134_(26)</v>
      </c>
      <c r="J145" s="11" t="str" cm="1">
        <f t="array" ref="J145">_xlfn.TEXTJOIN("_", TRUE, INDEX(_xlfn.TEXTSPLIT(Table13[[#This Row],[SKU_ID_KSP]], "_"), _xlfn.SEQUENCE(5)))</f>
        <v>CL_NEW-CLO_KIDS_KID-31_BLACK</v>
      </c>
      <c r="K145" s="11" t="str">
        <f>UPPER(_xlfn.TEXTJOIN("_",TRUE,Table13[[#This Row],[SKU_key]],Table13[[#This Row],[MY_SIZE]]))</f>
        <v>CL_NEW-CLO_KIDS_KID-31_BLACK_26</v>
      </c>
      <c r="M145" s="2"/>
      <c r="O145" s="2">
        <f>_xlfn.NUMBERVALUE(_xlfn.TEXTBEFORE(Table13[[#This Row],[Сумма]],"."))</f>
        <v>8993</v>
      </c>
      <c r="V145" s="1">
        <v>609701381</v>
      </c>
      <c r="W145" s="1" t="s">
        <v>375</v>
      </c>
      <c r="X145" s="1" t="s">
        <v>411</v>
      </c>
      <c r="Y145" s="1" t="s">
        <v>412</v>
      </c>
      <c r="Z145" s="1" t="s">
        <v>413</v>
      </c>
      <c r="AA145" s="1" t="s">
        <v>519</v>
      </c>
      <c r="AB145" s="1" t="s">
        <v>320</v>
      </c>
      <c r="AC145" s="1" t="s">
        <v>520</v>
      </c>
      <c r="AD145" s="1" t="s">
        <v>375</v>
      </c>
      <c r="AE145" s="1" t="s">
        <v>35</v>
      </c>
      <c r="AG145" s="1" t="s">
        <v>36</v>
      </c>
      <c r="AH145" s="1" t="s">
        <v>60</v>
      </c>
      <c r="AI145" s="1" t="s">
        <v>38</v>
      </c>
      <c r="AM145" s="1" t="s">
        <v>39</v>
      </c>
      <c r="AN145" s="1" t="s">
        <v>39</v>
      </c>
      <c r="AO145" s="1" t="s">
        <v>39</v>
      </c>
      <c r="AP145" s="1" t="s">
        <v>39</v>
      </c>
      <c r="AQ145" s="1">
        <v>1</v>
      </c>
      <c r="AR145" s="1" t="s">
        <v>40</v>
      </c>
      <c r="AS145" s="1" t="s">
        <v>40</v>
      </c>
      <c r="AT145" s="1" t="s">
        <v>40</v>
      </c>
      <c r="AU145" s="1" t="s">
        <v>41</v>
      </c>
      <c r="AV145" s="1" t="s">
        <v>375</v>
      </c>
      <c r="AW145" s="1" t="s">
        <v>43</v>
      </c>
    </row>
    <row r="146" spans="1:49" x14ac:dyDescent="0.35">
      <c r="A146" s="23">
        <v>45879</v>
      </c>
      <c r="B146" s="1" t="s">
        <v>197</v>
      </c>
      <c r="E146" s="14" t="str">
        <f>_xlfn.XLOOKUP(Table13[[#This Row],[SKU_key]],[1]!B_m_02_SKU[SKU_key],[1]!B_m_02_SKU[Kaspi_name_core],"",0,1)</f>
        <v>Футболка черная</v>
      </c>
      <c r="F146" s="12">
        <v>609380750</v>
      </c>
      <c r="G146" s="24" t="s">
        <v>82</v>
      </c>
      <c r="H146" s="16" t="str">
        <f>Table13[[#This Row],[Название в системе продавца]]</f>
        <v>Футболка черная мужской 50/XL 122754031 (XL)</v>
      </c>
      <c r="I146" s="11" t="str">
        <f>Table13[[#This Row],[Артикул]]</f>
        <v>CL_NEW-CLO_MEN_T-SHIRT_BLACK_50/XL_(XL)</v>
      </c>
      <c r="J146" s="11" t="str" cm="1">
        <f t="array" ref="J146">_xlfn.TEXTJOIN("_", TRUE, INDEX(_xlfn.TEXTSPLIT(Table13[[#This Row],[SKU_ID_KSP]], "_"), _xlfn.SEQUENCE(5)))</f>
        <v>CL_NEW-CLO_MEN_T-SHIRT_BLACK</v>
      </c>
      <c r="K146" s="11" t="str">
        <f>UPPER(_xlfn.TEXTJOIN("_",TRUE,Table13[[#This Row],[SKU_key]],Table13[[#This Row],[MY_SIZE]]))</f>
        <v>CL_NEW-CLO_MEN_T-SHIRT_BLACK_XL</v>
      </c>
      <c r="M146" s="2"/>
      <c r="O146" s="2">
        <f>_xlfn.NUMBERVALUE(_xlfn.TEXTBEFORE(Table13[[#This Row],[Сумма]],"."))</f>
        <v>2476</v>
      </c>
      <c r="V146" s="1">
        <v>609380750</v>
      </c>
      <c r="W146" s="1" t="s">
        <v>375</v>
      </c>
      <c r="X146" s="1" t="s">
        <v>329</v>
      </c>
      <c r="Y146" s="1" t="s">
        <v>330</v>
      </c>
      <c r="Z146" s="1" t="s">
        <v>331</v>
      </c>
      <c r="AA146" s="1" t="s">
        <v>515</v>
      </c>
      <c r="AB146" s="1" t="s">
        <v>48</v>
      </c>
      <c r="AC146" s="1" t="s">
        <v>516</v>
      </c>
      <c r="AD146" s="1" t="s">
        <v>375</v>
      </c>
      <c r="AE146" s="1" t="s">
        <v>35</v>
      </c>
      <c r="AG146" s="1" t="s">
        <v>97</v>
      </c>
      <c r="AH146" s="1" t="s">
        <v>60</v>
      </c>
      <c r="AI146" s="1" t="s">
        <v>38</v>
      </c>
      <c r="AM146" s="1" t="s">
        <v>39</v>
      </c>
      <c r="AN146" s="1" t="s">
        <v>39</v>
      </c>
      <c r="AO146" s="1" t="s">
        <v>39</v>
      </c>
      <c r="AP146" s="1" t="s">
        <v>39</v>
      </c>
      <c r="AQ146" s="1">
        <v>1</v>
      </c>
      <c r="AR146" s="1" t="s">
        <v>61</v>
      </c>
      <c r="AS146" s="1" t="s">
        <v>40</v>
      </c>
      <c r="AT146" s="1" t="s">
        <v>40</v>
      </c>
      <c r="AU146" s="1" t="s">
        <v>41</v>
      </c>
      <c r="AV146" s="1" t="s">
        <v>375</v>
      </c>
      <c r="AW146" s="1" t="s">
        <v>43</v>
      </c>
    </row>
    <row r="147" spans="1:49" x14ac:dyDescent="0.35">
      <c r="A147" s="23">
        <v>45879</v>
      </c>
      <c r="B147" s="1" t="s">
        <v>197</v>
      </c>
      <c r="E147" s="14" t="str">
        <f>_xlfn.XLOOKUP(Table13[[#This Row],[SKU_key]],[1]!B_m_02_SKU[SKU_key],[1]!B_m_02_SKU[Kaspi_name_core],"",0,1)</f>
        <v>Футболка черная</v>
      </c>
      <c r="F147" s="12">
        <v>609227569</v>
      </c>
      <c r="G147" s="24" t="s">
        <v>82</v>
      </c>
      <c r="H147" s="16" t="str">
        <f>Table13[[#This Row],[Название в системе продавца]]</f>
        <v>Футболка черная мужской 50/XL 122754031 (XL)</v>
      </c>
      <c r="I147" s="11" t="str">
        <f>Table13[[#This Row],[Артикул]]</f>
        <v>CL_NEW-CLO_MEN_T-SHIRT_BLACK_50/XL_(XL)</v>
      </c>
      <c r="J147" s="11" t="str" cm="1">
        <f t="array" ref="J147">_xlfn.TEXTJOIN("_", TRUE, INDEX(_xlfn.TEXTSPLIT(Table13[[#This Row],[SKU_ID_KSP]], "_"), _xlfn.SEQUENCE(5)))</f>
        <v>CL_NEW-CLO_MEN_T-SHIRT_BLACK</v>
      </c>
      <c r="K147" s="11" t="str">
        <f>UPPER(_xlfn.TEXTJOIN("_",TRUE,Table13[[#This Row],[SKU_key]],Table13[[#This Row],[MY_SIZE]]))</f>
        <v>CL_NEW-CLO_MEN_T-SHIRT_BLACK_XL</v>
      </c>
      <c r="M147" s="2"/>
      <c r="O147" s="2">
        <f>_xlfn.NUMBERVALUE(_xlfn.TEXTBEFORE(Table13[[#This Row],[Сумма]],"."))</f>
        <v>2490</v>
      </c>
      <c r="V147" s="1">
        <v>609227569</v>
      </c>
      <c r="W147" s="1" t="s">
        <v>225</v>
      </c>
      <c r="X147" s="1" t="s">
        <v>329</v>
      </c>
      <c r="Y147" s="1" t="s">
        <v>330</v>
      </c>
      <c r="Z147" s="1" t="s">
        <v>331</v>
      </c>
      <c r="AA147" s="1" t="s">
        <v>517</v>
      </c>
      <c r="AB147" s="1" t="s">
        <v>48</v>
      </c>
      <c r="AC147" s="1" t="s">
        <v>518</v>
      </c>
      <c r="AD147" s="1" t="s">
        <v>225</v>
      </c>
      <c r="AE147" s="1" t="s">
        <v>35</v>
      </c>
      <c r="AG147" s="1" t="s">
        <v>36</v>
      </c>
      <c r="AH147" s="1" t="s">
        <v>60</v>
      </c>
      <c r="AI147" s="1" t="s">
        <v>38</v>
      </c>
      <c r="AM147" s="1" t="s">
        <v>39</v>
      </c>
      <c r="AN147" s="1" t="s">
        <v>39</v>
      </c>
      <c r="AO147" s="1" t="s">
        <v>39</v>
      </c>
      <c r="AP147" s="1" t="s">
        <v>39</v>
      </c>
      <c r="AQ147" s="1">
        <v>1</v>
      </c>
      <c r="AR147" s="1" t="s">
        <v>40</v>
      </c>
      <c r="AS147" s="1" t="s">
        <v>40</v>
      </c>
      <c r="AT147" s="1" t="s">
        <v>40</v>
      </c>
      <c r="AU147" s="1" t="s">
        <v>41</v>
      </c>
      <c r="AV147" s="1" t="s">
        <v>375</v>
      </c>
      <c r="AW147" s="1" t="s">
        <v>43</v>
      </c>
    </row>
    <row r="148" spans="1:49" x14ac:dyDescent="0.35">
      <c r="A148" s="23">
        <v>45879</v>
      </c>
      <c r="B148" s="1" t="s">
        <v>197</v>
      </c>
      <c r="E148" s="14" t="str">
        <f>_xlfn.XLOOKUP(Table13[[#This Row],[SKU_key]],[1]!B_m_02_SKU[SKU_key],[1]!B_m_02_SKU[Kaspi_name_core],"",0,1)</f>
        <v>Леггинсы черные</v>
      </c>
      <c r="F148" s="12">
        <v>609312020</v>
      </c>
      <c r="G148" s="24" t="s">
        <v>82</v>
      </c>
      <c r="H148" s="16" t="str">
        <f>Table13[[#This Row],[Название в системе продавца]]</f>
        <v>Леггинсы черные мужской XL 52 116968695 (2XL)</v>
      </c>
      <c r="I148" s="11" t="str">
        <f>Table13[[#This Row],[Артикул]]</f>
        <v>CL_NEW-CLO_MEN_LEG_BLACK_XL 52_(2XL)</v>
      </c>
      <c r="J148" s="11" t="str" cm="1">
        <f t="array" ref="J148">_xlfn.TEXTJOIN("_", TRUE, INDEX(_xlfn.TEXTSPLIT(Table13[[#This Row],[SKU_ID_KSP]], "_"), _xlfn.SEQUENCE(5)))</f>
        <v>CL_NEW-CLO_MEN_LEG_BLACK</v>
      </c>
      <c r="K148" s="11" t="str">
        <f>UPPER(_xlfn.TEXTJOIN("_",TRUE,Table13[[#This Row],[SKU_key]],Table13[[#This Row],[MY_SIZE]]))</f>
        <v>CL_NEW-CLO_MEN_LEG_BLACK_XL</v>
      </c>
      <c r="M148" s="2"/>
      <c r="O148" s="2">
        <f>_xlfn.NUMBERVALUE(_xlfn.TEXTBEFORE(Table13[[#This Row],[Сумма]],"."))</f>
        <v>1398</v>
      </c>
      <c r="V148" s="1">
        <v>609312020</v>
      </c>
      <c r="W148" s="1" t="s">
        <v>225</v>
      </c>
      <c r="X148" s="1" t="s">
        <v>289</v>
      </c>
      <c r="Y148" s="1" t="s">
        <v>290</v>
      </c>
      <c r="Z148" s="1" t="s">
        <v>291</v>
      </c>
      <c r="AA148" s="1" t="s">
        <v>47</v>
      </c>
      <c r="AB148" s="1" t="s">
        <v>48</v>
      </c>
      <c r="AC148" s="1" t="s">
        <v>521</v>
      </c>
      <c r="AD148" s="1" t="s">
        <v>225</v>
      </c>
      <c r="AE148" s="1" t="s">
        <v>35</v>
      </c>
      <c r="AG148" s="1" t="s">
        <v>36</v>
      </c>
      <c r="AH148" s="1" t="s">
        <v>60</v>
      </c>
      <c r="AI148" s="1" t="s">
        <v>38</v>
      </c>
      <c r="AM148" s="1" t="s">
        <v>39</v>
      </c>
      <c r="AN148" s="1" t="s">
        <v>39</v>
      </c>
      <c r="AO148" s="1" t="s">
        <v>39</v>
      </c>
      <c r="AP148" s="1" t="s">
        <v>39</v>
      </c>
      <c r="AQ148" s="1">
        <v>1</v>
      </c>
      <c r="AR148" s="1" t="s">
        <v>61</v>
      </c>
      <c r="AS148" s="1" t="s">
        <v>40</v>
      </c>
      <c r="AT148" s="1" t="s">
        <v>40</v>
      </c>
      <c r="AU148" s="1" t="s">
        <v>41</v>
      </c>
      <c r="AV148" s="1" t="s">
        <v>375</v>
      </c>
      <c r="AW148" s="1" t="s">
        <v>43</v>
      </c>
    </row>
    <row r="149" spans="1:49" x14ac:dyDescent="0.35">
      <c r="A149" s="23">
        <v>45879</v>
      </c>
      <c r="B149" s="1" t="s">
        <v>197</v>
      </c>
      <c r="E149" s="14" t="str">
        <f>_xlfn.XLOOKUP(Table13[[#This Row],[SKU_key]],[1]!B_m_02_SKU[SKU_key],[1]!B_m_02_SKU[Kaspi_name_core],"",0,1)</f>
        <v>Леггинсы черные</v>
      </c>
      <c r="F149" s="12">
        <v>609256420</v>
      </c>
      <c r="G149" s="12" t="s">
        <v>141</v>
      </c>
      <c r="H149" s="16" t="str">
        <f>Table13[[#This Row],[Название в системе продавца]]</f>
        <v>Леггинсы черные мужской 3XL 54-56 116968695 (3XL)</v>
      </c>
      <c r="I149" s="11" t="str">
        <f>Table13[[#This Row],[Артикул]]</f>
        <v>CL_NEW-CLO_MEN_LEG_BLACK_3XL 54-56_(3XL)</v>
      </c>
      <c r="J149" s="11" t="str" cm="1">
        <f t="array" ref="J149">_xlfn.TEXTJOIN("_", TRUE, INDEX(_xlfn.TEXTSPLIT(Table13[[#This Row],[SKU_ID_KSP]], "_"), _xlfn.SEQUENCE(5)))</f>
        <v>CL_NEW-CLO_MEN_LEG_BLACK</v>
      </c>
      <c r="K149" s="11" t="str">
        <f>UPPER(_xlfn.TEXTJOIN("_",TRUE,Table13[[#This Row],[SKU_key]],Table13[[#This Row],[MY_SIZE]]))</f>
        <v>CL_NEW-CLO_MEN_LEG_BLACK_3XL</v>
      </c>
      <c r="M149" s="2"/>
      <c r="O149" s="2">
        <f>_xlfn.NUMBERVALUE(_xlfn.TEXTBEFORE(Table13[[#This Row],[Сумма]],"."))</f>
        <v>1398</v>
      </c>
      <c r="V149" s="1">
        <v>609256420</v>
      </c>
      <c r="W149" s="1" t="s">
        <v>225</v>
      </c>
      <c r="X149" s="1" t="s">
        <v>522</v>
      </c>
      <c r="Y149" s="1" t="s">
        <v>523</v>
      </c>
      <c r="Z149" s="1" t="s">
        <v>524</v>
      </c>
      <c r="AA149" s="1" t="s">
        <v>47</v>
      </c>
      <c r="AB149" s="1" t="s">
        <v>48</v>
      </c>
      <c r="AC149" s="1" t="s">
        <v>525</v>
      </c>
      <c r="AD149" s="1" t="s">
        <v>225</v>
      </c>
      <c r="AE149" s="1" t="s">
        <v>35</v>
      </c>
      <c r="AG149" s="1" t="s">
        <v>36</v>
      </c>
      <c r="AH149" s="1" t="s">
        <v>60</v>
      </c>
      <c r="AI149" s="1" t="s">
        <v>38</v>
      </c>
      <c r="AM149" s="1" t="s">
        <v>39</v>
      </c>
      <c r="AN149" s="1" t="s">
        <v>39</v>
      </c>
      <c r="AO149" s="1" t="s">
        <v>39</v>
      </c>
      <c r="AP149" s="1" t="s">
        <v>39</v>
      </c>
      <c r="AQ149" s="1">
        <v>1</v>
      </c>
      <c r="AR149" s="1" t="s">
        <v>40</v>
      </c>
      <c r="AS149" s="1" t="s">
        <v>40</v>
      </c>
      <c r="AT149" s="1" t="s">
        <v>40</v>
      </c>
      <c r="AU149" s="1" t="s">
        <v>41</v>
      </c>
      <c r="AV149" s="1" t="s">
        <v>375</v>
      </c>
      <c r="AW149" s="1" t="s">
        <v>43</v>
      </c>
    </row>
    <row r="150" spans="1:49" x14ac:dyDescent="0.35">
      <c r="A150" s="23">
        <v>45879</v>
      </c>
      <c r="B150" s="1" t="s">
        <v>197</v>
      </c>
      <c r="E150" s="18" t="s">
        <v>271</v>
      </c>
      <c r="F150" s="12">
        <v>609420603</v>
      </c>
      <c r="G150" s="24" t="s">
        <v>198</v>
      </c>
      <c r="H150" s="16" t="str">
        <f>Table13[[#This Row],[Название в системе продавца]]</f>
        <v>Принт 5в1  черный мужской 46-48 116155651 (Print51) (L)</v>
      </c>
      <c r="I150" s="11" t="str">
        <f>Table13[[#This Row],[Артикул]]</f>
        <v>CL_OC_MEN_PRINT51_BLACK_116155651_46-48_(L)</v>
      </c>
      <c r="J150" s="11" t="str" cm="1">
        <f t="array" ref="J150">_xlfn.TEXTJOIN("_", TRUE, INDEX(_xlfn.TEXTSPLIT(Table13[[#This Row],[SKU_ID_KSP]], "_"), _xlfn.SEQUENCE(5)))</f>
        <v>CL_OC_MEN_PRINT51_BLACK</v>
      </c>
      <c r="K150" s="11" t="str">
        <f>UPPER(_xlfn.TEXTJOIN("_",TRUE,Table13[[#This Row],[SKU_key]],Table13[[#This Row],[MY_SIZE]]))</f>
        <v>CL_OC_MEN_PRINT51_BLACK_M</v>
      </c>
      <c r="M150" s="2"/>
      <c r="O150" s="2">
        <f>_xlfn.NUMBERVALUE(_xlfn.TEXTBEFORE(Table13[[#This Row],[Сумма]],"."))</f>
        <v>8781</v>
      </c>
      <c r="V150" s="1">
        <v>609420603</v>
      </c>
      <c r="W150" s="1" t="s">
        <v>375</v>
      </c>
      <c r="X150" s="1" t="s">
        <v>83</v>
      </c>
      <c r="Y150" s="1" t="s">
        <v>84</v>
      </c>
      <c r="Z150" s="1" t="s">
        <v>85</v>
      </c>
      <c r="AA150" s="1" t="s">
        <v>506</v>
      </c>
      <c r="AB150" s="1" t="s">
        <v>87</v>
      </c>
      <c r="AC150" s="1" t="s">
        <v>507</v>
      </c>
      <c r="AD150" s="1" t="s">
        <v>375</v>
      </c>
      <c r="AE150" s="1" t="s">
        <v>35</v>
      </c>
      <c r="AG150" s="1" t="s">
        <v>97</v>
      </c>
      <c r="AH150" s="1" t="s">
        <v>60</v>
      </c>
      <c r="AI150" s="1" t="s">
        <v>38</v>
      </c>
      <c r="AM150" s="1" t="s">
        <v>39</v>
      </c>
      <c r="AN150" s="1" t="s">
        <v>39</v>
      </c>
      <c r="AO150" s="1" t="s">
        <v>39</v>
      </c>
      <c r="AP150" s="1" t="s">
        <v>39</v>
      </c>
      <c r="AQ150" s="1">
        <v>1</v>
      </c>
      <c r="AR150" s="1" t="s">
        <v>40</v>
      </c>
      <c r="AS150" s="1" t="s">
        <v>40</v>
      </c>
      <c r="AT150" s="1" t="s">
        <v>40</v>
      </c>
      <c r="AU150" s="1" t="s">
        <v>41</v>
      </c>
      <c r="AV150" s="1" t="s">
        <v>375</v>
      </c>
      <c r="AW150" s="1" t="s">
        <v>43</v>
      </c>
    </row>
    <row r="151" spans="1:49" x14ac:dyDescent="0.35">
      <c r="A151" s="23">
        <v>45879</v>
      </c>
      <c r="B151" s="1" t="s">
        <v>197</v>
      </c>
      <c r="E151" s="18" t="s">
        <v>271</v>
      </c>
      <c r="F151" s="12">
        <v>609403899</v>
      </c>
      <c r="G151" s="12" t="s">
        <v>143</v>
      </c>
      <c r="H151" s="16" t="str">
        <f>Table13[[#This Row],[Название в системе продавца]]</f>
        <v>Принт 5в1  черный мужской 42/44, 46 103217238 (Print51) (L)</v>
      </c>
      <c r="I151" s="11" t="str">
        <f>Table13[[#This Row],[Артикул]]</f>
        <v>CL_OC_MEN_PRINT51_BLACK_103217238_42/44, 46_(L)</v>
      </c>
      <c r="J151" s="11" t="str" cm="1">
        <f t="array" ref="J151">_xlfn.TEXTJOIN("_", TRUE, INDEX(_xlfn.TEXTSPLIT(Table13[[#This Row],[SKU_ID_KSP]], "_"), _xlfn.SEQUENCE(5)))</f>
        <v>CL_OC_MEN_PRINT51_BLACK</v>
      </c>
      <c r="K151" s="11" t="str">
        <f>UPPER(_xlfn.TEXTJOIN("_",TRUE,Table13[[#This Row],[SKU_key]],Table13[[#This Row],[MY_SIZE]]))</f>
        <v>CL_OC_MEN_PRINT51_BLACK_L</v>
      </c>
      <c r="M151" s="2"/>
      <c r="O151" s="2">
        <f>_xlfn.NUMBERVALUE(_xlfn.TEXTBEFORE(Table13[[#This Row],[Сумма]],"."))</f>
        <v>8999</v>
      </c>
      <c r="V151" s="1">
        <v>609403899</v>
      </c>
      <c r="W151" s="1" t="s">
        <v>375</v>
      </c>
      <c r="X151" s="1" t="s">
        <v>279</v>
      </c>
      <c r="Y151" s="1" t="s">
        <v>280</v>
      </c>
      <c r="Z151" s="1" t="s">
        <v>281</v>
      </c>
      <c r="AA151" s="1" t="s">
        <v>128</v>
      </c>
      <c r="AB151" s="1" t="s">
        <v>48</v>
      </c>
      <c r="AC151" s="1" t="s">
        <v>539</v>
      </c>
      <c r="AD151" s="1" t="s">
        <v>375</v>
      </c>
      <c r="AE151" s="1" t="s">
        <v>35</v>
      </c>
      <c r="AG151" s="1" t="s">
        <v>97</v>
      </c>
      <c r="AH151" s="1" t="s">
        <v>60</v>
      </c>
      <c r="AI151" s="1" t="s">
        <v>38</v>
      </c>
      <c r="AM151" s="1" t="s">
        <v>39</v>
      </c>
      <c r="AN151" s="1" t="s">
        <v>39</v>
      </c>
      <c r="AO151" s="1" t="s">
        <v>39</v>
      </c>
      <c r="AP151" s="1" t="s">
        <v>39</v>
      </c>
      <c r="AQ151" s="1">
        <v>1</v>
      </c>
      <c r="AR151" s="1" t="s">
        <v>40</v>
      </c>
      <c r="AS151" s="1" t="s">
        <v>40</v>
      </c>
      <c r="AT151" s="1" t="s">
        <v>40</v>
      </c>
      <c r="AU151" s="1" t="s">
        <v>41</v>
      </c>
      <c r="AV151" s="1" t="s">
        <v>375</v>
      </c>
      <c r="AW151" s="1" t="s">
        <v>43</v>
      </c>
    </row>
    <row r="152" spans="1:49" x14ac:dyDescent="0.35">
      <c r="A152" s="23">
        <v>45879</v>
      </c>
      <c r="B152" s="1" t="s">
        <v>197</v>
      </c>
      <c r="E152" s="18" t="s">
        <v>271</v>
      </c>
      <c r="F152" s="12">
        <v>609216144</v>
      </c>
      <c r="G152" s="24" t="s">
        <v>82</v>
      </c>
      <c r="H152" s="16" t="str">
        <f>Table13[[#This Row],[Название в системе продавца]]</f>
        <v>Принт 5в1  черный мужской 44/46, 48 103217238 (Print51) (XL)</v>
      </c>
      <c r="I152" s="11" t="str">
        <f>Table13[[#This Row],[Артикул]]</f>
        <v>CL_OC_MEN_PRINT51_BLACK_103217238_44/46, 48_(XL)</v>
      </c>
      <c r="J152" s="11" t="str" cm="1">
        <f t="array" ref="J152">_xlfn.TEXTJOIN("_", TRUE, INDEX(_xlfn.TEXTSPLIT(Table13[[#This Row],[SKU_ID_KSP]], "_"), _xlfn.SEQUENCE(5)))</f>
        <v>CL_OC_MEN_PRINT51_BLACK</v>
      </c>
      <c r="K152" s="11" t="str">
        <f>UPPER(_xlfn.TEXTJOIN("_",TRUE,Table13[[#This Row],[SKU_key]],Table13[[#This Row],[MY_SIZE]]))</f>
        <v>CL_OC_MEN_PRINT51_BLACK_XL</v>
      </c>
      <c r="M152" s="2"/>
      <c r="O152" s="2">
        <f>_xlfn.NUMBERVALUE(_xlfn.TEXTBEFORE(Table13[[#This Row],[Сумма]],"."))</f>
        <v>8799</v>
      </c>
      <c r="V152" s="1">
        <v>609216144</v>
      </c>
      <c r="W152" s="1" t="s">
        <v>225</v>
      </c>
      <c r="X152" s="1" t="s">
        <v>130</v>
      </c>
      <c r="Y152" s="1" t="s">
        <v>131</v>
      </c>
      <c r="Z152" s="1" t="s">
        <v>132</v>
      </c>
      <c r="AA152" s="1" t="s">
        <v>537</v>
      </c>
      <c r="AB152" s="1" t="s">
        <v>48</v>
      </c>
      <c r="AC152" s="1" t="s">
        <v>538</v>
      </c>
      <c r="AD152" s="1" t="s">
        <v>225</v>
      </c>
      <c r="AE152" s="1" t="s">
        <v>35</v>
      </c>
      <c r="AG152" s="1" t="s">
        <v>97</v>
      </c>
      <c r="AH152" s="1" t="s">
        <v>60</v>
      </c>
      <c r="AI152" s="1" t="s">
        <v>38</v>
      </c>
      <c r="AM152" s="1" t="s">
        <v>39</v>
      </c>
      <c r="AN152" s="1" t="s">
        <v>39</v>
      </c>
      <c r="AO152" s="1" t="s">
        <v>39</v>
      </c>
      <c r="AP152" s="1" t="s">
        <v>39</v>
      </c>
      <c r="AQ152" s="1">
        <v>1</v>
      </c>
      <c r="AR152" s="1" t="s">
        <v>40</v>
      </c>
      <c r="AS152" s="1" t="s">
        <v>40</v>
      </c>
      <c r="AT152" s="1" t="s">
        <v>40</v>
      </c>
      <c r="AU152" s="1" t="s">
        <v>41</v>
      </c>
      <c r="AV152" s="1" t="s">
        <v>375</v>
      </c>
      <c r="AW152" s="1" t="s">
        <v>43</v>
      </c>
    </row>
    <row r="153" spans="1:49" x14ac:dyDescent="0.35">
      <c r="A153" s="23">
        <v>45879</v>
      </c>
      <c r="B153" s="1" t="s">
        <v>197</v>
      </c>
      <c r="E153" s="18" t="s">
        <v>271</v>
      </c>
      <c r="F153" s="12">
        <v>609546876</v>
      </c>
      <c r="G153" s="24" t="s">
        <v>82</v>
      </c>
      <c r="H153" s="16" t="str">
        <f>Table13[[#This Row],[Название в системе продавца]]</f>
        <v>Принт 5в1  черный мужской 50 108382478 (Print51) (XL)</v>
      </c>
      <c r="I153" s="11" t="str">
        <f>Table13[[#This Row],[Артикул]]</f>
        <v>CL_OC_MEN_PRINT51_BLACK_108382478_50_(XL)</v>
      </c>
      <c r="J153" s="11" t="str" cm="1">
        <f t="array" ref="J153">_xlfn.TEXTJOIN("_", TRUE, INDEX(_xlfn.TEXTSPLIT(Table13[[#This Row],[SKU_ID_KSP]], "_"), _xlfn.SEQUENCE(5)))</f>
        <v>CL_OC_MEN_PRINT51_BLACK</v>
      </c>
      <c r="K153" s="11" t="str">
        <f>UPPER(_xlfn.TEXTJOIN("_",TRUE,Table13[[#This Row],[SKU_key]],Table13[[#This Row],[MY_SIZE]]))</f>
        <v>CL_OC_MEN_PRINT51_BLACK_XL</v>
      </c>
      <c r="M153" s="2"/>
      <c r="O153" s="2">
        <f>_xlfn.NUMBERVALUE(_xlfn.TEXTBEFORE(Table13[[#This Row],[Сумма]],"."))</f>
        <v>8713</v>
      </c>
      <c r="V153" s="1">
        <v>609546876</v>
      </c>
      <c r="W153" s="1" t="s">
        <v>375</v>
      </c>
      <c r="X153" s="1" t="s">
        <v>540</v>
      </c>
      <c r="Y153" s="1" t="s">
        <v>541</v>
      </c>
      <c r="Z153" s="1" t="s">
        <v>542</v>
      </c>
      <c r="AA153" s="1" t="s">
        <v>543</v>
      </c>
      <c r="AB153" s="1" t="s">
        <v>48</v>
      </c>
      <c r="AC153" s="1" t="s">
        <v>544</v>
      </c>
      <c r="AD153" s="1" t="s">
        <v>375</v>
      </c>
      <c r="AE153" s="1" t="s">
        <v>35</v>
      </c>
      <c r="AG153" s="1" t="s">
        <v>36</v>
      </c>
      <c r="AH153" s="1" t="s">
        <v>60</v>
      </c>
      <c r="AI153" s="1" t="s">
        <v>38</v>
      </c>
      <c r="AM153" s="1" t="s">
        <v>39</v>
      </c>
      <c r="AN153" s="1" t="s">
        <v>39</v>
      </c>
      <c r="AO153" s="1" t="s">
        <v>39</v>
      </c>
      <c r="AP153" s="1" t="s">
        <v>39</v>
      </c>
      <c r="AQ153" s="1">
        <v>1</v>
      </c>
      <c r="AR153" s="1" t="s">
        <v>40</v>
      </c>
      <c r="AS153" s="1" t="s">
        <v>40</v>
      </c>
      <c r="AT153" s="1" t="s">
        <v>40</v>
      </c>
      <c r="AU153" s="1" t="s">
        <v>41</v>
      </c>
      <c r="AV153" s="1" t="s">
        <v>375</v>
      </c>
      <c r="AW153" s="1" t="s">
        <v>43</v>
      </c>
    </row>
    <row r="154" spans="1:49" x14ac:dyDescent="0.35">
      <c r="A154" s="23">
        <v>45879</v>
      </c>
      <c r="B154" s="1" t="s">
        <v>197</v>
      </c>
      <c r="E154" s="18" t="s">
        <v>271</v>
      </c>
      <c r="F154" s="12">
        <v>609690239</v>
      </c>
      <c r="G154" s="24" t="s">
        <v>82</v>
      </c>
      <c r="H154" s="16" t="str">
        <f>Table13[[#This Row],[Название в системе продавца]]</f>
        <v>Принт 5в1  черный мужской 48-50 116155651 (Print51) (XL)</v>
      </c>
      <c r="I154" s="11" t="str">
        <f>Table13[[#This Row],[Артикул]]</f>
        <v>CL_OC_MEN_PRINT51_BLACK_116155651_48-50_(XL)</v>
      </c>
      <c r="J154" s="11" t="str" cm="1">
        <f t="array" ref="J154">_xlfn.TEXTJOIN("_", TRUE, INDEX(_xlfn.TEXTSPLIT(Table13[[#This Row],[SKU_ID_KSP]], "_"), _xlfn.SEQUENCE(5)))</f>
        <v>CL_OC_MEN_PRINT51_BLACK</v>
      </c>
      <c r="K154" s="11" t="str">
        <f>UPPER(_xlfn.TEXTJOIN("_",TRUE,Table13[[#This Row],[SKU_key]],Table13[[#This Row],[MY_SIZE]]))</f>
        <v>CL_OC_MEN_PRINT51_BLACK_XL</v>
      </c>
      <c r="M154" s="2"/>
      <c r="O154" s="2">
        <f>_xlfn.NUMBERVALUE(_xlfn.TEXTBEFORE(Table13[[#This Row],[Сумма]],"."))</f>
        <v>8408</v>
      </c>
      <c r="V154" s="1">
        <v>609690239</v>
      </c>
      <c r="W154" s="1" t="s">
        <v>375</v>
      </c>
      <c r="X154" s="1" t="s">
        <v>346</v>
      </c>
      <c r="Y154" s="1" t="s">
        <v>347</v>
      </c>
      <c r="Z154" s="1" t="s">
        <v>348</v>
      </c>
      <c r="AA154" s="1" t="s">
        <v>508</v>
      </c>
      <c r="AB154" s="1" t="s">
        <v>87</v>
      </c>
      <c r="AC154" s="1" t="s">
        <v>509</v>
      </c>
      <c r="AD154" s="1" t="s">
        <v>375</v>
      </c>
      <c r="AE154" s="1" t="s">
        <v>35</v>
      </c>
      <c r="AG154" s="1" t="s">
        <v>36</v>
      </c>
      <c r="AH154" s="1" t="s">
        <v>60</v>
      </c>
      <c r="AI154" s="1" t="s">
        <v>38</v>
      </c>
      <c r="AM154" s="1" t="s">
        <v>39</v>
      </c>
      <c r="AN154" s="1" t="s">
        <v>39</v>
      </c>
      <c r="AO154" s="1" t="s">
        <v>39</v>
      </c>
      <c r="AP154" s="1" t="s">
        <v>39</v>
      </c>
      <c r="AQ154" s="1">
        <v>1</v>
      </c>
      <c r="AR154" s="1" t="s">
        <v>40</v>
      </c>
      <c r="AS154" s="1" t="s">
        <v>40</v>
      </c>
      <c r="AT154" s="1" t="s">
        <v>40</v>
      </c>
      <c r="AU154" s="1" t="s">
        <v>41</v>
      </c>
      <c r="AV154" s="1" t="s">
        <v>375</v>
      </c>
      <c r="AW154" s="1" t="s">
        <v>43</v>
      </c>
    </row>
    <row r="155" spans="1:49" x14ac:dyDescent="0.35">
      <c r="A155" s="23">
        <v>45879</v>
      </c>
      <c r="B155" s="1" t="s">
        <v>197</v>
      </c>
      <c r="E155" s="18" t="s">
        <v>271</v>
      </c>
      <c r="F155" s="12">
        <v>609459061</v>
      </c>
      <c r="G155" s="24" t="s">
        <v>82</v>
      </c>
      <c r="H155" s="16" t="str">
        <f>Table13[[#This Row],[Название в системе продавца]]</f>
        <v>Принт 5в1  черный мужской 52 120939888 (Print51) (2XL)</v>
      </c>
      <c r="I155" s="11" t="str">
        <f>Table13[[#This Row],[Артикул]]</f>
        <v>CL_OC_MEN_PRINT51_BLACK_120939888_52_(2XL)</v>
      </c>
      <c r="J155" s="11" t="str" cm="1">
        <f t="array" ref="J155">_xlfn.TEXTJOIN("_", TRUE, INDEX(_xlfn.TEXTSPLIT(Table13[[#This Row],[SKU_ID_KSP]], "_"), _xlfn.SEQUENCE(5)))</f>
        <v>CL_OC_MEN_PRINT51_BLACK</v>
      </c>
      <c r="K155" s="11" t="str">
        <f>UPPER(_xlfn.TEXTJOIN("_",TRUE,Table13[[#This Row],[SKU_key]],Table13[[#This Row],[MY_SIZE]]))</f>
        <v>CL_OC_MEN_PRINT51_BLACK_XL</v>
      </c>
      <c r="M155" s="2"/>
      <c r="O155" s="2">
        <f>_xlfn.NUMBERVALUE(_xlfn.TEXTBEFORE(Table13[[#This Row],[Сумма]],"."))</f>
        <v>8032</v>
      </c>
      <c r="V155" s="1">
        <v>609459061</v>
      </c>
      <c r="W155" s="1" t="s">
        <v>375</v>
      </c>
      <c r="X155" s="1" t="s">
        <v>235</v>
      </c>
      <c r="Y155" s="1" t="s">
        <v>236</v>
      </c>
      <c r="Z155" s="1" t="s">
        <v>237</v>
      </c>
      <c r="AA155" s="1" t="s">
        <v>510</v>
      </c>
      <c r="AB155" s="1" t="s">
        <v>87</v>
      </c>
      <c r="AC155" s="1" t="s">
        <v>511</v>
      </c>
      <c r="AD155" s="1" t="s">
        <v>375</v>
      </c>
      <c r="AE155" s="1" t="s">
        <v>35</v>
      </c>
      <c r="AG155" s="1" t="s">
        <v>36</v>
      </c>
      <c r="AH155" s="1" t="s">
        <v>309</v>
      </c>
      <c r="AI155" s="1" t="s">
        <v>38</v>
      </c>
      <c r="AM155" s="1" t="s">
        <v>39</v>
      </c>
      <c r="AN155" s="1" t="s">
        <v>39</v>
      </c>
      <c r="AO155" s="1" t="s">
        <v>39</v>
      </c>
      <c r="AP155" s="1" t="s">
        <v>39</v>
      </c>
      <c r="AQ155" s="1">
        <v>1</v>
      </c>
      <c r="AR155" s="1" t="s">
        <v>40</v>
      </c>
      <c r="AS155" s="1" t="s">
        <v>40</v>
      </c>
      <c r="AT155" s="1" t="s">
        <v>40</v>
      </c>
      <c r="AU155" s="1" t="s">
        <v>41</v>
      </c>
      <c r="AV155" s="1" t="s">
        <v>375</v>
      </c>
      <c r="AW155" s="1" t="s">
        <v>43</v>
      </c>
    </row>
    <row r="156" spans="1:49" x14ac:dyDescent="0.35">
      <c r="A156" s="23">
        <v>45879</v>
      </c>
      <c r="B156" s="1" t="s">
        <v>197</v>
      </c>
      <c r="E156" s="18" t="s">
        <v>271</v>
      </c>
      <c r="F156" s="12">
        <v>609270127</v>
      </c>
      <c r="G156" s="24" t="s">
        <v>82</v>
      </c>
      <c r="H156" s="16" t="str">
        <f>Table13[[#This Row],[Название в системе продавца]]</f>
        <v>Принт 5в1  черный мужской 52 120939888 (Print51) (2XL)</v>
      </c>
      <c r="I156" s="11" t="str">
        <f>Table13[[#This Row],[Артикул]]</f>
        <v>CL_OC_MEN_PRINT51_BLACK_120939888_52_(2XL)</v>
      </c>
      <c r="J156" s="11" t="str" cm="1">
        <f t="array" ref="J156">_xlfn.TEXTJOIN("_", TRUE, INDEX(_xlfn.TEXTSPLIT(Table13[[#This Row],[SKU_ID_KSP]], "_"), _xlfn.SEQUENCE(5)))</f>
        <v>CL_OC_MEN_PRINT51_BLACK</v>
      </c>
      <c r="K156" s="11" t="str">
        <f>UPPER(_xlfn.TEXTJOIN("_",TRUE,Table13[[#This Row],[SKU_key]],Table13[[#This Row],[MY_SIZE]]))</f>
        <v>CL_OC_MEN_PRINT51_BLACK_XL</v>
      </c>
      <c r="M156" s="2"/>
      <c r="O156" s="2">
        <f>_xlfn.NUMBERVALUE(_xlfn.TEXTBEFORE(Table13[[#This Row],[Сумма]],"."))</f>
        <v>8083</v>
      </c>
      <c r="V156" s="1">
        <v>609270127</v>
      </c>
      <c r="W156" s="1" t="s">
        <v>225</v>
      </c>
      <c r="X156" s="1" t="s">
        <v>235</v>
      </c>
      <c r="Y156" s="1" t="s">
        <v>236</v>
      </c>
      <c r="Z156" s="1" t="s">
        <v>237</v>
      </c>
      <c r="AA156" s="1" t="s">
        <v>512</v>
      </c>
      <c r="AB156" s="1" t="s">
        <v>87</v>
      </c>
      <c r="AC156" s="1" t="s">
        <v>513</v>
      </c>
      <c r="AD156" s="1" t="s">
        <v>225</v>
      </c>
      <c r="AE156" s="1" t="s">
        <v>35</v>
      </c>
      <c r="AG156" s="1" t="s">
        <v>36</v>
      </c>
      <c r="AH156" s="1" t="s">
        <v>37</v>
      </c>
      <c r="AI156" s="1" t="s">
        <v>38</v>
      </c>
      <c r="AM156" s="1" t="s">
        <v>39</v>
      </c>
      <c r="AN156" s="1" t="s">
        <v>39</v>
      </c>
      <c r="AO156" s="1" t="s">
        <v>39</v>
      </c>
      <c r="AP156" s="1" t="s">
        <v>39</v>
      </c>
      <c r="AQ156" s="1">
        <v>1</v>
      </c>
      <c r="AR156" s="1" t="s">
        <v>40</v>
      </c>
      <c r="AS156" s="1" t="s">
        <v>40</v>
      </c>
      <c r="AT156" s="1" t="s">
        <v>40</v>
      </c>
      <c r="AU156" s="1" t="s">
        <v>41</v>
      </c>
      <c r="AV156" s="1" t="s">
        <v>375</v>
      </c>
      <c r="AW156" s="1" t="s">
        <v>43</v>
      </c>
    </row>
    <row r="157" spans="1:49" x14ac:dyDescent="0.35">
      <c r="A157" s="23">
        <v>45879</v>
      </c>
      <c r="B157" s="1" t="s">
        <v>197</v>
      </c>
      <c r="E157" s="18" t="s">
        <v>271</v>
      </c>
      <c r="F157" s="12">
        <v>609161748</v>
      </c>
      <c r="G157" s="12" t="s">
        <v>82</v>
      </c>
      <c r="H157" s="16" t="str">
        <f>Table13[[#This Row],[Название в системе продавца]]</f>
        <v>Принт 5в1  черный мужской 48 108382478 (Print51) (XL)</v>
      </c>
      <c r="I157" s="11" t="str">
        <f>Table13[[#This Row],[Артикул]]</f>
        <v>CL_OC_MEN_PRINT51_BLACK_108382478_48_(XL)</v>
      </c>
      <c r="J157" s="11" t="str" cm="1">
        <f t="array" ref="J157">_xlfn.TEXTJOIN("_", TRUE, INDEX(_xlfn.TEXTSPLIT(Table13[[#This Row],[SKU_ID_KSP]], "_"), _xlfn.SEQUENCE(5)))</f>
        <v>CL_OC_MEN_PRINT51_BLACK</v>
      </c>
      <c r="K157" s="11" t="str">
        <f>UPPER(_xlfn.TEXTJOIN("_",TRUE,Table13[[#This Row],[SKU_key]],Table13[[#This Row],[MY_SIZE]]))</f>
        <v>CL_OC_MEN_PRINT51_BLACK_XL</v>
      </c>
      <c r="M157" s="2"/>
      <c r="O157" s="2">
        <f>_xlfn.NUMBERVALUE(_xlfn.TEXTBEFORE(Table13[[#This Row],[Сумма]],"."))</f>
        <v>9449</v>
      </c>
      <c r="V157" s="1">
        <v>609161748</v>
      </c>
      <c r="W157" s="1" t="s">
        <v>225</v>
      </c>
      <c r="X157" s="1" t="s">
        <v>545</v>
      </c>
      <c r="Y157" s="1" t="s">
        <v>546</v>
      </c>
      <c r="Z157" s="1" t="s">
        <v>547</v>
      </c>
      <c r="AA157" s="1" t="s">
        <v>548</v>
      </c>
      <c r="AB157" s="1" t="s">
        <v>48</v>
      </c>
      <c r="AC157" s="1" t="s">
        <v>549</v>
      </c>
      <c r="AD157" s="1" t="s">
        <v>225</v>
      </c>
      <c r="AE157" s="1" t="s">
        <v>35</v>
      </c>
      <c r="AG157" s="1" t="s">
        <v>36</v>
      </c>
      <c r="AH157" s="1" t="s">
        <v>60</v>
      </c>
      <c r="AI157" s="1" t="s">
        <v>38</v>
      </c>
      <c r="AM157" s="1" t="s">
        <v>39</v>
      </c>
      <c r="AN157" s="1" t="s">
        <v>39</v>
      </c>
      <c r="AO157" s="1" t="s">
        <v>39</v>
      </c>
      <c r="AP157" s="1" t="s">
        <v>39</v>
      </c>
      <c r="AQ157" s="1">
        <v>1</v>
      </c>
      <c r="AR157" s="1" t="s">
        <v>40</v>
      </c>
      <c r="AS157" s="1" t="s">
        <v>110</v>
      </c>
      <c r="AT157" s="1" t="s">
        <v>40</v>
      </c>
      <c r="AU157" s="1" t="s">
        <v>41</v>
      </c>
      <c r="AV157" s="1" t="s">
        <v>375</v>
      </c>
      <c r="AW157" s="1" t="s">
        <v>43</v>
      </c>
    </row>
    <row r="158" spans="1:49" x14ac:dyDescent="0.35">
      <c r="A158" s="23">
        <v>45879</v>
      </c>
      <c r="B158" s="1" t="s">
        <v>197</v>
      </c>
      <c r="E158" s="18" t="s">
        <v>271</v>
      </c>
      <c r="F158" s="12">
        <v>609470839</v>
      </c>
      <c r="G158" s="24" t="s">
        <v>82</v>
      </c>
      <c r="H158" s="16" t="str">
        <f>Table13[[#This Row],[Название в системе продавца]]</f>
        <v>Принт 5в1  черный мужской 46/L 103217238 (Print51) (L)</v>
      </c>
      <c r="I158" s="11" t="str">
        <f>Table13[[#This Row],[Артикул]]</f>
        <v>CL_OC_MEN_PRINT51_BLACK_103217238_46/L_(L)</v>
      </c>
      <c r="J158" s="11" t="str" cm="1">
        <f t="array" ref="J158">_xlfn.TEXTJOIN("_", TRUE, INDEX(_xlfn.TEXTSPLIT(Table13[[#This Row],[SKU_ID_KSP]], "_"), _xlfn.SEQUENCE(5)))</f>
        <v>CL_OC_MEN_PRINT51_BLACK</v>
      </c>
      <c r="K158" s="11" t="str">
        <f>UPPER(_xlfn.TEXTJOIN("_",TRUE,Table13[[#This Row],[SKU_key]],Table13[[#This Row],[MY_SIZE]]))</f>
        <v>CL_OC_MEN_PRINT51_BLACK_XL</v>
      </c>
      <c r="M158" s="2"/>
      <c r="O158" s="2">
        <f>_xlfn.NUMBERVALUE(_xlfn.TEXTBEFORE(Table13[[#This Row],[Сумма]],"."))</f>
        <v>8999</v>
      </c>
      <c r="V158" s="1">
        <v>609470839</v>
      </c>
      <c r="W158" s="1" t="s">
        <v>375</v>
      </c>
      <c r="X158" s="1" t="s">
        <v>256</v>
      </c>
      <c r="Y158" s="1" t="s">
        <v>257</v>
      </c>
      <c r="Z158" s="1" t="s">
        <v>258</v>
      </c>
      <c r="AA158" s="1" t="s">
        <v>128</v>
      </c>
      <c r="AB158" s="1" t="s">
        <v>48</v>
      </c>
      <c r="AC158" s="1" t="s">
        <v>526</v>
      </c>
      <c r="AD158" s="1" t="s">
        <v>375</v>
      </c>
      <c r="AE158" s="1" t="s">
        <v>35</v>
      </c>
      <c r="AG158" s="1" t="s">
        <v>97</v>
      </c>
      <c r="AH158" s="1" t="s">
        <v>60</v>
      </c>
      <c r="AI158" s="1" t="s">
        <v>38</v>
      </c>
      <c r="AM158" s="1" t="s">
        <v>39</v>
      </c>
      <c r="AN158" s="1" t="s">
        <v>39</v>
      </c>
      <c r="AO158" s="1" t="s">
        <v>39</v>
      </c>
      <c r="AP158" s="1" t="s">
        <v>39</v>
      </c>
      <c r="AQ158" s="1">
        <v>1</v>
      </c>
      <c r="AR158" s="1" t="s">
        <v>40</v>
      </c>
      <c r="AS158" s="1" t="s">
        <v>40</v>
      </c>
      <c r="AT158" s="1" t="s">
        <v>40</v>
      </c>
      <c r="AU158" s="1" t="s">
        <v>41</v>
      </c>
      <c r="AV158" s="1" t="s">
        <v>375</v>
      </c>
      <c r="AW158" s="1" t="s">
        <v>43</v>
      </c>
    </row>
    <row r="159" spans="1:49" x14ac:dyDescent="0.35">
      <c r="A159" s="23">
        <v>45879</v>
      </c>
      <c r="B159" s="1" t="s">
        <v>197</v>
      </c>
      <c r="E159" s="18" t="s">
        <v>271</v>
      </c>
      <c r="F159" s="12">
        <v>609295635</v>
      </c>
      <c r="G159" s="12" t="s">
        <v>141</v>
      </c>
      <c r="H159" s="16" t="str">
        <f>Table13[[#This Row],[Название в системе продавца]]</f>
        <v>Принт 5в1  черный мужской 54 103217238 (Print51) (3XL)</v>
      </c>
      <c r="I159" s="11" t="str">
        <f>Table13[[#This Row],[Артикул]]</f>
        <v>CL_OC_MEN_PRINT51_BLACK_103217238_54_(3XL)</v>
      </c>
      <c r="J159" s="11" t="str" cm="1">
        <f t="array" ref="J159">_xlfn.TEXTJOIN("_", TRUE, INDEX(_xlfn.TEXTSPLIT(Table13[[#This Row],[SKU_ID_KSP]], "_"), _xlfn.SEQUENCE(5)))</f>
        <v>CL_OC_MEN_PRINT51_BLACK</v>
      </c>
      <c r="K159" s="11" t="str">
        <f>UPPER(_xlfn.TEXTJOIN("_",TRUE,Table13[[#This Row],[SKU_key]],Table13[[#This Row],[MY_SIZE]]))</f>
        <v>CL_OC_MEN_PRINT51_BLACK_3XL</v>
      </c>
      <c r="M159" s="2"/>
      <c r="O159" s="2">
        <f>_xlfn.NUMBERVALUE(_xlfn.TEXTBEFORE(Table13[[#This Row],[Сумма]],"."))</f>
        <v>10271</v>
      </c>
      <c r="V159" s="1">
        <v>609295635</v>
      </c>
      <c r="W159" s="1" t="s">
        <v>225</v>
      </c>
      <c r="X159" s="1" t="s">
        <v>527</v>
      </c>
      <c r="Y159" s="1" t="s">
        <v>528</v>
      </c>
      <c r="Z159" s="1" t="s">
        <v>529</v>
      </c>
      <c r="AA159" s="1" t="s">
        <v>530</v>
      </c>
      <c r="AB159" s="1" t="s">
        <v>48</v>
      </c>
      <c r="AC159" s="1" t="s">
        <v>531</v>
      </c>
      <c r="AD159" s="1" t="s">
        <v>225</v>
      </c>
      <c r="AE159" s="1" t="s">
        <v>35</v>
      </c>
      <c r="AG159" s="1" t="s">
        <v>36</v>
      </c>
      <c r="AH159" s="1" t="s">
        <v>37</v>
      </c>
      <c r="AI159" s="1" t="s">
        <v>38</v>
      </c>
      <c r="AM159" s="1" t="s">
        <v>39</v>
      </c>
      <c r="AN159" s="1" t="s">
        <v>39</v>
      </c>
      <c r="AO159" s="1" t="s">
        <v>39</v>
      </c>
      <c r="AP159" s="1" t="s">
        <v>39</v>
      </c>
      <c r="AQ159" s="1">
        <v>1</v>
      </c>
      <c r="AR159" s="1" t="s">
        <v>40</v>
      </c>
      <c r="AS159" s="1" t="s">
        <v>40</v>
      </c>
      <c r="AT159" s="1" t="s">
        <v>40</v>
      </c>
      <c r="AU159" s="1" t="s">
        <v>41</v>
      </c>
      <c r="AV159" s="1" t="s">
        <v>375</v>
      </c>
      <c r="AW159" s="1" t="s">
        <v>43</v>
      </c>
    </row>
    <row r="160" spans="1:49" x14ac:dyDescent="0.35">
      <c r="A160" s="23">
        <v>45879</v>
      </c>
      <c r="B160" s="1" t="s">
        <v>197</v>
      </c>
      <c r="E160" s="18" t="s">
        <v>271</v>
      </c>
      <c r="F160" s="12">
        <v>609199005</v>
      </c>
      <c r="G160" s="12" t="s">
        <v>141</v>
      </c>
      <c r="H160" s="16" t="str">
        <f>Table13[[#This Row],[Название в системе продавца]]</f>
        <v>Принт 5в1  черный мужской 50/52, 54 103217238 (Print51) (3XL)</v>
      </c>
      <c r="I160" s="11" t="str">
        <f>Table13[[#This Row],[Артикул]]</f>
        <v>CL_OC_MEN_PRINT51_BLACK_103217238_50/52, 54_(3XL)</v>
      </c>
      <c r="J160" s="11" t="str" cm="1">
        <f t="array" ref="J160">_xlfn.TEXTJOIN("_", TRUE, INDEX(_xlfn.TEXTSPLIT(Table13[[#This Row],[SKU_ID_KSP]], "_"), _xlfn.SEQUENCE(5)))</f>
        <v>CL_OC_MEN_PRINT51_BLACK</v>
      </c>
      <c r="K160" s="11" t="str">
        <f>UPPER(_xlfn.TEXTJOIN("_",TRUE,Table13[[#This Row],[SKU_key]],Table13[[#This Row],[MY_SIZE]]))</f>
        <v>CL_OC_MEN_PRINT51_BLACK_3XL</v>
      </c>
      <c r="M160" s="2"/>
      <c r="O160" s="2">
        <f>_xlfn.NUMBERVALUE(_xlfn.TEXTBEFORE(Table13[[#This Row],[Сумма]],"."))</f>
        <v>8784</v>
      </c>
      <c r="V160" s="1">
        <v>609199005</v>
      </c>
      <c r="W160" s="1" t="s">
        <v>225</v>
      </c>
      <c r="X160" s="1" t="s">
        <v>532</v>
      </c>
      <c r="Y160" s="1" t="s">
        <v>533</v>
      </c>
      <c r="Z160" s="1" t="s">
        <v>534</v>
      </c>
      <c r="AA160" s="1" t="s">
        <v>535</v>
      </c>
      <c r="AB160" s="1" t="s">
        <v>48</v>
      </c>
      <c r="AC160" s="1" t="s">
        <v>536</v>
      </c>
      <c r="AD160" s="1" t="s">
        <v>225</v>
      </c>
      <c r="AE160" s="1" t="s">
        <v>35</v>
      </c>
      <c r="AG160" s="1" t="s">
        <v>36</v>
      </c>
      <c r="AH160" s="1" t="s">
        <v>50</v>
      </c>
      <c r="AI160" s="1" t="s">
        <v>38</v>
      </c>
      <c r="AM160" s="1" t="s">
        <v>39</v>
      </c>
      <c r="AN160" s="1" t="s">
        <v>39</v>
      </c>
      <c r="AO160" s="1" t="s">
        <v>39</v>
      </c>
      <c r="AP160" s="1" t="s">
        <v>39</v>
      </c>
      <c r="AQ160" s="1">
        <v>1</v>
      </c>
      <c r="AR160" s="1" t="s">
        <v>40</v>
      </c>
      <c r="AS160" s="1" t="s">
        <v>40</v>
      </c>
      <c r="AT160" s="1" t="s">
        <v>40</v>
      </c>
      <c r="AU160" s="1" t="s">
        <v>41</v>
      </c>
      <c r="AV160" s="1" t="s">
        <v>375</v>
      </c>
      <c r="AW160" s="1" t="s">
        <v>43</v>
      </c>
    </row>
    <row r="161" spans="1:49" x14ac:dyDescent="0.35">
      <c r="A161" s="23">
        <v>45879</v>
      </c>
      <c r="B161" s="1" t="s">
        <v>553</v>
      </c>
      <c r="E161" s="18" t="s">
        <v>271</v>
      </c>
      <c r="F161" s="12">
        <v>609382435</v>
      </c>
      <c r="G161" s="12" t="s">
        <v>79</v>
      </c>
      <c r="H161" s="16" t="str">
        <f>Table13[[#This Row],[Название в системе продавца]]</f>
        <v>Принт 5в1  черный мужской 42/S 103217238 (Print51) (S)</v>
      </c>
      <c r="I161" s="11" t="str">
        <f>Table13[[#This Row],[Артикул]]</f>
        <v>CL_OC_MEN_PRINT51_BLACK_103217238_42/S_(S)</v>
      </c>
      <c r="J161" s="11" t="str" cm="1">
        <f t="array" ref="J161">_xlfn.TEXTJOIN("_", TRUE, INDEX(_xlfn.TEXTSPLIT(Table13[[#This Row],[SKU_ID_KSP]], "_"), _xlfn.SEQUENCE(5)))</f>
        <v>CL_OC_MEN_PRINT51_BLACK</v>
      </c>
      <c r="K161" s="11" t="str">
        <f>UPPER(_xlfn.TEXTJOIN("_",TRUE,Table13[[#This Row],[SKU_key]],Table13[[#This Row],[MY_SIZE]]))</f>
        <v>CL_OC_MEN_PRINT51_BLACK_S</v>
      </c>
      <c r="M161" s="2"/>
      <c r="O161" s="2">
        <f>_xlfn.NUMBERVALUE(_xlfn.TEXTBEFORE(Table13[[#This Row],[Сумма]],"."))</f>
        <v>10645</v>
      </c>
      <c r="V161" s="1">
        <v>609382435</v>
      </c>
      <c r="W161" s="1" t="s">
        <v>375</v>
      </c>
      <c r="X161" s="1" t="s">
        <v>116</v>
      </c>
      <c r="Y161" s="1" t="s">
        <v>117</v>
      </c>
      <c r="Z161" s="1" t="s">
        <v>118</v>
      </c>
      <c r="AA161" s="1" t="s">
        <v>550</v>
      </c>
      <c r="AB161" s="1" t="s">
        <v>48</v>
      </c>
      <c r="AC161" s="1" t="s">
        <v>551</v>
      </c>
      <c r="AD161" s="1" t="s">
        <v>375</v>
      </c>
      <c r="AE161" s="1" t="s">
        <v>35</v>
      </c>
      <c r="AG161" s="1" t="s">
        <v>36</v>
      </c>
      <c r="AH161" s="1" t="s">
        <v>37</v>
      </c>
      <c r="AI161" s="1" t="s">
        <v>38</v>
      </c>
      <c r="AM161" s="1" t="s">
        <v>39</v>
      </c>
      <c r="AN161" s="1" t="s">
        <v>39</v>
      </c>
      <c r="AO161" s="1" t="s">
        <v>39</v>
      </c>
      <c r="AP161" s="1" t="s">
        <v>39</v>
      </c>
      <c r="AQ161" s="1">
        <v>1</v>
      </c>
      <c r="AR161" s="1" t="s">
        <v>40</v>
      </c>
      <c r="AS161" s="1" t="s">
        <v>40</v>
      </c>
      <c r="AT161" s="1" t="s">
        <v>40</v>
      </c>
      <c r="AU161" s="1" t="s">
        <v>41</v>
      </c>
      <c r="AV161" s="1" t="s">
        <v>375</v>
      </c>
      <c r="AW161" s="1" t="s">
        <v>552</v>
      </c>
    </row>
    <row r="162" spans="1:49" x14ac:dyDescent="0.35">
      <c r="A162" s="23">
        <v>45879</v>
      </c>
      <c r="B162" s="1" t="s">
        <v>146</v>
      </c>
      <c r="E162" s="14" t="s">
        <v>502</v>
      </c>
      <c r="F162" s="12">
        <v>609132772</v>
      </c>
      <c r="G162" s="12" t="s">
        <v>143</v>
      </c>
      <c r="H162" s="16" t="str">
        <f>Table13[[#This Row],[Название в системе продавца]]</f>
        <v>Комплект ESDY 984903816 черный L</v>
      </c>
      <c r="I162" s="11" t="str">
        <f>Table13[[#This Row],[Артикул]]</f>
        <v>117427594_083791036</v>
      </c>
      <c r="J162" s="11" t="e" cm="1">
        <f t="array" ref="J162">_xlfn.TEXTJOIN("_", TRUE, INDEX(_xlfn.TEXTSPLIT(Table13[[#This Row],[SKU_ID_KSP]], "_"), _xlfn.SEQUENCE(5)))</f>
        <v>#REF!</v>
      </c>
      <c r="K162" s="11" t="e">
        <f>UPPER(_xlfn.TEXTJOIN("_",TRUE,Table13[[#This Row],[SKU_key]],Table13[[#This Row],[MY_SIZE]]))</f>
        <v>#REF!</v>
      </c>
      <c r="M162" s="2"/>
      <c r="O162" s="2">
        <f>_xlfn.NUMBERVALUE(_xlfn.TEXTBEFORE(Table13[[#This Row],[Сумма]],"."))</f>
        <v>5000</v>
      </c>
      <c r="V162" s="1">
        <v>609132772</v>
      </c>
      <c r="W162" s="1" t="s">
        <v>225</v>
      </c>
      <c r="X162" s="1" t="s">
        <v>473</v>
      </c>
      <c r="Y162" s="1" t="s">
        <v>473</v>
      </c>
      <c r="Z162" s="1" t="s">
        <v>474</v>
      </c>
      <c r="AA162" s="1" t="s">
        <v>475</v>
      </c>
      <c r="AB162" s="1" t="s">
        <v>48</v>
      </c>
      <c r="AC162" s="1" t="s">
        <v>572</v>
      </c>
      <c r="AD162" s="1" t="s">
        <v>225</v>
      </c>
      <c r="AE162" s="1" t="s">
        <v>35</v>
      </c>
      <c r="AG162" s="1" t="s">
        <v>97</v>
      </c>
      <c r="AH162" s="1" t="s">
        <v>37</v>
      </c>
      <c r="AI162" s="1" t="s">
        <v>38</v>
      </c>
      <c r="AM162" s="1" t="s">
        <v>39</v>
      </c>
      <c r="AN162" s="1" t="s">
        <v>39</v>
      </c>
      <c r="AO162" s="1" t="s">
        <v>39</v>
      </c>
      <c r="AP162" s="1" t="s">
        <v>39</v>
      </c>
      <c r="AQ162" s="1">
        <v>1</v>
      </c>
      <c r="AR162" s="1" t="s">
        <v>40</v>
      </c>
      <c r="AS162" s="1" t="s">
        <v>40</v>
      </c>
      <c r="AT162" s="1" t="s">
        <v>40</v>
      </c>
      <c r="AU162" s="1" t="s">
        <v>41</v>
      </c>
      <c r="AV162" s="1" t="s">
        <v>375</v>
      </c>
      <c r="AW162" s="1" t="s">
        <v>90</v>
      </c>
    </row>
    <row r="163" spans="1:49" x14ac:dyDescent="0.35">
      <c r="A163" s="23">
        <v>45879</v>
      </c>
      <c r="B163" s="1" t="s">
        <v>146</v>
      </c>
      <c r="E163" s="19" t="s">
        <v>140</v>
      </c>
      <c r="F163" s="12">
        <v>609736398</v>
      </c>
      <c r="G163" s="12" t="s">
        <v>82</v>
      </c>
      <c r="H163" s="16">
        <f>Table13[[#This Row],[Название в системе продавца]]</f>
        <v>0</v>
      </c>
      <c r="I163" s="11" t="str">
        <f>Table13[[#This Row],[Артикул]]</f>
        <v>OnlyFit 004</v>
      </c>
      <c r="J163" s="11" t="e" cm="1">
        <f t="array" ref="J163">_xlfn.TEXTJOIN("_", TRUE, INDEX(_xlfn.TEXTSPLIT(Table13[[#This Row],[SKU_ID_KSP]], "_"), _xlfn.SEQUENCE(5)))</f>
        <v>#REF!</v>
      </c>
      <c r="K163" s="11" t="e">
        <f>UPPER(_xlfn.TEXTJOIN("_",TRUE,Table13[[#This Row],[SKU_key]],Table13[[#This Row],[MY_SIZE]]))</f>
        <v>#REF!</v>
      </c>
      <c r="M163" s="2"/>
      <c r="O163" s="2">
        <f>_xlfn.NUMBERVALUE(_xlfn.TEXTBEFORE(Table13[[#This Row],[Сумма]],"."))</f>
        <v>17990</v>
      </c>
      <c r="V163" s="1">
        <v>609736398</v>
      </c>
      <c r="W163" s="1" t="s">
        <v>375</v>
      </c>
      <c r="X163" s="1" t="s">
        <v>102</v>
      </c>
      <c r="Z163" s="1" t="s">
        <v>103</v>
      </c>
      <c r="AA163" s="1" t="s">
        <v>405</v>
      </c>
      <c r="AB163" s="1" t="s">
        <v>87</v>
      </c>
      <c r="AC163" s="1" t="s">
        <v>562</v>
      </c>
      <c r="AD163" s="1" t="s">
        <v>375</v>
      </c>
      <c r="AE163" s="1" t="s">
        <v>35</v>
      </c>
      <c r="AG163" s="1" t="s">
        <v>97</v>
      </c>
      <c r="AH163" s="1" t="s">
        <v>60</v>
      </c>
      <c r="AI163" s="1" t="s">
        <v>38</v>
      </c>
      <c r="AM163" s="1" t="s">
        <v>39</v>
      </c>
      <c r="AN163" s="1" t="s">
        <v>39</v>
      </c>
      <c r="AO163" s="1" t="s">
        <v>39</v>
      </c>
      <c r="AP163" s="1" t="s">
        <v>39</v>
      </c>
      <c r="AQ163" s="1">
        <v>1</v>
      </c>
      <c r="AR163" s="1" t="s">
        <v>40</v>
      </c>
      <c r="AS163" s="1" t="s">
        <v>40</v>
      </c>
      <c r="AT163" s="1" t="s">
        <v>40</v>
      </c>
      <c r="AU163" s="1" t="s">
        <v>41</v>
      </c>
      <c r="AV163" s="1" t="s">
        <v>504</v>
      </c>
      <c r="AW163" s="1" t="s">
        <v>90</v>
      </c>
    </row>
    <row r="164" spans="1:49" x14ac:dyDescent="0.35">
      <c r="A164" s="23">
        <v>45879</v>
      </c>
      <c r="B164" s="1" t="s">
        <v>146</v>
      </c>
      <c r="E164" s="19" t="s">
        <v>140</v>
      </c>
      <c r="F164" s="12">
        <v>609278966</v>
      </c>
      <c r="G164" s="12" t="s">
        <v>82</v>
      </c>
      <c r="H164" s="16" t="str">
        <f>Table13[[#This Row],[Название в системе продавца]]</f>
        <v>Спортивный костюм OnlyFit 03 черный, белый XL</v>
      </c>
      <c r="I164" s="11" t="str">
        <f>Table13[[#This Row],[Артикул]]</f>
        <v>OnlyFit 003</v>
      </c>
      <c r="J164" s="11" t="e" cm="1">
        <f t="array" ref="J164">_xlfn.TEXTJOIN("_", TRUE, INDEX(_xlfn.TEXTSPLIT(Table13[[#This Row],[SKU_ID_KSP]], "_"), _xlfn.SEQUENCE(5)))</f>
        <v>#REF!</v>
      </c>
      <c r="K164" s="11" t="e">
        <f>UPPER(_xlfn.TEXTJOIN("_",TRUE,Table13[[#This Row],[SKU_key]],Table13[[#This Row],[MY_SIZE]]))</f>
        <v>#REF!</v>
      </c>
      <c r="M164" s="2"/>
      <c r="O164" s="2">
        <f>_xlfn.NUMBERVALUE(_xlfn.TEXTBEFORE(Table13[[#This Row],[Сумма]],"."))</f>
        <v>20990</v>
      </c>
      <c r="V164" s="1">
        <v>609278966</v>
      </c>
      <c r="W164" s="1" t="s">
        <v>225</v>
      </c>
      <c r="X164" s="1" t="s">
        <v>105</v>
      </c>
      <c r="Y164" s="1" t="s">
        <v>105</v>
      </c>
      <c r="Z164" s="1" t="s">
        <v>106</v>
      </c>
      <c r="AA164" s="1" t="s">
        <v>450</v>
      </c>
      <c r="AB164" s="1" t="s">
        <v>87</v>
      </c>
      <c r="AC164" s="1" t="s">
        <v>564</v>
      </c>
      <c r="AD164" s="1" t="s">
        <v>225</v>
      </c>
      <c r="AE164" s="1" t="s">
        <v>35</v>
      </c>
      <c r="AG164" s="1" t="s">
        <v>36</v>
      </c>
      <c r="AH164" s="1" t="s">
        <v>60</v>
      </c>
      <c r="AI164" s="1" t="s">
        <v>38</v>
      </c>
      <c r="AM164" s="1" t="s">
        <v>39</v>
      </c>
      <c r="AN164" s="1" t="s">
        <v>39</v>
      </c>
      <c r="AO164" s="1" t="s">
        <v>39</v>
      </c>
      <c r="AP164" s="1" t="s">
        <v>39</v>
      </c>
      <c r="AQ164" s="1">
        <v>1</v>
      </c>
      <c r="AR164" s="1" t="s">
        <v>40</v>
      </c>
      <c r="AS164" s="1" t="s">
        <v>40</v>
      </c>
      <c r="AT164" s="1" t="s">
        <v>40</v>
      </c>
      <c r="AU164" s="1" t="s">
        <v>41</v>
      </c>
      <c r="AV164" s="1" t="s">
        <v>375</v>
      </c>
      <c r="AW164" s="1" t="s">
        <v>90</v>
      </c>
    </row>
    <row r="165" spans="1:49" x14ac:dyDescent="0.35">
      <c r="A165" s="23">
        <v>45879</v>
      </c>
      <c r="B165" s="1" t="s">
        <v>146</v>
      </c>
      <c r="E165" s="19" t="s">
        <v>140</v>
      </c>
      <c r="F165" s="12">
        <v>609219107</v>
      </c>
      <c r="G165" s="12" t="s">
        <v>142</v>
      </c>
      <c r="H165" s="16">
        <f>Table13[[#This Row],[Название в системе продавца]]</f>
        <v>0</v>
      </c>
      <c r="I165" s="11" t="str">
        <f>Table13[[#This Row],[Артикул]]</f>
        <v>OnlyFit 004</v>
      </c>
      <c r="J165" s="11" t="e" cm="1">
        <f t="array" ref="J165">_xlfn.TEXTJOIN("_", TRUE, INDEX(_xlfn.TEXTSPLIT(Table13[[#This Row],[SKU_ID_KSP]], "_"), _xlfn.SEQUENCE(5)))</f>
        <v>#REF!</v>
      </c>
      <c r="K165" s="11" t="e">
        <f>UPPER(_xlfn.TEXTJOIN("_",TRUE,Table13[[#This Row],[SKU_key]],Table13[[#This Row],[MY_SIZE]]))</f>
        <v>#REF!</v>
      </c>
      <c r="M165" s="2"/>
      <c r="O165" s="2">
        <f>_xlfn.NUMBERVALUE(_xlfn.TEXTBEFORE(Table13[[#This Row],[Сумма]],"."))</f>
        <v>17990</v>
      </c>
      <c r="V165" s="1">
        <v>609219107</v>
      </c>
      <c r="W165" s="1" t="s">
        <v>225</v>
      </c>
      <c r="X165" s="1" t="s">
        <v>102</v>
      </c>
      <c r="Z165" s="1" t="s">
        <v>103</v>
      </c>
      <c r="AA165" s="1" t="s">
        <v>405</v>
      </c>
      <c r="AB165" s="1" t="s">
        <v>87</v>
      </c>
      <c r="AC165" s="1" t="s">
        <v>563</v>
      </c>
      <c r="AD165" s="1" t="s">
        <v>225</v>
      </c>
      <c r="AE165" s="1" t="s">
        <v>35</v>
      </c>
      <c r="AG165" s="1" t="s">
        <v>97</v>
      </c>
      <c r="AH165" s="1" t="s">
        <v>60</v>
      </c>
      <c r="AI165" s="1" t="s">
        <v>38</v>
      </c>
      <c r="AM165" s="1" t="s">
        <v>39</v>
      </c>
      <c r="AN165" s="1" t="s">
        <v>39</v>
      </c>
      <c r="AO165" s="1" t="s">
        <v>39</v>
      </c>
      <c r="AP165" s="1" t="s">
        <v>39</v>
      </c>
      <c r="AQ165" s="1">
        <v>1</v>
      </c>
      <c r="AR165" s="1" t="s">
        <v>40</v>
      </c>
      <c r="AS165" s="1" t="s">
        <v>40</v>
      </c>
      <c r="AT165" s="1" t="s">
        <v>40</v>
      </c>
      <c r="AU165" s="1" t="s">
        <v>41</v>
      </c>
      <c r="AV165" s="1" t="s">
        <v>375</v>
      </c>
      <c r="AW165" s="1" t="s">
        <v>90</v>
      </c>
    </row>
    <row r="166" spans="1:49" x14ac:dyDescent="0.35">
      <c r="A166" s="23">
        <v>45879</v>
      </c>
      <c r="B166" s="1" t="s">
        <v>146</v>
      </c>
      <c r="E166" s="19" t="s">
        <v>140</v>
      </c>
      <c r="F166" s="12">
        <v>609438387</v>
      </c>
      <c r="G166" s="12" t="s">
        <v>142</v>
      </c>
      <c r="H166" s="16" t="str">
        <f>Table13[[#This Row],[Название в системе продавца]]</f>
        <v>Комплект 0-beli черный, белый S</v>
      </c>
      <c r="I166" s="11" t="str">
        <f>Table13[[#This Row],[Артикул]]</f>
        <v>132549028_648010366</v>
      </c>
      <c r="J166" s="11" t="e" cm="1">
        <f t="array" ref="J166">_xlfn.TEXTJOIN("_", TRUE, INDEX(_xlfn.TEXTSPLIT(Table13[[#This Row],[SKU_ID_KSP]], "_"), _xlfn.SEQUENCE(5)))</f>
        <v>#REF!</v>
      </c>
      <c r="K166" s="11" t="e">
        <f>UPPER(_xlfn.TEXTJOIN("_",TRUE,Table13[[#This Row],[SKU_key]],Table13[[#This Row],[MY_SIZE]]))</f>
        <v>#REF!</v>
      </c>
      <c r="M166" s="2"/>
      <c r="O166" s="2">
        <f>_xlfn.NUMBERVALUE(_xlfn.TEXTBEFORE(Table13[[#This Row],[Сумма]],"."))</f>
        <v>17990</v>
      </c>
      <c r="V166" s="1">
        <v>609438387</v>
      </c>
      <c r="W166" s="1" t="s">
        <v>375</v>
      </c>
      <c r="X166" s="1" t="s">
        <v>581</v>
      </c>
      <c r="Y166" s="1" t="s">
        <v>135</v>
      </c>
      <c r="Z166" s="1" t="s">
        <v>582</v>
      </c>
      <c r="AA166" s="1" t="s">
        <v>405</v>
      </c>
      <c r="AB166" s="1" t="s">
        <v>48</v>
      </c>
      <c r="AC166" s="1" t="s">
        <v>583</v>
      </c>
      <c r="AD166" s="1" t="s">
        <v>375</v>
      </c>
      <c r="AE166" s="1" t="s">
        <v>35</v>
      </c>
      <c r="AG166" s="1" t="s">
        <v>97</v>
      </c>
      <c r="AH166" s="1" t="s">
        <v>60</v>
      </c>
      <c r="AI166" s="1" t="s">
        <v>38</v>
      </c>
      <c r="AM166" s="1" t="s">
        <v>39</v>
      </c>
      <c r="AN166" s="1" t="s">
        <v>39</v>
      </c>
      <c r="AO166" s="1" t="s">
        <v>39</v>
      </c>
      <c r="AP166" s="1" t="s">
        <v>39</v>
      </c>
      <c r="AQ166" s="1">
        <v>1</v>
      </c>
      <c r="AR166" s="1" t="s">
        <v>40</v>
      </c>
      <c r="AS166" s="1" t="s">
        <v>40</v>
      </c>
      <c r="AT166" s="1" t="s">
        <v>40</v>
      </c>
      <c r="AU166" s="1" t="s">
        <v>41</v>
      </c>
      <c r="AV166" s="1" t="s">
        <v>375</v>
      </c>
      <c r="AW166" s="1" t="s">
        <v>90</v>
      </c>
    </row>
    <row r="167" spans="1:49" x14ac:dyDescent="0.35">
      <c r="A167" s="23">
        <v>45879</v>
      </c>
      <c r="B167" s="1" t="s">
        <v>146</v>
      </c>
      <c r="E167" s="19" t="s">
        <v>140</v>
      </c>
      <c r="F167" s="12">
        <v>609400032</v>
      </c>
      <c r="G167" s="12" t="s">
        <v>144</v>
      </c>
      <c r="H167" s="16" t="str">
        <f>Table13[[#This Row],[Название в системе продавца]]</f>
        <v>Комплект 0-beli черный, белый S</v>
      </c>
      <c r="I167" s="11" t="str">
        <f>Table13[[#This Row],[Артикул]]</f>
        <v>132549028_375565390</v>
      </c>
      <c r="J167" s="11" t="e" cm="1">
        <f t="array" ref="J167">_xlfn.TEXTJOIN("_", TRUE, INDEX(_xlfn.TEXTSPLIT(Table13[[#This Row],[SKU_ID_KSP]], "_"), _xlfn.SEQUENCE(5)))</f>
        <v>#REF!</v>
      </c>
      <c r="K167" s="11" t="e">
        <f>UPPER(_xlfn.TEXTJOIN("_",TRUE,Table13[[#This Row],[SKU_key]],Table13[[#This Row],[MY_SIZE]]))</f>
        <v>#REF!</v>
      </c>
      <c r="M167" s="2"/>
      <c r="O167" s="2">
        <f>_xlfn.NUMBERVALUE(_xlfn.TEXTBEFORE(Table13[[#This Row],[Сумма]],"."))</f>
        <v>20990</v>
      </c>
      <c r="V167" s="1">
        <v>609400032</v>
      </c>
      <c r="W167" s="1" t="s">
        <v>375</v>
      </c>
      <c r="X167" s="1" t="s">
        <v>134</v>
      </c>
      <c r="Y167" s="1" t="s">
        <v>135</v>
      </c>
      <c r="Z167" s="1" t="s">
        <v>579</v>
      </c>
      <c r="AA167" s="1" t="s">
        <v>450</v>
      </c>
      <c r="AB167" s="1" t="s">
        <v>48</v>
      </c>
      <c r="AC167" s="1" t="s">
        <v>580</v>
      </c>
      <c r="AD167" s="1" t="s">
        <v>375</v>
      </c>
      <c r="AE167" s="1" t="s">
        <v>35</v>
      </c>
      <c r="AG167" s="1" t="s">
        <v>97</v>
      </c>
      <c r="AH167" s="1" t="s">
        <v>50</v>
      </c>
      <c r="AI167" s="1" t="s">
        <v>38</v>
      </c>
      <c r="AM167" s="1" t="s">
        <v>39</v>
      </c>
      <c r="AN167" s="1" t="s">
        <v>39</v>
      </c>
      <c r="AO167" s="1" t="s">
        <v>39</v>
      </c>
      <c r="AP167" s="1" t="s">
        <v>39</v>
      </c>
      <c r="AQ167" s="1">
        <v>1</v>
      </c>
      <c r="AR167" s="1" t="s">
        <v>40</v>
      </c>
      <c r="AS167" s="1" t="s">
        <v>40</v>
      </c>
      <c r="AT167" s="1" t="s">
        <v>40</v>
      </c>
      <c r="AU167" s="1" t="s">
        <v>41</v>
      </c>
      <c r="AV167" s="1" t="s">
        <v>375</v>
      </c>
      <c r="AW167" s="1" t="s">
        <v>90</v>
      </c>
    </row>
    <row r="168" spans="1:49" x14ac:dyDescent="0.35">
      <c r="A168" s="23">
        <v>45879</v>
      </c>
      <c r="B168" s="1" t="s">
        <v>146</v>
      </c>
      <c r="E168" s="18" t="s">
        <v>271</v>
      </c>
      <c r="F168" s="12">
        <v>609492321</v>
      </c>
      <c r="G168" s="12" t="s">
        <v>198</v>
      </c>
      <c r="H168" s="16" t="str">
        <f>Table13[[#This Row],[Название в системе продавца]]</f>
        <v>Принт 5в1  черный мужской 44/M 103217238 (Print51) (M)</v>
      </c>
      <c r="I168" s="11" t="str">
        <f>Table13[[#This Row],[Артикул]]</f>
        <v>CL_OC_MEN_PRINT51_BLACK_103217238_44/M_(M)</v>
      </c>
      <c r="J168" s="11" t="str" cm="1">
        <f t="array" ref="J168">_xlfn.TEXTJOIN("_", TRUE, INDEX(_xlfn.TEXTSPLIT(Table13[[#This Row],[SKU_ID_KSP]], "_"), _xlfn.SEQUENCE(5)))</f>
        <v>CL_OC_MEN_PRINT51_BLACK</v>
      </c>
      <c r="K168" s="11" t="str">
        <f>UPPER(_xlfn.TEXTJOIN("_",TRUE,Table13[[#This Row],[SKU_key]],Table13[[#This Row],[MY_SIZE]]))</f>
        <v>CL_OC_MEN_PRINT51_BLACK_M</v>
      </c>
      <c r="M168" s="2"/>
      <c r="O168" s="2">
        <f>_xlfn.NUMBERVALUE(_xlfn.TEXTBEFORE(Table13[[#This Row],[Сумма]],"."))</f>
        <v>8757</v>
      </c>
      <c r="V168" s="1">
        <v>609492321</v>
      </c>
      <c r="W168" s="1" t="s">
        <v>375</v>
      </c>
      <c r="X168" s="1" t="s">
        <v>121</v>
      </c>
      <c r="Y168" s="1" t="s">
        <v>122</v>
      </c>
      <c r="Z168" s="1" t="s">
        <v>123</v>
      </c>
      <c r="AA168" s="1" t="s">
        <v>577</v>
      </c>
      <c r="AB168" s="1" t="s">
        <v>48</v>
      </c>
      <c r="AC168" s="1" t="s">
        <v>578</v>
      </c>
      <c r="AD168" s="1" t="s">
        <v>375</v>
      </c>
      <c r="AE168" s="1" t="s">
        <v>35</v>
      </c>
      <c r="AG168" s="1" t="s">
        <v>36</v>
      </c>
      <c r="AH168" s="1" t="s">
        <v>60</v>
      </c>
      <c r="AI168" s="1" t="s">
        <v>38</v>
      </c>
      <c r="AM168" s="1" t="s">
        <v>39</v>
      </c>
      <c r="AN168" s="1" t="s">
        <v>39</v>
      </c>
      <c r="AO168" s="1" t="s">
        <v>39</v>
      </c>
      <c r="AP168" s="1" t="s">
        <v>39</v>
      </c>
      <c r="AQ168" s="1">
        <v>1</v>
      </c>
      <c r="AR168" s="1" t="s">
        <v>40</v>
      </c>
      <c r="AS168" s="1" t="s">
        <v>40</v>
      </c>
      <c r="AT168" s="1" t="s">
        <v>40</v>
      </c>
      <c r="AU168" s="1" t="s">
        <v>41</v>
      </c>
      <c r="AV168" s="1" t="s">
        <v>375</v>
      </c>
      <c r="AW168" s="1" t="s">
        <v>90</v>
      </c>
    </row>
    <row r="169" spans="1:49" x14ac:dyDescent="0.35">
      <c r="A169" s="23">
        <v>45879</v>
      </c>
      <c r="B169" s="1" t="s">
        <v>146</v>
      </c>
      <c r="E169" s="18" t="s">
        <v>271</v>
      </c>
      <c r="F169" s="12">
        <v>609198763</v>
      </c>
      <c r="G169" s="12" t="s">
        <v>143</v>
      </c>
      <c r="H169" s="16" t="str">
        <f>Table13[[#This Row],[Название в системе продавца]]</f>
        <v>Принт 5в1  черный мужской 46-48 116155651 (Print51) (L)</v>
      </c>
      <c r="I169" s="11" t="str">
        <f>Table13[[#This Row],[Артикул]]</f>
        <v>CL_OC_MEN_PRINT51_BLACK_116155651_46-48_(L)</v>
      </c>
      <c r="J169" s="11" t="str" cm="1">
        <f t="array" ref="J169">_xlfn.TEXTJOIN("_", TRUE, INDEX(_xlfn.TEXTSPLIT(Table13[[#This Row],[SKU_ID_KSP]], "_"), _xlfn.SEQUENCE(5)))</f>
        <v>CL_OC_MEN_PRINT51_BLACK</v>
      </c>
      <c r="K169" s="11" t="str">
        <f>UPPER(_xlfn.TEXTJOIN("_",TRUE,Table13[[#This Row],[SKU_key]],Table13[[#This Row],[MY_SIZE]]))</f>
        <v>CL_OC_MEN_PRINT51_BLACK_L</v>
      </c>
      <c r="M169" s="2"/>
      <c r="O169" s="2">
        <f>_xlfn.NUMBERVALUE(_xlfn.TEXTBEFORE(Table13[[#This Row],[Сумма]],"."))</f>
        <v>8819</v>
      </c>
      <c r="V169" s="1">
        <v>609198763</v>
      </c>
      <c r="W169" s="1" t="s">
        <v>225</v>
      </c>
      <c r="X169" s="1" t="s">
        <v>83</v>
      </c>
      <c r="Y169" s="1" t="s">
        <v>84</v>
      </c>
      <c r="Z169" s="1" t="s">
        <v>85</v>
      </c>
      <c r="AA169" s="1" t="s">
        <v>558</v>
      </c>
      <c r="AB169" s="1" t="s">
        <v>87</v>
      </c>
      <c r="AC169" s="1" t="s">
        <v>559</v>
      </c>
      <c r="AD169" s="1" t="s">
        <v>225</v>
      </c>
      <c r="AE169" s="1" t="s">
        <v>35</v>
      </c>
      <c r="AG169" s="1" t="s">
        <v>36</v>
      </c>
      <c r="AH169" s="1" t="s">
        <v>37</v>
      </c>
      <c r="AI169" s="1" t="s">
        <v>38</v>
      </c>
      <c r="AM169" s="1" t="s">
        <v>39</v>
      </c>
      <c r="AN169" s="1" t="s">
        <v>39</v>
      </c>
      <c r="AO169" s="1" t="s">
        <v>39</v>
      </c>
      <c r="AP169" s="1" t="s">
        <v>39</v>
      </c>
      <c r="AQ169" s="1">
        <v>1</v>
      </c>
      <c r="AR169" s="1" t="s">
        <v>40</v>
      </c>
      <c r="AS169" s="1" t="s">
        <v>40</v>
      </c>
      <c r="AT169" s="1" t="s">
        <v>40</v>
      </c>
      <c r="AU169" s="1" t="s">
        <v>41</v>
      </c>
      <c r="AV169" s="1" t="s">
        <v>375</v>
      </c>
      <c r="AW169" s="1" t="s">
        <v>90</v>
      </c>
    </row>
    <row r="170" spans="1:49" x14ac:dyDescent="0.35">
      <c r="A170" s="23">
        <v>45879</v>
      </c>
      <c r="B170" s="1" t="s">
        <v>146</v>
      </c>
      <c r="E170" s="18" t="s">
        <v>271</v>
      </c>
      <c r="F170" s="12">
        <v>609240836</v>
      </c>
      <c r="G170" s="12" t="s">
        <v>82</v>
      </c>
      <c r="H170" s="16" t="str">
        <f>Table13[[#This Row],[Название в системе продавца]]</f>
        <v>Принт 5в1  черный мужской 48 120939888 (Print51) (XL)</v>
      </c>
      <c r="I170" s="11" t="str">
        <f>Table13[[#This Row],[Артикул]]</f>
        <v>CL_OC_MEN_PRINT51_BLACK_120939888_48_(XL)</v>
      </c>
      <c r="J170" s="11" t="str" cm="1">
        <f t="array" ref="J170">_xlfn.TEXTJOIN("_", TRUE, INDEX(_xlfn.TEXTSPLIT(Table13[[#This Row],[SKU_ID_KSP]], "_"), _xlfn.SEQUENCE(5)))</f>
        <v>CL_OC_MEN_PRINT51_BLACK</v>
      </c>
      <c r="K170" s="11" t="str">
        <f>UPPER(_xlfn.TEXTJOIN("_",TRUE,Table13[[#This Row],[SKU_key]],Table13[[#This Row],[MY_SIZE]]))</f>
        <v>CL_OC_MEN_PRINT51_BLACK_XL</v>
      </c>
      <c r="M170" s="2"/>
      <c r="O170" s="2">
        <f>_xlfn.NUMBERVALUE(_xlfn.TEXTBEFORE(Table13[[#This Row],[Сумма]],"."))</f>
        <v>7890</v>
      </c>
      <c r="V170" s="1">
        <v>609240836</v>
      </c>
      <c r="W170" s="1" t="s">
        <v>225</v>
      </c>
      <c r="X170" s="1" t="s">
        <v>272</v>
      </c>
      <c r="Y170" s="1" t="s">
        <v>273</v>
      </c>
      <c r="Z170" s="1" t="s">
        <v>274</v>
      </c>
      <c r="AA170" s="1" t="s">
        <v>570</v>
      </c>
      <c r="AB170" s="1" t="s">
        <v>87</v>
      </c>
      <c r="AC170" s="1" t="s">
        <v>571</v>
      </c>
      <c r="AD170" s="1" t="s">
        <v>225</v>
      </c>
      <c r="AE170" s="1" t="s">
        <v>35</v>
      </c>
      <c r="AG170" s="1" t="s">
        <v>36</v>
      </c>
      <c r="AH170" s="1" t="s">
        <v>60</v>
      </c>
      <c r="AI170" s="1" t="s">
        <v>38</v>
      </c>
      <c r="AM170" s="1" t="s">
        <v>39</v>
      </c>
      <c r="AN170" s="1" t="s">
        <v>39</v>
      </c>
      <c r="AO170" s="1" t="s">
        <v>39</v>
      </c>
      <c r="AP170" s="1" t="s">
        <v>39</v>
      </c>
      <c r="AQ170" s="1">
        <v>1</v>
      </c>
      <c r="AR170" s="1" t="s">
        <v>40</v>
      </c>
      <c r="AS170" s="1" t="s">
        <v>40</v>
      </c>
      <c r="AT170" s="1" t="s">
        <v>40</v>
      </c>
      <c r="AU170" s="1" t="s">
        <v>41</v>
      </c>
      <c r="AV170" s="1" t="s">
        <v>375</v>
      </c>
      <c r="AW170" s="1" t="s">
        <v>90</v>
      </c>
    </row>
    <row r="171" spans="1:49" x14ac:dyDescent="0.35">
      <c r="A171" s="23">
        <v>45879</v>
      </c>
      <c r="B171" s="1" t="s">
        <v>146</v>
      </c>
      <c r="E171" s="18" t="s">
        <v>271</v>
      </c>
      <c r="F171" s="12">
        <v>609269353</v>
      </c>
      <c r="G171" s="12" t="s">
        <v>82</v>
      </c>
      <c r="H171" s="16" t="str">
        <f>Table13[[#This Row],[Название в системе продавца]]</f>
        <v>Принт 5в1  черный мужской 48/XL 103217238 (Print51) (XL)</v>
      </c>
      <c r="I171" s="11" t="str">
        <f>Table13[[#This Row],[Артикул]]</f>
        <v>CL_OC_MEN_PRINT51_BLACK_103217238_48/XL_(XL)</v>
      </c>
      <c r="J171" s="11" t="str" cm="1">
        <f t="array" ref="J171">_xlfn.TEXTJOIN("_", TRUE, INDEX(_xlfn.TEXTSPLIT(Table13[[#This Row],[SKU_ID_KSP]], "_"), _xlfn.SEQUENCE(5)))</f>
        <v>CL_OC_MEN_PRINT51_BLACK</v>
      </c>
      <c r="K171" s="11" t="str">
        <f>UPPER(_xlfn.TEXTJOIN("_",TRUE,Table13[[#This Row],[SKU_key]],Table13[[#This Row],[MY_SIZE]]))</f>
        <v>CL_OC_MEN_PRINT51_BLACK_XL</v>
      </c>
      <c r="M171" s="2"/>
      <c r="O171" s="2">
        <f>_xlfn.NUMBERVALUE(_xlfn.TEXTBEFORE(Table13[[#This Row],[Сумма]],"."))</f>
        <v>7800</v>
      </c>
      <c r="V171" s="1">
        <v>609269353</v>
      </c>
      <c r="W171" s="1" t="s">
        <v>225</v>
      </c>
      <c r="X171" s="1" t="s">
        <v>573</v>
      </c>
      <c r="Y171" s="1" t="s">
        <v>574</v>
      </c>
      <c r="Z171" s="1" t="s">
        <v>575</v>
      </c>
      <c r="AA171" s="1" t="s">
        <v>494</v>
      </c>
      <c r="AB171" s="1" t="s">
        <v>48</v>
      </c>
      <c r="AC171" s="1" t="s">
        <v>576</v>
      </c>
      <c r="AD171" s="1" t="s">
        <v>225</v>
      </c>
      <c r="AE171" s="1" t="s">
        <v>35</v>
      </c>
      <c r="AG171" s="1" t="s">
        <v>36</v>
      </c>
      <c r="AH171" s="1" t="s">
        <v>60</v>
      </c>
      <c r="AI171" s="1" t="s">
        <v>38</v>
      </c>
      <c r="AM171" s="1" t="s">
        <v>39</v>
      </c>
      <c r="AN171" s="1" t="s">
        <v>39</v>
      </c>
      <c r="AO171" s="1" t="s">
        <v>39</v>
      </c>
      <c r="AP171" s="1" t="s">
        <v>39</v>
      </c>
      <c r="AQ171" s="1">
        <v>1</v>
      </c>
      <c r="AR171" s="1" t="s">
        <v>40</v>
      </c>
      <c r="AS171" s="1" t="s">
        <v>110</v>
      </c>
      <c r="AT171" s="1" t="s">
        <v>40</v>
      </c>
      <c r="AU171" s="1" t="s">
        <v>41</v>
      </c>
      <c r="AV171" s="1" t="s">
        <v>375</v>
      </c>
      <c r="AW171" s="1" t="s">
        <v>90</v>
      </c>
    </row>
    <row r="172" spans="1:49" x14ac:dyDescent="0.35">
      <c r="A172" s="23">
        <v>45879</v>
      </c>
      <c r="B172" s="1" t="s">
        <v>146</v>
      </c>
      <c r="E172" s="18" t="s">
        <v>271</v>
      </c>
      <c r="F172" s="12">
        <v>609579388</v>
      </c>
      <c r="G172" s="12" t="s">
        <v>82</v>
      </c>
      <c r="H172" s="16" t="str">
        <f>Table13[[#This Row],[Название в системе продавца]]</f>
        <v>Принт 5в1  черный мужской 50-52 116155651 (Print51) (XL)</v>
      </c>
      <c r="I172" s="11" t="str">
        <f>Table13[[#This Row],[Артикул]]</f>
        <v>CL_OC_MEN_PRINT51_BLACK_116155651_50-52_(XL)</v>
      </c>
      <c r="J172" s="11" t="str" cm="1">
        <f t="array" ref="J172">_xlfn.TEXTJOIN("_", TRUE, INDEX(_xlfn.TEXTSPLIT(Table13[[#This Row],[SKU_ID_KSP]], "_"), _xlfn.SEQUENCE(5)))</f>
        <v>CL_OC_MEN_PRINT51_BLACK</v>
      </c>
      <c r="K172" s="11" t="str">
        <f>UPPER(_xlfn.TEXTJOIN("_",TRUE,Table13[[#This Row],[SKU_key]],Table13[[#This Row],[MY_SIZE]]))</f>
        <v>CL_OC_MEN_PRINT51_BLACK_XL</v>
      </c>
      <c r="M172" s="2"/>
      <c r="O172" s="2">
        <f>_xlfn.NUMBERVALUE(_xlfn.TEXTBEFORE(Table13[[#This Row],[Сумма]],"."))</f>
        <v>8690</v>
      </c>
      <c r="V172" s="1">
        <v>609579388</v>
      </c>
      <c r="W172" s="1" t="s">
        <v>375</v>
      </c>
      <c r="X172" s="1" t="s">
        <v>199</v>
      </c>
      <c r="Y172" s="1" t="s">
        <v>200</v>
      </c>
      <c r="Z172" s="1" t="s">
        <v>201</v>
      </c>
      <c r="AA172" s="1" t="s">
        <v>554</v>
      </c>
      <c r="AB172" s="1" t="s">
        <v>87</v>
      </c>
      <c r="AC172" s="1" t="s">
        <v>389</v>
      </c>
      <c r="AD172" s="1" t="s">
        <v>375</v>
      </c>
      <c r="AE172" s="1" t="s">
        <v>35</v>
      </c>
      <c r="AG172" s="1" t="s">
        <v>97</v>
      </c>
      <c r="AH172" s="1" t="s">
        <v>60</v>
      </c>
      <c r="AI172" s="1" t="s">
        <v>38</v>
      </c>
      <c r="AM172" s="1" t="s">
        <v>39</v>
      </c>
      <c r="AN172" s="1" t="s">
        <v>39</v>
      </c>
      <c r="AO172" s="1" t="s">
        <v>39</v>
      </c>
      <c r="AP172" s="1" t="s">
        <v>39</v>
      </c>
      <c r="AQ172" s="1">
        <v>1</v>
      </c>
      <c r="AR172" s="1" t="s">
        <v>40</v>
      </c>
      <c r="AS172" s="1" t="s">
        <v>40</v>
      </c>
      <c r="AT172" s="1" t="s">
        <v>40</v>
      </c>
      <c r="AU172" s="1" t="s">
        <v>41</v>
      </c>
      <c r="AV172" s="1" t="s">
        <v>375</v>
      </c>
      <c r="AW172" s="1" t="s">
        <v>90</v>
      </c>
    </row>
    <row r="173" spans="1:49" x14ac:dyDescent="0.35">
      <c r="A173" s="23">
        <v>45879</v>
      </c>
      <c r="B173" s="1" t="s">
        <v>146</v>
      </c>
      <c r="E173" s="18" t="s">
        <v>271</v>
      </c>
      <c r="F173" s="12">
        <v>609300585</v>
      </c>
      <c r="G173" s="12" t="s">
        <v>82</v>
      </c>
      <c r="H173" s="16" t="str">
        <f>Table13[[#This Row],[Название в системе продавца]]</f>
        <v>Принт 5в1  черный мужской 50-52 116155651 (Print51) (XL)</v>
      </c>
      <c r="I173" s="11" t="str">
        <f>Table13[[#This Row],[Артикул]]</f>
        <v>CL_OC_MEN_PRINT51_BLACK_116155651_50-52_(XL)</v>
      </c>
      <c r="J173" s="11" t="str" cm="1">
        <f t="array" ref="J173">_xlfn.TEXTJOIN("_", TRUE, INDEX(_xlfn.TEXTSPLIT(Table13[[#This Row],[SKU_ID_KSP]], "_"), _xlfn.SEQUENCE(5)))</f>
        <v>CL_OC_MEN_PRINT51_BLACK</v>
      </c>
      <c r="K173" s="11" t="str">
        <f>UPPER(_xlfn.TEXTJOIN("_",TRUE,Table13[[#This Row],[SKU_key]],Table13[[#This Row],[MY_SIZE]]))</f>
        <v>CL_OC_MEN_PRINT51_BLACK_XL</v>
      </c>
      <c r="M173" s="2"/>
      <c r="O173" s="2">
        <f>_xlfn.NUMBERVALUE(_xlfn.TEXTBEFORE(Table13[[#This Row],[Сумма]],"."))</f>
        <v>8753</v>
      </c>
      <c r="V173" s="1">
        <v>609300585</v>
      </c>
      <c r="W173" s="1" t="s">
        <v>225</v>
      </c>
      <c r="X173" s="1" t="s">
        <v>199</v>
      </c>
      <c r="Y173" s="1" t="s">
        <v>200</v>
      </c>
      <c r="Z173" s="1" t="s">
        <v>201</v>
      </c>
      <c r="AA173" s="1" t="s">
        <v>466</v>
      </c>
      <c r="AB173" s="1" t="s">
        <v>87</v>
      </c>
      <c r="AC173" s="1" t="s">
        <v>555</v>
      </c>
      <c r="AD173" s="1" t="s">
        <v>225</v>
      </c>
      <c r="AE173" s="1" t="s">
        <v>35</v>
      </c>
      <c r="AG173" s="1" t="s">
        <v>36</v>
      </c>
      <c r="AH173" s="1" t="s">
        <v>37</v>
      </c>
      <c r="AI173" s="1" t="s">
        <v>38</v>
      </c>
      <c r="AM173" s="1" t="s">
        <v>39</v>
      </c>
      <c r="AN173" s="1" t="s">
        <v>39</v>
      </c>
      <c r="AO173" s="1" t="s">
        <v>39</v>
      </c>
      <c r="AP173" s="1" t="s">
        <v>39</v>
      </c>
      <c r="AQ173" s="1">
        <v>1</v>
      </c>
      <c r="AR173" s="1" t="s">
        <v>40</v>
      </c>
      <c r="AS173" s="1" t="s">
        <v>110</v>
      </c>
      <c r="AT173" s="1" t="s">
        <v>40</v>
      </c>
      <c r="AU173" s="1" t="s">
        <v>41</v>
      </c>
      <c r="AV173" s="1" t="s">
        <v>375</v>
      </c>
      <c r="AW173" s="1" t="s">
        <v>90</v>
      </c>
    </row>
    <row r="174" spans="1:49" x14ac:dyDescent="0.35">
      <c r="A174" s="23">
        <v>45879</v>
      </c>
      <c r="B174" s="1" t="s">
        <v>146</v>
      </c>
      <c r="E174" s="18" t="s">
        <v>271</v>
      </c>
      <c r="F174" s="12">
        <v>609229861</v>
      </c>
      <c r="G174" s="12" t="s">
        <v>82</v>
      </c>
      <c r="H174" s="16" t="str">
        <f>Table13[[#This Row],[Название в системе продавца]]</f>
        <v>Принт 5в1  черный мужской 50-52 116155651 (Print51) (XL)</v>
      </c>
      <c r="I174" s="11" t="str">
        <f>Table13[[#This Row],[Артикул]]</f>
        <v>CL_OC_MEN_PRINT51_BLACK_116155651_50-52_(XL)</v>
      </c>
      <c r="J174" s="11" t="str" cm="1">
        <f t="array" ref="J174">_xlfn.TEXTJOIN("_", TRUE, INDEX(_xlfn.TEXTSPLIT(Table13[[#This Row],[SKU_ID_KSP]], "_"), _xlfn.SEQUENCE(5)))</f>
        <v>CL_OC_MEN_PRINT51_BLACK</v>
      </c>
      <c r="K174" s="11" t="str">
        <f>UPPER(_xlfn.TEXTJOIN("_",TRUE,Table13[[#This Row],[SKU_key]],Table13[[#This Row],[MY_SIZE]]))</f>
        <v>CL_OC_MEN_PRINT51_BLACK_XL</v>
      </c>
      <c r="M174" s="2"/>
      <c r="O174" s="2">
        <f>_xlfn.NUMBERVALUE(_xlfn.TEXTBEFORE(Table13[[#This Row],[Сумма]],"."))</f>
        <v>8763</v>
      </c>
      <c r="V174" s="1">
        <v>609229861</v>
      </c>
      <c r="W174" s="1" t="s">
        <v>225</v>
      </c>
      <c r="X174" s="1" t="s">
        <v>199</v>
      </c>
      <c r="Y174" s="1" t="s">
        <v>200</v>
      </c>
      <c r="Z174" s="1" t="s">
        <v>201</v>
      </c>
      <c r="AA174" s="1" t="s">
        <v>556</v>
      </c>
      <c r="AB174" s="1" t="s">
        <v>87</v>
      </c>
      <c r="AC174" s="1" t="s">
        <v>557</v>
      </c>
      <c r="AD174" s="1" t="s">
        <v>225</v>
      </c>
      <c r="AE174" s="1" t="s">
        <v>35</v>
      </c>
      <c r="AG174" s="1" t="s">
        <v>36</v>
      </c>
      <c r="AH174" s="1" t="s">
        <v>60</v>
      </c>
      <c r="AI174" s="1" t="s">
        <v>38</v>
      </c>
      <c r="AM174" s="1" t="s">
        <v>39</v>
      </c>
      <c r="AN174" s="1" t="s">
        <v>39</v>
      </c>
      <c r="AO174" s="1" t="s">
        <v>39</v>
      </c>
      <c r="AP174" s="1" t="s">
        <v>39</v>
      </c>
      <c r="AQ174" s="1">
        <v>1</v>
      </c>
      <c r="AR174" s="1" t="s">
        <v>40</v>
      </c>
      <c r="AS174" s="1" t="s">
        <v>40</v>
      </c>
      <c r="AT174" s="1" t="s">
        <v>40</v>
      </c>
      <c r="AU174" s="1" t="s">
        <v>41</v>
      </c>
      <c r="AV174" s="1" t="s">
        <v>375</v>
      </c>
      <c r="AW174" s="1" t="s">
        <v>90</v>
      </c>
    </row>
    <row r="175" spans="1:49" x14ac:dyDescent="0.35">
      <c r="A175" s="23">
        <v>45879</v>
      </c>
      <c r="B175" s="1" t="s">
        <v>146</v>
      </c>
      <c r="E175" s="18" t="s">
        <v>271</v>
      </c>
      <c r="F175" s="12">
        <v>609150957</v>
      </c>
      <c r="G175" s="12" t="s">
        <v>142</v>
      </c>
      <c r="H175" s="16" t="str">
        <f>Table13[[#This Row],[Название в системе продавца]]</f>
        <v>Принт 5в1  черный мужской 52-54 116155651 (Print51) (2XL)</v>
      </c>
      <c r="I175" s="11" t="str">
        <f>Table13[[#This Row],[Артикул]]</f>
        <v>CL_OC_MEN_PRINT51_BLACK_116155651_52-54_(2XL)</v>
      </c>
      <c r="J175" s="11" t="str" cm="1">
        <f t="array" ref="J175">_xlfn.TEXTJOIN("_", TRUE, INDEX(_xlfn.TEXTSPLIT(Table13[[#This Row],[SKU_ID_KSP]], "_"), _xlfn.SEQUENCE(5)))</f>
        <v>CL_OC_MEN_PRINT51_BLACK</v>
      </c>
      <c r="K175" s="11" t="str">
        <f>UPPER(_xlfn.TEXTJOIN("_",TRUE,Table13[[#This Row],[SKU_key]],Table13[[#This Row],[MY_SIZE]]))</f>
        <v>CL_OC_MEN_PRINT51_BLACK_2XL</v>
      </c>
      <c r="M175" s="2"/>
      <c r="O175" s="2">
        <f>_xlfn.NUMBERVALUE(_xlfn.TEXTBEFORE(Table13[[#This Row],[Сумма]],"."))</f>
        <v>8803</v>
      </c>
      <c r="V175" s="1">
        <v>609150957</v>
      </c>
      <c r="W175" s="1" t="s">
        <v>225</v>
      </c>
      <c r="X175" s="1" t="s">
        <v>322</v>
      </c>
      <c r="Y175" s="1" t="s">
        <v>323</v>
      </c>
      <c r="Z175" s="1" t="s">
        <v>324</v>
      </c>
      <c r="AA175" s="1" t="s">
        <v>560</v>
      </c>
      <c r="AB175" s="1" t="s">
        <v>87</v>
      </c>
      <c r="AC175" s="1" t="s">
        <v>561</v>
      </c>
      <c r="AD175" s="1" t="s">
        <v>225</v>
      </c>
      <c r="AE175" s="1" t="s">
        <v>35</v>
      </c>
      <c r="AG175" s="1" t="s">
        <v>36</v>
      </c>
      <c r="AH175" s="1" t="s">
        <v>50</v>
      </c>
      <c r="AI175" s="1" t="s">
        <v>38</v>
      </c>
      <c r="AM175" s="1" t="s">
        <v>39</v>
      </c>
      <c r="AN175" s="1" t="s">
        <v>39</v>
      </c>
      <c r="AO175" s="1" t="s">
        <v>39</v>
      </c>
      <c r="AP175" s="1" t="s">
        <v>39</v>
      </c>
      <c r="AQ175" s="1">
        <v>1</v>
      </c>
      <c r="AR175" s="1" t="s">
        <v>40</v>
      </c>
      <c r="AS175" s="1" t="s">
        <v>40</v>
      </c>
      <c r="AT175" s="1" t="s">
        <v>40</v>
      </c>
      <c r="AU175" s="1" t="s">
        <v>41</v>
      </c>
      <c r="AV175" s="1" t="s">
        <v>375</v>
      </c>
      <c r="AW175" s="1" t="s">
        <v>90</v>
      </c>
    </row>
    <row r="176" spans="1:49" x14ac:dyDescent="0.35">
      <c r="A176" s="23">
        <v>45879</v>
      </c>
      <c r="B176" s="1" t="s">
        <v>146</v>
      </c>
      <c r="E176" s="18" t="s">
        <v>271</v>
      </c>
      <c r="F176" s="12">
        <v>609441708</v>
      </c>
      <c r="G176" s="12" t="s">
        <v>144</v>
      </c>
      <c r="H176" s="16" t="str">
        <f>Table13[[#This Row],[Название в системе продавца]]</f>
        <v>Принт 5в1  черный мужской 62-7XL 112128130 (Print51) (4XL)</v>
      </c>
      <c r="I176" s="11" t="str">
        <f>Table13[[#This Row],[Артикул]]</f>
        <v>CL_OC_MEN_PRINT51_BLACK_112128130_62-7XL_(4XL)</v>
      </c>
      <c r="J176" s="11" t="str" cm="1">
        <f t="array" ref="J176">_xlfn.TEXTJOIN("_", TRUE, INDEX(_xlfn.TEXTSPLIT(Table13[[#This Row],[SKU_ID_KSP]], "_"), _xlfn.SEQUENCE(5)))</f>
        <v>CL_OC_MEN_PRINT51_BLACK</v>
      </c>
      <c r="K176" s="11" t="str">
        <f>UPPER(_xlfn.TEXTJOIN("_",TRUE,Table13[[#This Row],[SKU_key]],Table13[[#This Row],[MY_SIZE]]))</f>
        <v>CL_OC_MEN_PRINT51_BLACK_4XL</v>
      </c>
      <c r="M176" s="2"/>
      <c r="O176" s="2">
        <f>_xlfn.NUMBERVALUE(_xlfn.TEXTBEFORE(Table13[[#This Row],[Сумма]],"."))</f>
        <v>11944</v>
      </c>
      <c r="V176" s="1">
        <v>609441708</v>
      </c>
      <c r="W176" s="1" t="s">
        <v>375</v>
      </c>
      <c r="X176" s="1" t="s">
        <v>565</v>
      </c>
      <c r="Y176" s="1" t="s">
        <v>566</v>
      </c>
      <c r="Z176" s="1" t="s">
        <v>567</v>
      </c>
      <c r="AA176" s="1" t="s">
        <v>568</v>
      </c>
      <c r="AB176" s="1" t="s">
        <v>87</v>
      </c>
      <c r="AC176" s="1" t="s">
        <v>569</v>
      </c>
      <c r="AD176" s="1" t="s">
        <v>375</v>
      </c>
      <c r="AE176" s="1" t="s">
        <v>35</v>
      </c>
      <c r="AG176" s="1" t="s">
        <v>36</v>
      </c>
      <c r="AH176" s="1" t="s">
        <v>50</v>
      </c>
      <c r="AI176" s="1" t="s">
        <v>38</v>
      </c>
      <c r="AM176" s="1" t="s">
        <v>39</v>
      </c>
      <c r="AN176" s="1" t="s">
        <v>39</v>
      </c>
      <c r="AO176" s="1" t="s">
        <v>39</v>
      </c>
      <c r="AP176" s="1" t="s">
        <v>39</v>
      </c>
      <c r="AQ176" s="1">
        <v>1</v>
      </c>
      <c r="AR176" s="1" t="s">
        <v>40</v>
      </c>
      <c r="AS176" s="1" t="s">
        <v>40</v>
      </c>
      <c r="AT176" s="1" t="s">
        <v>40</v>
      </c>
      <c r="AU176" s="1" t="s">
        <v>41</v>
      </c>
      <c r="AV176" s="1" t="s">
        <v>375</v>
      </c>
      <c r="AW176" s="1" t="s">
        <v>90</v>
      </c>
    </row>
    <row r="177" spans="1:49" x14ac:dyDescent="0.35">
      <c r="A177" s="23">
        <v>45879</v>
      </c>
      <c r="B177" s="1" t="s">
        <v>601</v>
      </c>
      <c r="E177" s="13" t="s">
        <v>584</v>
      </c>
      <c r="F177" s="12">
        <f>Table13[[#This Row],[№ заказа]]</f>
        <v>609547007</v>
      </c>
      <c r="H177" s="16" t="str">
        <f>Table13[[#This Row],[Название в системе продавца]]</f>
        <v>Принтер Epson L132 1500259 (L132)</v>
      </c>
      <c r="I177" s="11" t="str">
        <f>Table13[[#This Row],[Артикул]]</f>
        <v>ELS_PRINTER_EPSON_L132_BLACK</v>
      </c>
      <c r="J177" s="11" t="str" cm="1">
        <f t="array" ref="J177">_xlfn.TEXTJOIN("_", TRUE, INDEX(_xlfn.TEXTSPLIT(Table13[[#This Row],[SKU_ID_KSP]], "_"), _xlfn.SEQUENCE(5)))</f>
        <v>ELS_PRINTER_EPSON_L132_BLACK</v>
      </c>
      <c r="K177" s="11" t="str">
        <f>UPPER(_xlfn.TEXTJOIN("_",TRUE,Table13[[#This Row],[SKU_key]],Table13[[#This Row],[MY_SIZE]]))</f>
        <v>ELS_PRINTER_EPSON_L132_BLACK</v>
      </c>
      <c r="M177" s="2"/>
      <c r="O177" s="2">
        <f>_xlfn.NUMBERVALUE(_xlfn.TEXTBEFORE(Table13[[#This Row],[Сумма]],"."))</f>
        <v>82554</v>
      </c>
      <c r="V177" s="1">
        <v>609547007</v>
      </c>
      <c r="W177" s="1" t="s">
        <v>375</v>
      </c>
      <c r="X177" s="1" t="s">
        <v>584</v>
      </c>
      <c r="Y177" s="1" t="s">
        <v>585</v>
      </c>
      <c r="Z177" s="1" t="s">
        <v>586</v>
      </c>
      <c r="AA177" s="1" t="s">
        <v>587</v>
      </c>
      <c r="AB177" s="1" t="s">
        <v>588</v>
      </c>
      <c r="AC177" s="1" t="s">
        <v>589</v>
      </c>
      <c r="AD177" s="1" t="s">
        <v>375</v>
      </c>
      <c r="AE177" s="1" t="s">
        <v>35</v>
      </c>
      <c r="AG177" s="1" t="s">
        <v>97</v>
      </c>
      <c r="AH177" s="1" t="s">
        <v>37</v>
      </c>
      <c r="AI177" s="1" t="s">
        <v>38</v>
      </c>
    </row>
    <row r="178" spans="1:49" x14ac:dyDescent="0.35">
      <c r="A178" s="23">
        <v>45879</v>
      </c>
      <c r="B178" s="1" t="s">
        <v>601</v>
      </c>
      <c r="E178" s="13" t="s">
        <v>602</v>
      </c>
      <c r="F178" s="12">
        <f>Table13[[#This Row],[№ заказа]]</f>
        <v>609519570</v>
      </c>
      <c r="H178" s="16" t="str">
        <f>Table13[[#This Row],[Название в системе продавца]]</f>
        <v>Чернила Epson C13T00S64A 65 мл многоцветный</v>
      </c>
      <c r="I178" s="11" t="str">
        <f>Table13[[#This Row],[Артикул]]</f>
        <v>108957789_934388760</v>
      </c>
      <c r="J178" s="11" t="e" cm="1">
        <f t="array" ref="J178">_xlfn.TEXTJOIN("_", TRUE, INDEX(_xlfn.TEXTSPLIT(Table13[[#This Row],[SKU_ID_KSP]], "_"), _xlfn.SEQUENCE(5)))</f>
        <v>#REF!</v>
      </c>
      <c r="K178" s="11" t="e">
        <f>UPPER(_xlfn.TEXTJOIN("_",TRUE,Table13[[#This Row],[SKU_key]],Table13[[#This Row],[MY_SIZE]]))</f>
        <v>#REF!</v>
      </c>
      <c r="M178" s="2"/>
      <c r="O178" s="2">
        <f>_xlfn.NUMBERVALUE(_xlfn.TEXTBEFORE(Table13[[#This Row],[Сумма]],"."))</f>
        <v>15000</v>
      </c>
      <c r="V178" s="1">
        <v>609519570</v>
      </c>
      <c r="W178" s="1" t="s">
        <v>375</v>
      </c>
      <c r="X178" s="1" t="s">
        <v>590</v>
      </c>
      <c r="Y178" s="1" t="s">
        <v>591</v>
      </c>
      <c r="Z178" s="1" t="s">
        <v>592</v>
      </c>
      <c r="AA178" s="1" t="s">
        <v>593</v>
      </c>
      <c r="AB178" s="1" t="s">
        <v>594</v>
      </c>
      <c r="AC178" s="1" t="s">
        <v>595</v>
      </c>
      <c r="AD178" s="1" t="s">
        <v>375</v>
      </c>
      <c r="AE178" s="1" t="s">
        <v>35</v>
      </c>
      <c r="AG178" s="1" t="s">
        <v>36</v>
      </c>
      <c r="AH178" s="1" t="s">
        <v>309</v>
      </c>
      <c r="AI178" s="1" t="s">
        <v>38</v>
      </c>
    </row>
    <row r="179" spans="1:49" x14ac:dyDescent="0.35">
      <c r="A179" s="23">
        <v>45879</v>
      </c>
      <c r="B179" s="1" t="s">
        <v>601</v>
      </c>
      <c r="E179" s="13" t="s">
        <v>603</v>
      </c>
      <c r="F179" s="12">
        <f>Table13[[#This Row],[№ заказа]]</f>
        <v>609325540</v>
      </c>
      <c r="H179" s="16" t="str">
        <f>Table13[[#This Row],[Название в системе продавца]]</f>
        <v>Чернила Epson C13T66414A черный</v>
      </c>
      <c r="I179" s="11" t="str">
        <f>Table13[[#This Row],[Артикул]]</f>
        <v>12901271_899238699</v>
      </c>
      <c r="J179" s="11" t="e" cm="1">
        <f t="array" ref="J179">_xlfn.TEXTJOIN("_", TRUE, INDEX(_xlfn.TEXTSPLIT(Table13[[#This Row],[SKU_ID_KSP]], "_"), _xlfn.SEQUENCE(5)))</f>
        <v>#REF!</v>
      </c>
      <c r="K179" s="11" t="e">
        <f>UPPER(_xlfn.TEXTJOIN("_",TRUE,Table13[[#This Row],[SKU_key]],Table13[[#This Row],[MY_SIZE]]))</f>
        <v>#REF!</v>
      </c>
      <c r="M179" s="2"/>
      <c r="O179" s="2">
        <f>_xlfn.NUMBERVALUE(_xlfn.TEXTBEFORE(Table13[[#This Row],[Сумма]],"."))</f>
        <v>3300</v>
      </c>
      <c r="V179" s="1">
        <v>609325540</v>
      </c>
      <c r="W179" s="1" t="s">
        <v>375</v>
      </c>
      <c r="X179" s="1" t="s">
        <v>596</v>
      </c>
      <c r="Y179" s="1" t="s">
        <v>597</v>
      </c>
      <c r="Z179" s="1" t="s">
        <v>598</v>
      </c>
      <c r="AA179" s="1" t="s">
        <v>599</v>
      </c>
      <c r="AB179" s="1" t="s">
        <v>594</v>
      </c>
      <c r="AC179" s="1" t="s">
        <v>600</v>
      </c>
      <c r="AD179" s="1" t="s">
        <v>375</v>
      </c>
      <c r="AE179" s="1" t="s">
        <v>35</v>
      </c>
      <c r="AG179" s="1" t="s">
        <v>36</v>
      </c>
      <c r="AH179" s="1" t="s">
        <v>60</v>
      </c>
      <c r="AI179" s="1" t="s">
        <v>38</v>
      </c>
    </row>
    <row r="180" spans="1:49" x14ac:dyDescent="0.35">
      <c r="A180" s="23">
        <v>45880</v>
      </c>
      <c r="B180" s="12" t="s">
        <v>146</v>
      </c>
      <c r="E180" s="18" t="s">
        <v>271</v>
      </c>
      <c r="F180" s="12">
        <v>610081287</v>
      </c>
      <c r="G180" s="12" t="s">
        <v>198</v>
      </c>
      <c r="H180" s="16" t="str">
        <f>Table13[[#This Row],[Название в системе продавца]]</f>
        <v>Принт 5в1  черный мужской 46-48 116155651 (Print51) (L)</v>
      </c>
      <c r="I180" s="11" t="str">
        <f>Table13[[#This Row],[Артикул]]</f>
        <v>CL_OC_MEN_PRINT51_BLACK_116155651_46-48_(L)</v>
      </c>
      <c r="J180" s="11" t="str" cm="1">
        <f t="array" ref="J180">_xlfn.TEXTJOIN("_", TRUE, INDEX(_xlfn.TEXTSPLIT(Table13[[#This Row],[SKU_ID_KSP]], "_"), _xlfn.SEQUENCE(5)))</f>
        <v>CL_OC_MEN_PRINT51_BLACK</v>
      </c>
      <c r="K180" s="11" t="str">
        <f>UPPER(_xlfn.TEXTJOIN("_",TRUE,Table13[[#This Row],[SKU_key]],Table13[[#This Row],[MY_SIZE]]))</f>
        <v>CL_OC_MEN_PRINT51_BLACK_M</v>
      </c>
      <c r="M180" s="2"/>
      <c r="O180" s="2">
        <f>_xlfn.NUMBERVALUE(_xlfn.TEXTBEFORE(Table13[[#This Row],[Сумма]],"."))</f>
        <v>8715</v>
      </c>
      <c r="V180" s="1">
        <v>610081287</v>
      </c>
      <c r="W180" s="1" t="s">
        <v>504</v>
      </c>
      <c r="X180" s="1" t="s">
        <v>83</v>
      </c>
      <c r="Y180" s="1" t="s">
        <v>84</v>
      </c>
      <c r="Z180" s="1" t="s">
        <v>85</v>
      </c>
      <c r="AA180" s="1" t="s">
        <v>605</v>
      </c>
      <c r="AB180" s="1" t="s">
        <v>87</v>
      </c>
      <c r="AC180" s="1" t="s">
        <v>606</v>
      </c>
      <c r="AD180" s="1" t="s">
        <v>504</v>
      </c>
      <c r="AE180" s="1" t="s">
        <v>35</v>
      </c>
      <c r="AG180" s="1" t="s">
        <v>36</v>
      </c>
      <c r="AH180" s="1" t="s">
        <v>60</v>
      </c>
      <c r="AI180" s="1" t="s">
        <v>38</v>
      </c>
      <c r="AM180" s="1" t="s">
        <v>39</v>
      </c>
      <c r="AN180" s="1" t="s">
        <v>39</v>
      </c>
      <c r="AO180" s="1" t="s">
        <v>39</v>
      </c>
      <c r="AP180" s="1" t="s">
        <v>39</v>
      </c>
      <c r="AQ180" s="1">
        <v>1</v>
      </c>
      <c r="AR180" s="1" t="s">
        <v>40</v>
      </c>
      <c r="AS180" s="1" t="s">
        <v>40</v>
      </c>
      <c r="AT180" s="1" t="s">
        <v>40</v>
      </c>
      <c r="AU180" s="1" t="s">
        <v>41</v>
      </c>
      <c r="AV180" s="1" t="s">
        <v>504</v>
      </c>
      <c r="AW180" s="1" t="s">
        <v>90</v>
      </c>
    </row>
    <row r="181" spans="1:49" x14ac:dyDescent="0.35">
      <c r="A181" s="23">
        <v>45880</v>
      </c>
      <c r="B181" s="12" t="s">
        <v>146</v>
      </c>
      <c r="E181" s="18" t="s">
        <v>271</v>
      </c>
      <c r="F181" s="12">
        <v>610552354</v>
      </c>
      <c r="G181" s="12" t="s">
        <v>142</v>
      </c>
      <c r="H181" s="16" t="str">
        <f>Table13[[#This Row],[Название в системе продавца]]</f>
        <v>Принт 5в1  черный мужской 48/50, 52 103217238 (Print51) (2XL)</v>
      </c>
      <c r="I181" s="11" t="str">
        <f>Table13[[#This Row],[Артикул]]</f>
        <v>CL_OC_MEN_PRINT51_BLACK_103217238_48/50, 52_(2XL)</v>
      </c>
      <c r="J181" s="11" t="str" cm="1">
        <f t="array" ref="J181">_xlfn.TEXTJOIN("_", TRUE, INDEX(_xlfn.TEXTSPLIT(Table13[[#This Row],[SKU_ID_KSP]], "_"), _xlfn.SEQUENCE(5)))</f>
        <v>CL_OC_MEN_PRINT51_BLACK</v>
      </c>
      <c r="K181" s="11" t="str">
        <f>UPPER(_xlfn.TEXTJOIN("_",TRUE,Table13[[#This Row],[SKU_key]],Table13[[#This Row],[MY_SIZE]]))</f>
        <v>CL_OC_MEN_PRINT51_BLACK_2XL</v>
      </c>
      <c r="M181" s="2"/>
      <c r="O181" s="2">
        <f>_xlfn.NUMBERVALUE(_xlfn.TEXTBEFORE(Table13[[#This Row],[Сумма]],"."))</f>
        <v>8964</v>
      </c>
      <c r="V181" s="1">
        <v>610552354</v>
      </c>
      <c r="W181" s="1" t="s">
        <v>504</v>
      </c>
      <c r="X181" s="1" t="s">
        <v>479</v>
      </c>
      <c r="Y181" s="1" t="s">
        <v>480</v>
      </c>
      <c r="Z181" s="1" t="s">
        <v>481</v>
      </c>
      <c r="AA181" s="1" t="s">
        <v>617</v>
      </c>
      <c r="AB181" s="1" t="s">
        <v>48</v>
      </c>
      <c r="AC181" s="1" t="s">
        <v>618</v>
      </c>
      <c r="AD181" s="1" t="s">
        <v>504</v>
      </c>
      <c r="AE181" s="1" t="s">
        <v>35</v>
      </c>
      <c r="AG181" s="1" t="s">
        <v>97</v>
      </c>
      <c r="AH181" s="1" t="s">
        <v>60</v>
      </c>
      <c r="AI181" s="1" t="s">
        <v>38</v>
      </c>
      <c r="AM181" s="1" t="s">
        <v>39</v>
      </c>
      <c r="AN181" s="1" t="s">
        <v>39</v>
      </c>
      <c r="AO181" s="1" t="s">
        <v>39</v>
      </c>
      <c r="AP181" s="1" t="s">
        <v>39</v>
      </c>
      <c r="AQ181" s="1">
        <v>1</v>
      </c>
      <c r="AR181" s="1" t="s">
        <v>40</v>
      </c>
      <c r="AS181" s="1" t="s">
        <v>40</v>
      </c>
      <c r="AT181" s="1" t="s">
        <v>40</v>
      </c>
      <c r="AU181" s="1" t="s">
        <v>41</v>
      </c>
      <c r="AV181" s="1" t="s">
        <v>619</v>
      </c>
      <c r="AW181" s="1" t="s">
        <v>90</v>
      </c>
    </row>
    <row r="182" spans="1:49" x14ac:dyDescent="0.35">
      <c r="A182" s="23">
        <v>45880</v>
      </c>
      <c r="B182" s="12" t="s">
        <v>146</v>
      </c>
      <c r="E182" s="18" t="s">
        <v>271</v>
      </c>
      <c r="F182" s="12">
        <v>609936900</v>
      </c>
      <c r="G182" s="12" t="s">
        <v>142</v>
      </c>
      <c r="H182" s="16" t="str">
        <f>Table13[[#This Row],[Название в системе продавца]]</f>
        <v>Принт 5в1  черный мужской 52-54 116155651 (Print51) (2XL)</v>
      </c>
      <c r="I182" s="11" t="str">
        <f>Table13[[#This Row],[Артикул]]</f>
        <v>CL_OC_MEN_PRINT51_BLACK_116155651_52-54_(2XL)</v>
      </c>
      <c r="J182" s="11" t="str" cm="1">
        <f t="array" ref="J182">_xlfn.TEXTJOIN("_", TRUE, INDEX(_xlfn.TEXTSPLIT(Table13[[#This Row],[SKU_ID_KSP]], "_"), _xlfn.SEQUENCE(5)))</f>
        <v>CL_OC_MEN_PRINT51_BLACK</v>
      </c>
      <c r="K182" s="11" t="str">
        <f>UPPER(_xlfn.TEXTJOIN("_",TRUE,Table13[[#This Row],[SKU_key]],Table13[[#This Row],[MY_SIZE]]))</f>
        <v>CL_OC_MEN_PRINT51_BLACK_2XL</v>
      </c>
      <c r="M182" s="2"/>
      <c r="O182" s="2">
        <f>_xlfn.NUMBERVALUE(_xlfn.TEXTBEFORE(Table13[[#This Row],[Сумма]],"."))</f>
        <v>8686</v>
      </c>
      <c r="V182" s="1">
        <v>609936900</v>
      </c>
      <c r="W182" s="1" t="s">
        <v>375</v>
      </c>
      <c r="X182" s="1" t="s">
        <v>322</v>
      </c>
      <c r="Y182" s="1" t="s">
        <v>323</v>
      </c>
      <c r="Z182" s="1" t="s">
        <v>324</v>
      </c>
      <c r="AA182" s="1" t="s">
        <v>609</v>
      </c>
      <c r="AB182" s="1" t="s">
        <v>87</v>
      </c>
      <c r="AC182" s="1" t="s">
        <v>610</v>
      </c>
      <c r="AD182" s="1" t="s">
        <v>375</v>
      </c>
      <c r="AE182" s="1" t="s">
        <v>35</v>
      </c>
      <c r="AG182" s="1" t="s">
        <v>97</v>
      </c>
      <c r="AH182" s="1" t="s">
        <v>60</v>
      </c>
      <c r="AI182" s="1" t="s">
        <v>38</v>
      </c>
      <c r="AM182" s="1" t="s">
        <v>39</v>
      </c>
      <c r="AN182" s="1" t="s">
        <v>39</v>
      </c>
      <c r="AO182" s="1" t="s">
        <v>39</v>
      </c>
      <c r="AP182" s="1" t="s">
        <v>39</v>
      </c>
      <c r="AQ182" s="1">
        <v>1</v>
      </c>
      <c r="AR182" s="1" t="s">
        <v>40</v>
      </c>
      <c r="AS182" s="1" t="s">
        <v>40</v>
      </c>
      <c r="AT182" s="1" t="s">
        <v>40</v>
      </c>
      <c r="AU182" s="1" t="s">
        <v>41</v>
      </c>
      <c r="AV182" s="1" t="s">
        <v>504</v>
      </c>
      <c r="AW182" s="1" t="s">
        <v>90</v>
      </c>
    </row>
    <row r="183" spans="1:49" x14ac:dyDescent="0.35">
      <c r="A183" s="23">
        <v>45880</v>
      </c>
      <c r="B183" s="12" t="s">
        <v>146</v>
      </c>
      <c r="E183" s="18" t="s">
        <v>271</v>
      </c>
      <c r="F183" s="12">
        <v>609835044</v>
      </c>
      <c r="G183" s="12" t="s">
        <v>141</v>
      </c>
      <c r="H183" s="16" t="str">
        <f>Table13[[#This Row],[Название в системе продавца]]</f>
        <v>Принт 5в1  черный мужской 54-56 116155651 (Print51) (3XL)</v>
      </c>
      <c r="I183" s="11" t="str">
        <f>Table13[[#This Row],[Артикул]]</f>
        <v>CL_OC_MEN_PRINT51_BLACK_116155651_54-56_(3XL)</v>
      </c>
      <c r="J183" s="11" t="str" cm="1">
        <f t="array" ref="J183">_xlfn.TEXTJOIN("_", TRUE, INDEX(_xlfn.TEXTSPLIT(Table13[[#This Row],[SKU_ID_KSP]], "_"), _xlfn.SEQUENCE(5)))</f>
        <v>CL_OC_MEN_PRINT51_BLACK</v>
      </c>
      <c r="K183" s="11" t="str">
        <f>UPPER(_xlfn.TEXTJOIN("_",TRUE,Table13[[#This Row],[SKU_key]],Table13[[#This Row],[MY_SIZE]]))</f>
        <v>CL_OC_MEN_PRINT51_BLACK_3XL</v>
      </c>
      <c r="M183" s="2"/>
      <c r="O183" s="2">
        <f>_xlfn.NUMBERVALUE(_xlfn.TEXTBEFORE(Table13[[#This Row],[Сумма]],"."))</f>
        <v>8688</v>
      </c>
      <c r="V183" s="1">
        <v>609835044</v>
      </c>
      <c r="W183" s="1" t="s">
        <v>375</v>
      </c>
      <c r="X183" s="1" t="s">
        <v>299</v>
      </c>
      <c r="Y183" s="1" t="s">
        <v>300</v>
      </c>
      <c r="Z183" s="1" t="s">
        <v>301</v>
      </c>
      <c r="AA183" s="1" t="s">
        <v>607</v>
      </c>
      <c r="AB183" s="1" t="s">
        <v>87</v>
      </c>
      <c r="AC183" s="1" t="s">
        <v>608</v>
      </c>
      <c r="AD183" s="1" t="s">
        <v>375</v>
      </c>
      <c r="AE183" s="1" t="s">
        <v>35</v>
      </c>
      <c r="AG183" s="1" t="s">
        <v>36</v>
      </c>
      <c r="AH183" s="1" t="s">
        <v>60</v>
      </c>
      <c r="AI183" s="1" t="s">
        <v>38</v>
      </c>
      <c r="AM183" s="1" t="s">
        <v>39</v>
      </c>
      <c r="AN183" s="1" t="s">
        <v>39</v>
      </c>
      <c r="AO183" s="1" t="s">
        <v>39</v>
      </c>
      <c r="AP183" s="1" t="s">
        <v>39</v>
      </c>
      <c r="AQ183" s="1">
        <v>1</v>
      </c>
      <c r="AR183" s="1" t="s">
        <v>40</v>
      </c>
      <c r="AS183" s="1" t="s">
        <v>40</v>
      </c>
      <c r="AT183" s="1" t="s">
        <v>40</v>
      </c>
      <c r="AU183" s="1" t="s">
        <v>41</v>
      </c>
      <c r="AV183" s="1" t="s">
        <v>504</v>
      </c>
      <c r="AW183" s="1" t="s">
        <v>90</v>
      </c>
    </row>
    <row r="184" spans="1:49" x14ac:dyDescent="0.35">
      <c r="A184" s="23">
        <v>45880</v>
      </c>
      <c r="B184" s="12" t="s">
        <v>146</v>
      </c>
      <c r="E184" s="18" t="s">
        <v>271</v>
      </c>
      <c r="F184" s="12">
        <v>609951247</v>
      </c>
      <c r="G184" s="12" t="s">
        <v>144</v>
      </c>
      <c r="H184" s="16" t="str">
        <f>Table13[[#This Row],[Название в системе продавца]]</f>
        <v>Принт 5в1  черный мужской 58 120939888 (Print51) (4XL)</v>
      </c>
      <c r="I184" s="11" t="str">
        <f>Table13[[#This Row],[Артикул]]</f>
        <v>CL_OC_MEN_PRINT51_BLACK_120939888_58_(4XL)</v>
      </c>
      <c r="J184" s="11" t="str" cm="1">
        <f t="array" ref="J184">_xlfn.TEXTJOIN("_", TRUE, INDEX(_xlfn.TEXTSPLIT(Table13[[#This Row],[SKU_ID_KSP]], "_"), _xlfn.SEQUENCE(5)))</f>
        <v>CL_OC_MEN_PRINT51_BLACK</v>
      </c>
      <c r="K184" s="11" t="str">
        <f>UPPER(_xlfn.TEXTJOIN("_",TRUE,Table13[[#This Row],[SKU_key]],Table13[[#This Row],[MY_SIZE]]))</f>
        <v>CL_OC_MEN_PRINT51_BLACK_4XL</v>
      </c>
      <c r="M184" s="2"/>
      <c r="O184" s="2">
        <f>_xlfn.NUMBERVALUE(_xlfn.TEXTBEFORE(Table13[[#This Row],[Сумма]],"."))</f>
        <v>11655</v>
      </c>
      <c r="V184" s="1">
        <v>609951247</v>
      </c>
      <c r="W184" s="1" t="s">
        <v>375</v>
      </c>
      <c r="X184" s="1" t="s">
        <v>612</v>
      </c>
      <c r="Y184" s="1" t="s">
        <v>613</v>
      </c>
      <c r="Z184" s="1" t="s">
        <v>614</v>
      </c>
      <c r="AA184" s="1" t="s">
        <v>615</v>
      </c>
      <c r="AB184" s="1" t="s">
        <v>87</v>
      </c>
      <c r="AC184" s="1" t="s">
        <v>616</v>
      </c>
      <c r="AD184" s="1" t="s">
        <v>375</v>
      </c>
      <c r="AE184" s="1" t="s">
        <v>35</v>
      </c>
      <c r="AG184" s="1" t="s">
        <v>36</v>
      </c>
      <c r="AH184" s="1" t="s">
        <v>60</v>
      </c>
      <c r="AI184" s="1" t="s">
        <v>38</v>
      </c>
      <c r="AM184" s="1" t="s">
        <v>39</v>
      </c>
      <c r="AN184" s="1" t="s">
        <v>39</v>
      </c>
      <c r="AO184" s="1" t="s">
        <v>39</v>
      </c>
      <c r="AP184" s="1" t="s">
        <v>39</v>
      </c>
      <c r="AQ184" s="1">
        <v>1</v>
      </c>
      <c r="AR184" s="1" t="s">
        <v>40</v>
      </c>
      <c r="AS184" s="1" t="s">
        <v>40</v>
      </c>
      <c r="AT184" s="1" t="s">
        <v>40</v>
      </c>
      <c r="AU184" s="1" t="s">
        <v>41</v>
      </c>
      <c r="AV184" s="1" t="s">
        <v>504</v>
      </c>
      <c r="AW184" s="1" t="s">
        <v>90</v>
      </c>
    </row>
    <row r="185" spans="1:49" x14ac:dyDescent="0.35">
      <c r="A185" s="23">
        <v>45880</v>
      </c>
      <c r="B185" s="12" t="s">
        <v>146</v>
      </c>
      <c r="E185" s="19" t="s">
        <v>140</v>
      </c>
      <c r="F185" s="1">
        <v>609965047</v>
      </c>
      <c r="G185" s="12" t="s">
        <v>141</v>
      </c>
      <c r="H185" s="16">
        <f>Table13[[#This Row],[Название в системе продавца]]</f>
        <v>0</v>
      </c>
      <c r="I185" s="11" t="str">
        <f>Table13[[#This Row],[Артикул]]</f>
        <v>OnlyFit 005</v>
      </c>
      <c r="J185" s="11" t="e" cm="1">
        <f t="array" ref="J185">_xlfn.TEXTJOIN("_", TRUE, INDEX(_xlfn.TEXTSPLIT(Table13[[#This Row],[SKU_ID_KSP]], "_"), _xlfn.SEQUENCE(5)))</f>
        <v>#REF!</v>
      </c>
      <c r="K185" s="11" t="e">
        <f>UPPER(_xlfn.TEXTJOIN("_",TRUE,Table13[[#This Row],[SKU_key]],Table13[[#This Row],[MY_SIZE]]))</f>
        <v>#REF!</v>
      </c>
      <c r="M185" s="2"/>
      <c r="O185" s="2">
        <f>_xlfn.NUMBERVALUE(_xlfn.TEXTBEFORE(Table13[[#This Row],[Сумма]],"."))</f>
        <v>20990</v>
      </c>
      <c r="V185" s="1">
        <v>609965047</v>
      </c>
      <c r="W185" s="1" t="s">
        <v>375</v>
      </c>
      <c r="X185" s="1" t="s">
        <v>99</v>
      </c>
      <c r="Z185" s="1" t="s">
        <v>100</v>
      </c>
      <c r="AA185" s="1" t="s">
        <v>450</v>
      </c>
      <c r="AB185" s="1" t="s">
        <v>87</v>
      </c>
      <c r="AC185" s="1" t="s">
        <v>611</v>
      </c>
      <c r="AD185" s="1" t="s">
        <v>375</v>
      </c>
      <c r="AE185" s="1" t="s">
        <v>35</v>
      </c>
      <c r="AG185" s="1" t="s">
        <v>36</v>
      </c>
      <c r="AH185" s="1" t="s">
        <v>60</v>
      </c>
      <c r="AI185" s="1" t="s">
        <v>38</v>
      </c>
      <c r="AM185" s="1" t="s">
        <v>39</v>
      </c>
      <c r="AN185" s="1" t="s">
        <v>39</v>
      </c>
      <c r="AO185" s="1" t="s">
        <v>39</v>
      </c>
      <c r="AP185" s="1" t="s">
        <v>39</v>
      </c>
      <c r="AQ185" s="1">
        <v>1</v>
      </c>
      <c r="AR185" s="1" t="s">
        <v>40</v>
      </c>
      <c r="AS185" s="1" t="s">
        <v>40</v>
      </c>
      <c r="AT185" s="1" t="s">
        <v>40</v>
      </c>
      <c r="AU185" s="1" t="s">
        <v>41</v>
      </c>
      <c r="AV185" s="1" t="s">
        <v>504</v>
      </c>
      <c r="AW185" s="1" t="s">
        <v>90</v>
      </c>
    </row>
    <row r="186" spans="1:49" x14ac:dyDescent="0.35">
      <c r="A186" s="23">
        <v>45880</v>
      </c>
      <c r="B186" s="12" t="s">
        <v>146</v>
      </c>
      <c r="E186" s="19" t="s">
        <v>140</v>
      </c>
      <c r="F186" s="1">
        <v>610374221</v>
      </c>
      <c r="G186" s="12" t="s">
        <v>82</v>
      </c>
      <c r="H186" s="16" t="str">
        <f>Table13[[#This Row],[Название в системе продавца]]</f>
        <v>Комплект 0-beli черный, белый S</v>
      </c>
      <c r="I186" s="11" t="str">
        <f>Table13[[#This Row],[Артикул]]</f>
        <v>132549028_443405699</v>
      </c>
      <c r="J186" s="11" t="e" cm="1">
        <f t="array" ref="J186">_xlfn.TEXTJOIN("_", TRUE, INDEX(_xlfn.TEXTSPLIT(Table13[[#This Row],[SKU_ID_KSP]], "_"), _xlfn.SEQUENCE(5)))</f>
        <v>#REF!</v>
      </c>
      <c r="K186" s="11" t="e">
        <f>UPPER(_xlfn.TEXTJOIN("_",TRUE,Table13[[#This Row],[SKU_key]],Table13[[#This Row],[MY_SIZE]]))</f>
        <v>#REF!</v>
      </c>
      <c r="M186" s="2"/>
      <c r="O186" s="2">
        <f>_xlfn.NUMBERVALUE(_xlfn.TEXTBEFORE(Table13[[#This Row],[Сумма]],"."))</f>
        <v>12990</v>
      </c>
      <c r="V186" s="1">
        <v>610374221</v>
      </c>
      <c r="W186" s="1" t="s">
        <v>504</v>
      </c>
      <c r="X186" s="1" t="s">
        <v>268</v>
      </c>
      <c r="Y186" s="1" t="s">
        <v>135</v>
      </c>
      <c r="Z186" s="1" t="s">
        <v>269</v>
      </c>
      <c r="AA186" s="1" t="s">
        <v>620</v>
      </c>
      <c r="AB186" s="1" t="s">
        <v>48</v>
      </c>
      <c r="AC186" s="1" t="s">
        <v>621</v>
      </c>
      <c r="AD186" s="1" t="s">
        <v>504</v>
      </c>
      <c r="AE186" s="1" t="s">
        <v>35</v>
      </c>
      <c r="AG186" s="1" t="s">
        <v>36</v>
      </c>
      <c r="AH186" s="1" t="s">
        <v>60</v>
      </c>
      <c r="AI186" s="1" t="s">
        <v>38</v>
      </c>
      <c r="AM186" s="1" t="s">
        <v>39</v>
      </c>
      <c r="AN186" s="1" t="s">
        <v>39</v>
      </c>
      <c r="AO186" s="1" t="s">
        <v>39</v>
      </c>
      <c r="AP186" s="1" t="s">
        <v>39</v>
      </c>
      <c r="AQ186" s="1">
        <v>1</v>
      </c>
      <c r="AR186" s="1" t="s">
        <v>40</v>
      </c>
      <c r="AS186" s="1" t="s">
        <v>40</v>
      </c>
      <c r="AT186" s="1" t="s">
        <v>40</v>
      </c>
      <c r="AU186" s="1" t="s">
        <v>41</v>
      </c>
      <c r="AV186" s="1" t="s">
        <v>504</v>
      </c>
      <c r="AW186" s="1" t="s">
        <v>90</v>
      </c>
    </row>
    <row r="187" spans="1:49" x14ac:dyDescent="0.35">
      <c r="A187" s="23">
        <v>45880</v>
      </c>
      <c r="B187" s="12" t="s">
        <v>146</v>
      </c>
      <c r="E187" s="19" t="s">
        <v>140</v>
      </c>
      <c r="F187" s="1">
        <v>609918757</v>
      </c>
      <c r="G187" s="12" t="s">
        <v>198</v>
      </c>
      <c r="H187" s="16" t="str">
        <f>Table13[[#This Row],[Название в системе продавца]]</f>
        <v>Комплект 0-beli черный, белый S</v>
      </c>
      <c r="I187" s="11" t="str">
        <f>Table13[[#This Row],[Артикул]]</f>
        <v>132549028_443405699</v>
      </c>
      <c r="J187" s="11" t="e" cm="1">
        <f t="array" ref="J187">_xlfn.TEXTJOIN("_", TRUE, INDEX(_xlfn.TEXTSPLIT(Table13[[#This Row],[SKU_ID_KSP]], "_"), _xlfn.SEQUENCE(5)))</f>
        <v>#REF!</v>
      </c>
      <c r="K187" s="11" t="e">
        <f>UPPER(_xlfn.TEXTJOIN("_",TRUE,Table13[[#This Row],[SKU_key]],Table13[[#This Row],[MY_SIZE]]))</f>
        <v>#REF!</v>
      </c>
      <c r="M187" s="2"/>
      <c r="O187" s="2">
        <f>_xlfn.NUMBERVALUE(_xlfn.TEXTBEFORE(Table13[[#This Row],[Сумма]],"."))</f>
        <v>17990</v>
      </c>
      <c r="V187" s="1">
        <v>609918757</v>
      </c>
      <c r="W187" s="1" t="s">
        <v>375</v>
      </c>
      <c r="X187" s="1" t="s">
        <v>268</v>
      </c>
      <c r="Y187" s="1" t="s">
        <v>135</v>
      </c>
      <c r="Z187" s="1" t="s">
        <v>269</v>
      </c>
      <c r="AA187" s="1" t="s">
        <v>405</v>
      </c>
      <c r="AB187" s="1" t="s">
        <v>48</v>
      </c>
      <c r="AC187" s="1" t="s">
        <v>622</v>
      </c>
      <c r="AD187" s="1" t="s">
        <v>375</v>
      </c>
      <c r="AE187" s="1" t="s">
        <v>35</v>
      </c>
      <c r="AG187" s="1" t="s">
        <v>36</v>
      </c>
      <c r="AH187" s="1" t="s">
        <v>60</v>
      </c>
      <c r="AI187" s="1" t="s">
        <v>38</v>
      </c>
      <c r="AM187" s="1" t="s">
        <v>39</v>
      </c>
      <c r="AN187" s="1" t="s">
        <v>39</v>
      </c>
      <c r="AO187" s="1" t="s">
        <v>39</v>
      </c>
      <c r="AP187" s="1" t="s">
        <v>39</v>
      </c>
      <c r="AQ187" s="1">
        <v>1</v>
      </c>
      <c r="AR187" s="1" t="s">
        <v>40</v>
      </c>
      <c r="AS187" s="1" t="s">
        <v>40</v>
      </c>
      <c r="AT187" s="1" t="s">
        <v>40</v>
      </c>
      <c r="AU187" s="1" t="s">
        <v>41</v>
      </c>
      <c r="AV187" s="1" t="s">
        <v>504</v>
      </c>
      <c r="AW187" s="1" t="s">
        <v>90</v>
      </c>
    </row>
    <row r="188" spans="1:49" x14ac:dyDescent="0.35">
      <c r="A188" s="23">
        <v>45880</v>
      </c>
      <c r="B188" s="1" t="s">
        <v>197</v>
      </c>
      <c r="E188" s="14" t="str">
        <f>_xlfn.XLOOKUP(Table13[[#This Row],[SKU_key]],[1]!B_m_02_SKU[SKU_key],[1]!B_m_02_SKU[Kaspi_name_core],"",0,1)</f>
        <v>Спортивный 3в1 десткий черный</v>
      </c>
      <c r="F188" s="1">
        <v>610468125</v>
      </c>
      <c r="G188" s="12">
        <v>30</v>
      </c>
      <c r="H188" s="16" t="str">
        <f>Table13[[#This Row],[Название в системе продавца]]</f>
        <v>Спортивный 3в1 черный детский 134 136306498 (26)</v>
      </c>
      <c r="I188" s="11" t="str">
        <f>Table13[[#This Row],[Артикул]]</f>
        <v>CL_NEW-CLO_KIDS_KID-31_BLACK_134_(26)</v>
      </c>
      <c r="J188" s="11" t="str" cm="1">
        <f t="array" ref="J188">_xlfn.TEXTJOIN("_", TRUE, INDEX(_xlfn.TEXTSPLIT(Table13[[#This Row],[SKU_ID_KSP]], "_"), _xlfn.SEQUENCE(5)))</f>
        <v>CL_NEW-CLO_KIDS_KID-31_BLACK</v>
      </c>
      <c r="K188" s="11" t="str">
        <f>UPPER(_xlfn.TEXTJOIN("_",TRUE,Table13[[#This Row],[SKU_key]],Table13[[#This Row],[MY_SIZE]]))</f>
        <v>CL_NEW-CLO_KIDS_KID-31_BLACK_30</v>
      </c>
      <c r="M188" s="2"/>
      <c r="O188" s="2">
        <f>_xlfn.NUMBERVALUE(_xlfn.TEXTBEFORE(Table13[[#This Row],[Сумма]],"."))</f>
        <v>8998</v>
      </c>
      <c r="V188" s="1">
        <v>610468125</v>
      </c>
      <c r="W188" s="1" t="s">
        <v>504</v>
      </c>
      <c r="X188" s="1" t="s">
        <v>632</v>
      </c>
      <c r="Y188" s="1" t="s">
        <v>633</v>
      </c>
      <c r="Z188" s="1" t="s">
        <v>634</v>
      </c>
      <c r="AA188" s="1" t="s">
        <v>319</v>
      </c>
      <c r="AB188" s="1" t="s">
        <v>320</v>
      </c>
      <c r="AC188" s="1" t="s">
        <v>635</v>
      </c>
      <c r="AD188" s="1" t="s">
        <v>504</v>
      </c>
      <c r="AE188" s="1" t="s">
        <v>35</v>
      </c>
      <c r="AG188" s="1" t="s">
        <v>36</v>
      </c>
      <c r="AH188" s="1" t="s">
        <v>309</v>
      </c>
      <c r="AI188" s="1" t="s">
        <v>38</v>
      </c>
      <c r="AM188" s="1" t="s">
        <v>39</v>
      </c>
      <c r="AN188" s="1" t="s">
        <v>39</v>
      </c>
      <c r="AO188" s="1" t="s">
        <v>39</v>
      </c>
      <c r="AP188" s="1" t="s">
        <v>39</v>
      </c>
      <c r="AQ188" s="1">
        <v>1</v>
      </c>
      <c r="AR188" s="1" t="s">
        <v>40</v>
      </c>
      <c r="AS188" s="1" t="s">
        <v>110</v>
      </c>
      <c r="AT188" s="1" t="s">
        <v>40</v>
      </c>
      <c r="AU188" s="1" t="s">
        <v>41</v>
      </c>
      <c r="AV188" s="1" t="s">
        <v>504</v>
      </c>
      <c r="AW188" s="1" t="s">
        <v>43</v>
      </c>
    </row>
    <row r="189" spans="1:49" x14ac:dyDescent="0.35">
      <c r="A189" s="23">
        <v>45880</v>
      </c>
      <c r="B189" s="1" t="s">
        <v>197</v>
      </c>
      <c r="E189" s="14" t="str">
        <f>_xlfn.XLOOKUP(Table13[[#This Row],[SKU_key]],[1]!B_m_02_SKU[SKU_key],[1]!B_m_02_SKU[Kaspi_name_core],"",0,1)</f>
        <v>Спортивный 3в1 десткий черный</v>
      </c>
      <c r="F189" s="1">
        <v>610468125</v>
      </c>
      <c r="G189" s="12">
        <v>26</v>
      </c>
      <c r="H189" s="16" t="str">
        <f>Table13[[#This Row],[Название в системе продавца]]</f>
        <v>Спортивный 3в1 черный детский 128 136306498 (24)</v>
      </c>
      <c r="I189" s="11" t="str">
        <f>Table13[[#This Row],[Артикул]]</f>
        <v>CL_NEW-CLO_KIDS_KID-31_BLACK_128_(24)</v>
      </c>
      <c r="J189" s="11" t="str" cm="1">
        <f t="array" ref="J189">_xlfn.TEXTJOIN("_", TRUE, INDEX(_xlfn.TEXTSPLIT(Table13[[#This Row],[SKU_ID_KSP]], "_"), _xlfn.SEQUENCE(5)))</f>
        <v>CL_NEW-CLO_KIDS_KID-31_BLACK</v>
      </c>
      <c r="K189" s="11" t="str">
        <f>UPPER(_xlfn.TEXTJOIN("_",TRUE,Table13[[#This Row],[SKU_key]],Table13[[#This Row],[MY_SIZE]]))</f>
        <v>CL_NEW-CLO_KIDS_KID-31_BLACK_26</v>
      </c>
      <c r="M189" s="2"/>
      <c r="O189" s="2">
        <f>_xlfn.NUMBERVALUE(_xlfn.TEXTBEFORE(Table13[[#This Row],[Сумма]],"."))</f>
        <v>8998</v>
      </c>
      <c r="V189" s="1">
        <v>610468125</v>
      </c>
      <c r="W189" s="1" t="s">
        <v>504</v>
      </c>
      <c r="X189" s="1" t="s">
        <v>636</v>
      </c>
      <c r="Y189" s="1" t="s">
        <v>637</v>
      </c>
      <c r="Z189" s="1" t="s">
        <v>638</v>
      </c>
      <c r="AA189" s="1" t="s">
        <v>319</v>
      </c>
      <c r="AB189" s="1" t="s">
        <v>320</v>
      </c>
      <c r="AC189" s="1" t="s">
        <v>635</v>
      </c>
      <c r="AD189" s="1" t="s">
        <v>504</v>
      </c>
      <c r="AE189" s="1" t="s">
        <v>35</v>
      </c>
      <c r="AG189" s="1" t="s">
        <v>36</v>
      </c>
      <c r="AH189" s="1" t="s">
        <v>309</v>
      </c>
      <c r="AI189" s="1" t="s">
        <v>38</v>
      </c>
      <c r="AM189" s="1" t="s">
        <v>39</v>
      </c>
      <c r="AN189" s="1" t="s">
        <v>39</v>
      </c>
      <c r="AO189" s="1" t="s">
        <v>39</v>
      </c>
      <c r="AP189" s="1" t="s">
        <v>39</v>
      </c>
      <c r="AQ189" s="1">
        <v>1</v>
      </c>
      <c r="AR189" s="1" t="s">
        <v>40</v>
      </c>
      <c r="AS189" s="1" t="s">
        <v>110</v>
      </c>
      <c r="AT189" s="1" t="s">
        <v>40</v>
      </c>
      <c r="AU189" s="1" t="s">
        <v>41</v>
      </c>
      <c r="AV189" s="1" t="s">
        <v>504</v>
      </c>
      <c r="AW189" s="1" t="s">
        <v>43</v>
      </c>
    </row>
    <row r="190" spans="1:49" x14ac:dyDescent="0.35">
      <c r="A190" s="23">
        <v>45880</v>
      </c>
      <c r="B190" s="1" t="s">
        <v>197</v>
      </c>
      <c r="E190" s="14" t="str">
        <f>_xlfn.XLOOKUP(Table13[[#This Row],[SKU_key]],[1]!B_m_02_SKU[SKU_key],[1]!B_m_02_SKU[Kaspi_name_core],"",0,1)</f>
        <v>Футболка черная</v>
      </c>
      <c r="F190" s="12">
        <v>610056460</v>
      </c>
      <c r="G190" s="12" t="s">
        <v>82</v>
      </c>
      <c r="H190" s="16" t="str">
        <f>Table13[[#This Row],[Название в системе продавца]]</f>
        <v>Футболка черная мужской 52/2XL 122754031 (2XL)</v>
      </c>
      <c r="I190" s="11" t="str">
        <f>Table13[[#This Row],[Артикул]]</f>
        <v>CL_NEW-CLO_MEN_T-SHIRT_BLACK_52/2XL_(2XL)</v>
      </c>
      <c r="J190" s="11" t="str" cm="1">
        <f t="array" ref="J190">_xlfn.TEXTJOIN("_", TRUE, INDEX(_xlfn.TEXTSPLIT(Table13[[#This Row],[SKU_ID_KSP]], "_"), _xlfn.SEQUENCE(5)))</f>
        <v>CL_NEW-CLO_MEN_T-SHIRT_BLACK</v>
      </c>
      <c r="K190" s="11" t="str">
        <f>UPPER(_xlfn.TEXTJOIN("_",TRUE,Table13[[#This Row],[SKU_key]],Table13[[#This Row],[MY_SIZE]]))</f>
        <v>CL_NEW-CLO_MEN_T-SHIRT_BLACK_XL</v>
      </c>
      <c r="M190" s="2"/>
      <c r="O190" s="2">
        <f>_xlfn.NUMBERVALUE(_xlfn.TEXTBEFORE(Table13[[#This Row],[Сумма]],"."))</f>
        <v>2328</v>
      </c>
      <c r="V190" s="1">
        <v>610056460</v>
      </c>
      <c r="W190" s="1" t="s">
        <v>375</v>
      </c>
      <c r="X190" s="1" t="s">
        <v>623</v>
      </c>
      <c r="Y190" s="1" t="s">
        <v>624</v>
      </c>
      <c r="Z190" s="1" t="s">
        <v>625</v>
      </c>
      <c r="AA190" s="1" t="s">
        <v>626</v>
      </c>
      <c r="AB190" s="1" t="s">
        <v>48</v>
      </c>
      <c r="AC190" s="1" t="s">
        <v>627</v>
      </c>
      <c r="AD190" s="1" t="s">
        <v>375</v>
      </c>
      <c r="AE190" s="1" t="s">
        <v>35</v>
      </c>
      <c r="AG190" s="1" t="s">
        <v>36</v>
      </c>
      <c r="AH190" s="1" t="s">
        <v>60</v>
      </c>
      <c r="AI190" s="1" t="s">
        <v>38</v>
      </c>
      <c r="AM190" s="1" t="s">
        <v>39</v>
      </c>
      <c r="AN190" s="1" t="s">
        <v>39</v>
      </c>
      <c r="AO190" s="1" t="s">
        <v>39</v>
      </c>
      <c r="AP190" s="1" t="s">
        <v>39</v>
      </c>
      <c r="AQ190" s="1">
        <v>1</v>
      </c>
      <c r="AR190" s="1" t="s">
        <v>61</v>
      </c>
      <c r="AS190" s="1" t="s">
        <v>40</v>
      </c>
      <c r="AT190" s="1" t="s">
        <v>40</v>
      </c>
      <c r="AU190" s="1" t="s">
        <v>41</v>
      </c>
      <c r="AV190" s="1" t="s">
        <v>504</v>
      </c>
      <c r="AW190" s="1" t="s">
        <v>43</v>
      </c>
    </row>
    <row r="191" spans="1:49" x14ac:dyDescent="0.35">
      <c r="A191" s="23">
        <v>45880</v>
      </c>
      <c r="B191" s="1" t="s">
        <v>197</v>
      </c>
      <c r="E191" s="14" t="str">
        <f>_xlfn.XLOOKUP(Table13[[#This Row],[SKU_key]],[1]!B_m_02_SKU[SKU_key],[1]!B_m_02_SKU[Kaspi_name_core],"",0,1)</f>
        <v>Тайтсы черные</v>
      </c>
      <c r="F191" s="12">
        <v>609781061</v>
      </c>
      <c r="G191" s="12" t="s">
        <v>82</v>
      </c>
      <c r="H191" s="16" t="str">
        <f>Table13[[#This Row],[Название в системе продавца]]</f>
        <v>Тайтсы черные мужской XL 50-52 123591314 (2XL)</v>
      </c>
      <c r="I191" s="11" t="str">
        <f>Table13[[#This Row],[Артикул]]</f>
        <v>CL_NEW-CLO_MEN_TAICI_BLACK_XL 50-52_(2XL)</v>
      </c>
      <c r="J191" s="11" t="str" cm="1">
        <f t="array" ref="J191">_xlfn.TEXTJOIN("_", TRUE, INDEX(_xlfn.TEXTSPLIT(Table13[[#This Row],[SKU_ID_KSP]], "_"), _xlfn.SEQUENCE(5)))</f>
        <v>CL_NEW-CLO_MEN_TAICI_BLACK</v>
      </c>
      <c r="K191" s="11" t="str">
        <f>UPPER(_xlfn.TEXTJOIN("_",TRUE,Table13[[#This Row],[SKU_key]],Table13[[#This Row],[MY_SIZE]]))</f>
        <v>CL_NEW-CLO_MEN_TAICI_BLACK_XL</v>
      </c>
      <c r="M191" s="2"/>
      <c r="O191" s="2">
        <f>_xlfn.NUMBERVALUE(_xlfn.TEXTBEFORE(Table13[[#This Row],[Сумма]],"."))</f>
        <v>990</v>
      </c>
      <c r="V191" s="1">
        <v>609781061</v>
      </c>
      <c r="W191" s="1" t="s">
        <v>375</v>
      </c>
      <c r="X191" s="1" t="s">
        <v>147</v>
      </c>
      <c r="Y191" s="1" t="s">
        <v>148</v>
      </c>
      <c r="Z191" s="1" t="s">
        <v>149</v>
      </c>
      <c r="AA191" s="1" t="s">
        <v>159</v>
      </c>
      <c r="AB191" s="1" t="s">
        <v>151</v>
      </c>
      <c r="AC191" s="1" t="s">
        <v>628</v>
      </c>
      <c r="AD191" s="1" t="s">
        <v>375</v>
      </c>
      <c r="AE191" s="1" t="s">
        <v>35</v>
      </c>
      <c r="AG191" s="1" t="s">
        <v>36</v>
      </c>
      <c r="AH191" s="1" t="s">
        <v>60</v>
      </c>
      <c r="AI191" s="1" t="s">
        <v>38</v>
      </c>
      <c r="AM191" s="1" t="s">
        <v>39</v>
      </c>
      <c r="AN191" s="1" t="s">
        <v>39</v>
      </c>
      <c r="AO191" s="1" t="s">
        <v>39</v>
      </c>
      <c r="AP191" s="1" t="s">
        <v>39</v>
      </c>
      <c r="AQ191" s="1">
        <v>1</v>
      </c>
      <c r="AR191" s="1" t="s">
        <v>40</v>
      </c>
      <c r="AS191" s="1" t="s">
        <v>40</v>
      </c>
      <c r="AT191" s="1" t="s">
        <v>40</v>
      </c>
      <c r="AU191" s="1" t="s">
        <v>41</v>
      </c>
      <c r="AV191" s="1" t="s">
        <v>504</v>
      </c>
      <c r="AW191" s="1" t="s">
        <v>43</v>
      </c>
    </row>
    <row r="192" spans="1:49" x14ac:dyDescent="0.35">
      <c r="A192" s="23">
        <v>45880</v>
      </c>
      <c r="B192" s="1" t="s">
        <v>197</v>
      </c>
      <c r="E192" s="14" t="str">
        <f>_xlfn.XLOOKUP(Table13[[#This Row],[SKU_key]],[1]!B_m_02_SKU[SKU_key],[1]!B_m_02_SKU[Kaspi_name_core],"",0,1)</f>
        <v>Тайтсы черные</v>
      </c>
      <c r="F192" s="12">
        <v>609781061</v>
      </c>
      <c r="G192" s="12" t="s">
        <v>198</v>
      </c>
      <c r="H192" s="16" t="str">
        <f>Table13[[#This Row],[Название в системе продавца]]</f>
        <v>Тайтсы черные мужской M 46-48 123591314 (L)</v>
      </c>
      <c r="I192" s="11" t="str">
        <f>Table13[[#This Row],[Артикул]]</f>
        <v>CL_NEW-CLO_MEN_TAICI_BLACK_M 46-48_(L)</v>
      </c>
      <c r="J192" s="11" t="str" cm="1">
        <f t="array" ref="J192">_xlfn.TEXTJOIN("_", TRUE, INDEX(_xlfn.TEXTSPLIT(Table13[[#This Row],[SKU_ID_KSP]], "_"), _xlfn.SEQUENCE(5)))</f>
        <v>CL_NEW-CLO_MEN_TAICI_BLACK</v>
      </c>
      <c r="K192" s="11" t="str">
        <f>UPPER(_xlfn.TEXTJOIN("_",TRUE,Table13[[#This Row],[SKU_key]],Table13[[#This Row],[MY_SIZE]]))</f>
        <v>CL_NEW-CLO_MEN_TAICI_BLACK_M</v>
      </c>
      <c r="M192" s="2"/>
      <c r="O192" s="2">
        <f>_xlfn.NUMBERVALUE(_xlfn.TEXTBEFORE(Table13[[#This Row],[Сумма]],"."))</f>
        <v>990</v>
      </c>
      <c r="V192" s="1">
        <v>609781061</v>
      </c>
      <c r="W192" s="1" t="s">
        <v>375</v>
      </c>
      <c r="X192" s="1" t="s">
        <v>156</v>
      </c>
      <c r="Y192" s="1" t="s">
        <v>157</v>
      </c>
      <c r="Z192" s="1" t="s">
        <v>158</v>
      </c>
      <c r="AA192" s="1" t="s">
        <v>159</v>
      </c>
      <c r="AB192" s="1" t="s">
        <v>151</v>
      </c>
      <c r="AC192" s="1" t="s">
        <v>628</v>
      </c>
      <c r="AD192" s="1" t="s">
        <v>375</v>
      </c>
      <c r="AE192" s="1" t="s">
        <v>35</v>
      </c>
      <c r="AG192" s="1" t="s">
        <v>36</v>
      </c>
      <c r="AH192" s="1" t="s">
        <v>60</v>
      </c>
      <c r="AI192" s="1" t="s">
        <v>38</v>
      </c>
      <c r="AM192" s="1" t="s">
        <v>39</v>
      </c>
      <c r="AN192" s="1" t="s">
        <v>39</v>
      </c>
      <c r="AO192" s="1" t="s">
        <v>39</v>
      </c>
      <c r="AP192" s="1" t="s">
        <v>39</v>
      </c>
      <c r="AQ192" s="1">
        <v>1</v>
      </c>
      <c r="AR192" s="1" t="s">
        <v>40</v>
      </c>
      <c r="AS192" s="1" t="s">
        <v>40</v>
      </c>
      <c r="AT192" s="1" t="s">
        <v>40</v>
      </c>
      <c r="AU192" s="1" t="s">
        <v>41</v>
      </c>
      <c r="AV192" s="1" t="s">
        <v>504</v>
      </c>
      <c r="AW192" s="1" t="s">
        <v>43</v>
      </c>
    </row>
    <row r="193" spans="1:49" x14ac:dyDescent="0.35">
      <c r="A193" s="23">
        <v>45880</v>
      </c>
      <c r="B193" s="1" t="s">
        <v>197</v>
      </c>
      <c r="E193" s="14" t="str">
        <f>_xlfn.XLOOKUP(Table13[[#This Row],[SKU_key]],[1]!B_m_02_SKU[SKU_key],[1]!B_m_02_SKU[Kaspi_name_core],"",0,1)</f>
        <v>Тайтсы черные</v>
      </c>
      <c r="F193" s="12">
        <v>609781061</v>
      </c>
      <c r="G193" s="12" t="s">
        <v>143</v>
      </c>
      <c r="H193" s="16" t="str">
        <f>Table13[[#This Row],[Название в системе продавца]]</f>
        <v>Тайтсы черные мужской L 48-50 123591314 (XL)</v>
      </c>
      <c r="I193" s="11" t="str">
        <f>Table13[[#This Row],[Артикул]]</f>
        <v>CL_NEW-CLO_MEN_TAICI_BLACK_L 48-50_(XL)</v>
      </c>
      <c r="J193" s="11" t="str" cm="1">
        <f t="array" ref="J193">_xlfn.TEXTJOIN("_", TRUE, INDEX(_xlfn.TEXTSPLIT(Table13[[#This Row],[SKU_ID_KSP]], "_"), _xlfn.SEQUENCE(5)))</f>
        <v>CL_NEW-CLO_MEN_TAICI_BLACK</v>
      </c>
      <c r="K193" s="11" t="str">
        <f>UPPER(_xlfn.TEXTJOIN("_",TRUE,Table13[[#This Row],[SKU_key]],Table13[[#This Row],[MY_SIZE]]))</f>
        <v>CL_NEW-CLO_MEN_TAICI_BLACK_L</v>
      </c>
      <c r="M193" s="2"/>
      <c r="O193" s="2">
        <f>_xlfn.NUMBERVALUE(_xlfn.TEXTBEFORE(Table13[[#This Row],[Сумма]],"."))</f>
        <v>1980</v>
      </c>
      <c r="V193" s="1">
        <v>609781061</v>
      </c>
      <c r="W193" s="1" t="s">
        <v>375</v>
      </c>
      <c r="X193" s="1" t="s">
        <v>285</v>
      </c>
      <c r="Y193" s="1" t="s">
        <v>286</v>
      </c>
      <c r="Z193" s="1" t="s">
        <v>287</v>
      </c>
      <c r="AA193" s="1" t="s">
        <v>629</v>
      </c>
      <c r="AB193" s="1" t="s">
        <v>151</v>
      </c>
      <c r="AC193" s="1" t="s">
        <v>628</v>
      </c>
      <c r="AD193" s="1" t="s">
        <v>375</v>
      </c>
      <c r="AE193" s="1" t="s">
        <v>35</v>
      </c>
      <c r="AG193" s="1" t="s">
        <v>36</v>
      </c>
      <c r="AH193" s="1" t="s">
        <v>60</v>
      </c>
      <c r="AI193" s="1" t="s">
        <v>38</v>
      </c>
      <c r="AM193" s="1" t="s">
        <v>39</v>
      </c>
      <c r="AN193" s="1" t="s">
        <v>39</v>
      </c>
      <c r="AO193" s="1" t="s">
        <v>39</v>
      </c>
      <c r="AP193" s="1" t="s">
        <v>39</v>
      </c>
      <c r="AQ193" s="1">
        <v>2</v>
      </c>
      <c r="AR193" s="1" t="s">
        <v>40</v>
      </c>
      <c r="AS193" s="1" t="s">
        <v>40</v>
      </c>
      <c r="AT193" s="1" t="s">
        <v>40</v>
      </c>
      <c r="AU193" s="1" t="s">
        <v>41</v>
      </c>
      <c r="AV193" s="1" t="s">
        <v>504</v>
      </c>
      <c r="AW193" s="1" t="s">
        <v>43</v>
      </c>
    </row>
    <row r="194" spans="1:49" x14ac:dyDescent="0.35">
      <c r="A194" s="23">
        <v>45880</v>
      </c>
      <c r="B194" s="1" t="s">
        <v>197</v>
      </c>
      <c r="E194" s="14" t="str">
        <f>_xlfn.XLOOKUP(Table13[[#This Row],[SKU_key]],[1]!B_m_02_SKU[SKU_key],[1]!B_m_02_SKU[Kaspi_name_core],"",0,1)</f>
        <v>Тайтсы черные</v>
      </c>
      <c r="F194" s="12">
        <v>610106509</v>
      </c>
      <c r="G194" s="12" t="s">
        <v>141</v>
      </c>
      <c r="H194" s="16" t="str">
        <f>Table13[[#This Row],[Название в системе продавца]]</f>
        <v>Тайтсы черные мужской 3XL 54-56 123591314 (3XL)</v>
      </c>
      <c r="I194" s="11" t="str">
        <f>Table13[[#This Row],[Артикул]]</f>
        <v>CL_NEW-CLO_MEN_TAICI_BLACK_3XL 54-56_(3XL)</v>
      </c>
      <c r="J194" s="11" t="str" cm="1">
        <f t="array" ref="J194">_xlfn.TEXTJOIN("_", TRUE, INDEX(_xlfn.TEXTSPLIT(Table13[[#This Row],[SKU_ID_KSP]], "_"), _xlfn.SEQUENCE(5)))</f>
        <v>CL_NEW-CLO_MEN_TAICI_BLACK</v>
      </c>
      <c r="K194" s="11" t="str">
        <f>UPPER(_xlfn.TEXTJOIN("_",TRUE,Table13[[#This Row],[SKU_key]],Table13[[#This Row],[MY_SIZE]]))</f>
        <v>CL_NEW-CLO_MEN_TAICI_BLACK_3XL</v>
      </c>
      <c r="M194" s="2"/>
      <c r="O194" s="2">
        <f>_xlfn.NUMBERVALUE(_xlfn.TEXTBEFORE(Table13[[#This Row],[Сумма]],"."))</f>
        <v>1800</v>
      </c>
      <c r="V194" s="1">
        <v>610106509</v>
      </c>
      <c r="W194" s="1" t="s">
        <v>504</v>
      </c>
      <c r="X194" s="1" t="s">
        <v>166</v>
      </c>
      <c r="Y194" s="1" t="s">
        <v>167</v>
      </c>
      <c r="Z194" s="1" t="s">
        <v>168</v>
      </c>
      <c r="AA194" s="1" t="s">
        <v>338</v>
      </c>
      <c r="AB194" s="1" t="s">
        <v>151</v>
      </c>
      <c r="AC194" s="1" t="s">
        <v>630</v>
      </c>
      <c r="AD194" s="1" t="s">
        <v>504</v>
      </c>
      <c r="AE194" s="1" t="s">
        <v>35</v>
      </c>
      <c r="AG194" s="1" t="s">
        <v>97</v>
      </c>
      <c r="AH194" s="1" t="s">
        <v>60</v>
      </c>
      <c r="AI194" s="1" t="s">
        <v>38</v>
      </c>
      <c r="AM194" s="1" t="s">
        <v>39</v>
      </c>
      <c r="AN194" s="1" t="s">
        <v>39</v>
      </c>
      <c r="AO194" s="1" t="s">
        <v>39</v>
      </c>
      <c r="AP194" s="1" t="s">
        <v>39</v>
      </c>
      <c r="AQ194" s="1">
        <v>1</v>
      </c>
      <c r="AR194" s="1" t="s">
        <v>40</v>
      </c>
      <c r="AS194" s="1" t="s">
        <v>40</v>
      </c>
      <c r="AT194" s="1" t="s">
        <v>40</v>
      </c>
      <c r="AU194" s="1" t="s">
        <v>41</v>
      </c>
      <c r="AV194" s="1" t="s">
        <v>504</v>
      </c>
      <c r="AW194" s="1" t="s">
        <v>43</v>
      </c>
    </row>
    <row r="195" spans="1:49" x14ac:dyDescent="0.35">
      <c r="A195" s="23">
        <v>45880</v>
      </c>
      <c r="B195" s="1" t="s">
        <v>197</v>
      </c>
      <c r="E195" s="14" t="str">
        <f>_xlfn.XLOOKUP(Table13[[#This Row],[SKU_key]],[1]!B_m_02_SKU[SKU_key],[1]!B_m_02_SKU[Kaspi_name_core],"",0,1)</f>
        <v>Тайтсы черные</v>
      </c>
      <c r="F195" s="12">
        <v>609962021</v>
      </c>
      <c r="G195" s="12" t="s">
        <v>141</v>
      </c>
      <c r="H195" s="16" t="str">
        <f>Table13[[#This Row],[Название в системе продавца]]</f>
        <v>Тайтсы черные мужской 3XL 54-56 123591314 (3XL)</v>
      </c>
      <c r="I195" s="11" t="str">
        <f>Table13[[#This Row],[Артикул]]</f>
        <v>CL_NEW-CLO_MEN_TAICI_BLACK_3XL 54-56_(3XL)</v>
      </c>
      <c r="J195" s="11" t="str" cm="1">
        <f t="array" ref="J195">_xlfn.TEXTJOIN("_", TRUE, INDEX(_xlfn.TEXTSPLIT(Table13[[#This Row],[SKU_ID_KSP]], "_"), _xlfn.SEQUENCE(5)))</f>
        <v>CL_NEW-CLO_MEN_TAICI_BLACK</v>
      </c>
      <c r="K195" s="11" t="str">
        <f>UPPER(_xlfn.TEXTJOIN("_",TRUE,Table13[[#This Row],[SKU_key]],Table13[[#This Row],[MY_SIZE]]))</f>
        <v>CL_NEW-CLO_MEN_TAICI_BLACK_3XL</v>
      </c>
      <c r="M195" s="2"/>
      <c r="O195" s="2">
        <f>_xlfn.NUMBERVALUE(_xlfn.TEXTBEFORE(Table13[[#This Row],[Сумма]],"."))</f>
        <v>3600</v>
      </c>
      <c r="V195" s="1">
        <v>609962021</v>
      </c>
      <c r="W195" s="1" t="s">
        <v>375</v>
      </c>
      <c r="X195" s="1" t="s">
        <v>166</v>
      </c>
      <c r="Y195" s="1" t="s">
        <v>167</v>
      </c>
      <c r="Z195" s="1" t="s">
        <v>168</v>
      </c>
      <c r="AA195" s="1" t="s">
        <v>169</v>
      </c>
      <c r="AB195" s="1" t="s">
        <v>151</v>
      </c>
      <c r="AC195" s="1" t="s">
        <v>631</v>
      </c>
      <c r="AD195" s="1" t="s">
        <v>375</v>
      </c>
      <c r="AE195" s="1" t="s">
        <v>35</v>
      </c>
      <c r="AG195" s="1" t="s">
        <v>97</v>
      </c>
      <c r="AH195" s="1" t="s">
        <v>60</v>
      </c>
      <c r="AI195" s="1" t="s">
        <v>38</v>
      </c>
      <c r="AM195" s="1" t="s">
        <v>39</v>
      </c>
      <c r="AN195" s="1" t="s">
        <v>39</v>
      </c>
      <c r="AO195" s="1" t="s">
        <v>39</v>
      </c>
      <c r="AP195" s="1" t="s">
        <v>39</v>
      </c>
      <c r="AQ195" s="1">
        <v>2</v>
      </c>
      <c r="AR195" s="1" t="s">
        <v>40</v>
      </c>
      <c r="AS195" s="1" t="s">
        <v>40</v>
      </c>
      <c r="AT195" s="1" t="s">
        <v>40</v>
      </c>
      <c r="AU195" s="1" t="s">
        <v>41</v>
      </c>
      <c r="AV195" s="1" t="s">
        <v>504</v>
      </c>
      <c r="AW195" s="1" t="s">
        <v>43</v>
      </c>
    </row>
    <row r="196" spans="1:49" x14ac:dyDescent="0.35">
      <c r="A196" s="23">
        <v>45880</v>
      </c>
      <c r="B196" s="1" t="s">
        <v>197</v>
      </c>
      <c r="E196" s="14" t="str">
        <f>_xlfn.XLOOKUP(Table13[[#This Row],[SKU_key]],[1]!B_m_02_SKU[SKU_key],[1]!B_m_02_SKU[Kaspi_name_core],"",0,1)</f>
        <v>Леггинсы черные</v>
      </c>
      <c r="F196" s="12">
        <v>609738144</v>
      </c>
      <c r="G196" s="12" t="s">
        <v>143</v>
      </c>
      <c r="H196" s="16" t="str">
        <f>Table13[[#This Row],[Название в системе продавца]]</f>
        <v>Леггинсы черные мужской M 48 116968695 (L)</v>
      </c>
      <c r="I196" s="11" t="str">
        <f>Table13[[#This Row],[Артикул]]</f>
        <v>CL_NEW-CLO_MEN_LEG_BLACK_M 48_(L)</v>
      </c>
      <c r="J196" s="11" t="str" cm="1">
        <f t="array" ref="J196">_xlfn.TEXTJOIN("_", TRUE, INDEX(_xlfn.TEXTSPLIT(Table13[[#This Row],[SKU_ID_KSP]], "_"), _xlfn.SEQUENCE(5)))</f>
        <v>CL_NEW-CLO_MEN_LEG_BLACK</v>
      </c>
      <c r="K196" s="11" t="str">
        <f>UPPER(_xlfn.TEXTJOIN("_",TRUE,Table13[[#This Row],[SKU_key]],Table13[[#This Row],[MY_SIZE]]))</f>
        <v>CL_NEW-CLO_MEN_LEG_BLACK_L</v>
      </c>
      <c r="M196" s="2"/>
      <c r="O196" s="2">
        <f>_xlfn.NUMBERVALUE(_xlfn.TEXTBEFORE(Table13[[#This Row],[Сумма]],"."))</f>
        <v>999</v>
      </c>
      <c r="V196" s="1">
        <v>609738144</v>
      </c>
      <c r="W196" s="1" t="s">
        <v>375</v>
      </c>
      <c r="X196" s="1" t="s">
        <v>51</v>
      </c>
      <c r="Y196" s="1" t="s">
        <v>52</v>
      </c>
      <c r="Z196" s="1" t="s">
        <v>53</v>
      </c>
      <c r="AA196" s="1" t="s">
        <v>161</v>
      </c>
      <c r="AB196" s="1" t="s">
        <v>48</v>
      </c>
      <c r="AC196" s="1" t="s">
        <v>678</v>
      </c>
      <c r="AD196" s="1" t="s">
        <v>375</v>
      </c>
      <c r="AE196" s="1" t="s">
        <v>35</v>
      </c>
      <c r="AG196" s="1" t="s">
        <v>36</v>
      </c>
      <c r="AH196" s="1" t="s">
        <v>60</v>
      </c>
      <c r="AI196" s="1" t="s">
        <v>38</v>
      </c>
      <c r="AM196" s="1" t="s">
        <v>39</v>
      </c>
      <c r="AN196" s="1" t="s">
        <v>39</v>
      </c>
      <c r="AO196" s="1" t="s">
        <v>39</v>
      </c>
      <c r="AP196" s="1" t="s">
        <v>39</v>
      </c>
      <c r="AQ196" s="1">
        <v>1</v>
      </c>
      <c r="AR196" s="1" t="s">
        <v>61</v>
      </c>
      <c r="AS196" s="1" t="s">
        <v>40</v>
      </c>
      <c r="AT196" s="1" t="s">
        <v>40</v>
      </c>
      <c r="AU196" s="1" t="s">
        <v>41</v>
      </c>
      <c r="AV196" s="1" t="s">
        <v>504</v>
      </c>
      <c r="AW196" s="1" t="s">
        <v>43</v>
      </c>
    </row>
    <row r="197" spans="1:49" x14ac:dyDescent="0.35">
      <c r="A197" s="23">
        <v>45880</v>
      </c>
      <c r="B197" s="1" t="s">
        <v>197</v>
      </c>
      <c r="E197" s="14" t="str">
        <f>_xlfn.XLOOKUP(Table13[[#This Row],[SKU_key]],[1]!B_m_02_SKU[SKU_key],[1]!B_m_02_SKU[Kaspi_name_core],"",0,1)</f>
        <v>Леггинсы белый</v>
      </c>
      <c r="F197" s="12">
        <v>609738144</v>
      </c>
      <c r="G197" s="12" t="s">
        <v>143</v>
      </c>
      <c r="H197" s="16" t="str">
        <f>Table13[[#This Row],[Название в системе продавца]]</f>
        <v>Леггинсы белый мужской M 48 118808622 (L)</v>
      </c>
      <c r="I197" s="11" t="str">
        <f>Table13[[#This Row],[Артикул]]</f>
        <v>CL_NEW-CLO_MEN_LEG_WHITE_M 48_(L)</v>
      </c>
      <c r="J197" s="11" t="str" cm="1">
        <f t="array" ref="J197">_xlfn.TEXTJOIN("_", TRUE, INDEX(_xlfn.TEXTSPLIT(Table13[[#This Row],[SKU_ID_KSP]], "_"), _xlfn.SEQUENCE(5)))</f>
        <v>CL_NEW-CLO_MEN_LEG_WHITE</v>
      </c>
      <c r="K197" s="11" t="str">
        <f>UPPER(_xlfn.TEXTJOIN("_",TRUE,Table13[[#This Row],[SKU_key]],Table13[[#This Row],[MY_SIZE]]))</f>
        <v>CL_NEW-CLO_MEN_LEG_WHITE_L</v>
      </c>
      <c r="M197" s="2"/>
      <c r="O197" s="2">
        <f>_xlfn.NUMBERVALUE(_xlfn.TEXTBEFORE(Table13[[#This Row],[Сумма]],"."))</f>
        <v>1464</v>
      </c>
      <c r="V197" s="1">
        <v>609738144</v>
      </c>
      <c r="W197" s="1" t="s">
        <v>375</v>
      </c>
      <c r="X197" s="1" t="s">
        <v>44</v>
      </c>
      <c r="Y197" s="1" t="s">
        <v>45</v>
      </c>
      <c r="Z197" s="1" t="s">
        <v>46</v>
      </c>
      <c r="AA197" s="1" t="s">
        <v>681</v>
      </c>
      <c r="AB197" s="1" t="s">
        <v>48</v>
      </c>
      <c r="AC197" s="1" t="s">
        <v>678</v>
      </c>
      <c r="AD197" s="1" t="s">
        <v>375</v>
      </c>
      <c r="AE197" s="1" t="s">
        <v>35</v>
      </c>
      <c r="AG197" s="1" t="s">
        <v>36</v>
      </c>
      <c r="AH197" s="1" t="s">
        <v>60</v>
      </c>
      <c r="AI197" s="1" t="s">
        <v>38</v>
      </c>
      <c r="AM197" s="1" t="s">
        <v>39</v>
      </c>
      <c r="AN197" s="1" t="s">
        <v>39</v>
      </c>
      <c r="AO197" s="1" t="s">
        <v>39</v>
      </c>
      <c r="AP197" s="1" t="s">
        <v>39</v>
      </c>
      <c r="AQ197" s="1">
        <v>1</v>
      </c>
      <c r="AR197" s="1" t="s">
        <v>61</v>
      </c>
      <c r="AS197" s="1" t="s">
        <v>40</v>
      </c>
      <c r="AT197" s="1" t="s">
        <v>40</v>
      </c>
      <c r="AU197" s="1" t="s">
        <v>41</v>
      </c>
      <c r="AV197" s="1" t="s">
        <v>504</v>
      </c>
      <c r="AW197" s="1" t="s">
        <v>43</v>
      </c>
    </row>
    <row r="198" spans="1:49" x14ac:dyDescent="0.35">
      <c r="A198" s="23">
        <v>45880</v>
      </c>
      <c r="B198" s="1" t="s">
        <v>197</v>
      </c>
      <c r="E198" s="14" t="str">
        <f>_xlfn.XLOOKUP(Table13[[#This Row],[SKU_key]],[1]!B_m_02_SKU[SKU_key],[1]!B_m_02_SKU[Kaspi_name_core],"",0,1)</f>
        <v>Рашгард ДЛИННЫЙ РУКАВ черный</v>
      </c>
      <c r="F198" s="12">
        <v>609914835</v>
      </c>
      <c r="G198" s="12" t="s">
        <v>82</v>
      </c>
      <c r="H198" s="16" t="str">
        <f>Table13[[#This Row],[Название в системе продавца]]</f>
        <v>Рашгард ДЛИННЫЙ РУКАВ черный мужской XL 50-52 135277314 (XL)</v>
      </c>
      <c r="I198" s="11" t="str">
        <f>Table13[[#This Row],[Артикул]]</f>
        <v>CL_NEW-CLO_MEN_RUSH-PRO_BLACK_XL 50-52_(XL)</v>
      </c>
      <c r="J198" s="11" t="str" cm="1">
        <f t="array" ref="J198">_xlfn.TEXTJOIN("_", TRUE, INDEX(_xlfn.TEXTSPLIT(Table13[[#This Row],[SKU_ID_KSP]], "_"), _xlfn.SEQUENCE(5)))</f>
        <v>CL_NEW-CLO_MEN_RUSH-PRO_BLACK</v>
      </c>
      <c r="K198" s="11" t="str">
        <f>UPPER(_xlfn.TEXTJOIN("_",TRUE,Table13[[#This Row],[SKU_key]],Table13[[#This Row],[MY_SIZE]]))</f>
        <v>CL_NEW-CLO_MEN_RUSH-PRO_BLACK_XL</v>
      </c>
      <c r="M198" s="2"/>
      <c r="O198" s="2">
        <f>_xlfn.NUMBERVALUE(_xlfn.TEXTBEFORE(Table13[[#This Row],[Сумма]],"."))</f>
        <v>2994</v>
      </c>
      <c r="V198" s="1">
        <v>609914835</v>
      </c>
      <c r="W198" s="1" t="s">
        <v>375</v>
      </c>
      <c r="X198" s="1" t="s">
        <v>353</v>
      </c>
      <c r="Y198" s="1" t="s">
        <v>354</v>
      </c>
      <c r="Z198" s="1" t="s">
        <v>355</v>
      </c>
      <c r="AA198" s="1" t="s">
        <v>639</v>
      </c>
      <c r="AB198" s="1" t="s">
        <v>33</v>
      </c>
      <c r="AC198" s="1" t="s">
        <v>640</v>
      </c>
      <c r="AD198" s="1" t="s">
        <v>375</v>
      </c>
      <c r="AE198" s="1" t="s">
        <v>35</v>
      </c>
      <c r="AG198" s="1" t="s">
        <v>36</v>
      </c>
      <c r="AH198" s="1" t="s">
        <v>60</v>
      </c>
      <c r="AI198" s="1" t="s">
        <v>38</v>
      </c>
      <c r="AM198" s="1" t="s">
        <v>39</v>
      </c>
      <c r="AN198" s="1" t="s">
        <v>39</v>
      </c>
      <c r="AO198" s="1" t="s">
        <v>39</v>
      </c>
      <c r="AP198" s="1" t="s">
        <v>39</v>
      </c>
      <c r="AQ198" s="1">
        <v>1</v>
      </c>
      <c r="AR198" s="1" t="s">
        <v>61</v>
      </c>
      <c r="AS198" s="1" t="s">
        <v>40</v>
      </c>
      <c r="AT198" s="1" t="s">
        <v>40</v>
      </c>
      <c r="AU198" s="1" t="s">
        <v>41</v>
      </c>
      <c r="AV198" s="1" t="s">
        <v>504</v>
      </c>
      <c r="AW198" s="1" t="s">
        <v>43</v>
      </c>
    </row>
    <row r="199" spans="1:49" x14ac:dyDescent="0.35">
      <c r="A199" s="23">
        <v>45880</v>
      </c>
      <c r="B199" s="1" t="s">
        <v>197</v>
      </c>
      <c r="E199" s="18" t="s">
        <v>271</v>
      </c>
      <c r="F199" s="12">
        <v>610086080</v>
      </c>
      <c r="G199" s="12" t="s">
        <v>144</v>
      </c>
      <c r="H199" s="16" t="str">
        <f>Table13[[#This Row],[Название в системе продавца]]</f>
        <v>Принт 5в1  черный мужской 56-58/56, 58 103217238 (Print51) (4XL)</v>
      </c>
      <c r="I199" s="11" t="str">
        <f>Table13[[#This Row],[Артикул]]</f>
        <v>CL_OC_MEN_PRINT51_BLACK_103217238_56-58/56, 58_(4XL)</v>
      </c>
      <c r="J199" s="11" t="str" cm="1">
        <f t="array" ref="J199">_xlfn.TEXTJOIN("_", TRUE, INDEX(_xlfn.TEXTSPLIT(Table13[[#This Row],[SKU_ID_KSP]], "_"), _xlfn.SEQUENCE(5)))</f>
        <v>CL_OC_MEN_PRINT51_BLACK</v>
      </c>
      <c r="K199" s="11" t="str">
        <f>UPPER(_xlfn.TEXTJOIN("_",TRUE,Table13[[#This Row],[SKU_key]],Table13[[#This Row],[MY_SIZE]]))</f>
        <v>CL_OC_MEN_PRINT51_BLACK_4XL</v>
      </c>
      <c r="M199" s="2"/>
      <c r="O199" s="2">
        <f>_xlfn.NUMBERVALUE(_xlfn.TEXTBEFORE(Table13[[#This Row],[Сумма]],"."))</f>
        <v>8159</v>
      </c>
      <c r="V199" s="1">
        <v>610086080</v>
      </c>
      <c r="W199" s="1" t="s">
        <v>504</v>
      </c>
      <c r="X199" s="1" t="s">
        <v>125</v>
      </c>
      <c r="Y199" s="1" t="s">
        <v>126</v>
      </c>
      <c r="Z199" s="1" t="s">
        <v>127</v>
      </c>
      <c r="AA199" s="1" t="s">
        <v>641</v>
      </c>
      <c r="AB199" s="1" t="s">
        <v>48</v>
      </c>
      <c r="AC199" s="1" t="s">
        <v>642</v>
      </c>
      <c r="AD199" s="1" t="s">
        <v>504</v>
      </c>
      <c r="AE199" s="1" t="s">
        <v>35</v>
      </c>
      <c r="AG199" s="1" t="s">
        <v>36</v>
      </c>
      <c r="AH199" s="1" t="s">
        <v>309</v>
      </c>
      <c r="AI199" s="1" t="s">
        <v>38</v>
      </c>
      <c r="AM199" s="1" t="s">
        <v>39</v>
      </c>
      <c r="AN199" s="1" t="s">
        <v>39</v>
      </c>
      <c r="AO199" s="1" t="s">
        <v>39</v>
      </c>
      <c r="AP199" s="1" t="s">
        <v>39</v>
      </c>
      <c r="AQ199" s="1">
        <v>1</v>
      </c>
      <c r="AR199" s="1" t="s">
        <v>40</v>
      </c>
      <c r="AS199" s="1" t="s">
        <v>221</v>
      </c>
      <c r="AT199" s="1" t="s">
        <v>40</v>
      </c>
      <c r="AU199" s="1" t="s">
        <v>41</v>
      </c>
      <c r="AV199" s="1" t="s">
        <v>504</v>
      </c>
      <c r="AW199" s="1" t="s">
        <v>43</v>
      </c>
    </row>
    <row r="200" spans="1:49" x14ac:dyDescent="0.35">
      <c r="A200" s="23">
        <v>45880</v>
      </c>
      <c r="B200" s="1" t="s">
        <v>197</v>
      </c>
      <c r="E200" s="18" t="s">
        <v>271</v>
      </c>
      <c r="F200" s="12">
        <v>609837781</v>
      </c>
      <c r="G200" s="12" t="s">
        <v>141</v>
      </c>
      <c r="H200" s="16" t="str">
        <f>Table13[[#This Row],[Название в системе продавца]]</f>
        <v>Принт 5в1  черный мужской 52 108382478 (Print51) (2XL)</v>
      </c>
      <c r="I200" s="11" t="str">
        <f>Table13[[#This Row],[Артикул]]</f>
        <v>CL_OC_MEN_PRINT51_BLACK_108382478_52_(2XL)</v>
      </c>
      <c r="J200" s="11" t="str" cm="1">
        <f t="array" ref="J200">_xlfn.TEXTJOIN("_", TRUE, INDEX(_xlfn.TEXTSPLIT(Table13[[#This Row],[SKU_ID_KSP]], "_"), _xlfn.SEQUENCE(5)))</f>
        <v>CL_OC_MEN_PRINT51_BLACK</v>
      </c>
      <c r="K200" s="11" t="str">
        <f>UPPER(_xlfn.TEXTJOIN("_",TRUE,Table13[[#This Row],[SKU_key]],Table13[[#This Row],[MY_SIZE]]))</f>
        <v>CL_OC_MEN_PRINT51_BLACK_3XL</v>
      </c>
      <c r="M200" s="2"/>
      <c r="O200" s="2">
        <f>_xlfn.NUMBERVALUE(_xlfn.TEXTBEFORE(Table13[[#This Row],[Сумма]],"."))</f>
        <v>8595</v>
      </c>
      <c r="V200" s="1">
        <v>609837781</v>
      </c>
      <c r="W200" s="1" t="s">
        <v>375</v>
      </c>
      <c r="X200" s="1" t="s">
        <v>643</v>
      </c>
      <c r="Y200" s="1" t="s">
        <v>644</v>
      </c>
      <c r="Z200" s="1" t="s">
        <v>645</v>
      </c>
      <c r="AA200" s="1" t="s">
        <v>646</v>
      </c>
      <c r="AB200" s="1" t="s">
        <v>48</v>
      </c>
      <c r="AC200" s="1" t="s">
        <v>647</v>
      </c>
      <c r="AD200" s="1" t="s">
        <v>375</v>
      </c>
      <c r="AE200" s="1" t="s">
        <v>35</v>
      </c>
      <c r="AG200" s="1" t="s">
        <v>36</v>
      </c>
      <c r="AH200" s="1" t="s">
        <v>309</v>
      </c>
      <c r="AI200" s="1" t="s">
        <v>38</v>
      </c>
      <c r="AM200" s="1" t="s">
        <v>39</v>
      </c>
      <c r="AN200" s="1" t="s">
        <v>39</v>
      </c>
      <c r="AO200" s="1" t="s">
        <v>39</v>
      </c>
      <c r="AP200" s="1" t="s">
        <v>39</v>
      </c>
      <c r="AQ200" s="1">
        <v>1</v>
      </c>
      <c r="AR200" s="1" t="s">
        <v>40</v>
      </c>
      <c r="AS200" s="1" t="s">
        <v>221</v>
      </c>
      <c r="AT200" s="1" t="s">
        <v>40</v>
      </c>
      <c r="AU200" s="1" t="s">
        <v>41</v>
      </c>
      <c r="AV200" s="1" t="s">
        <v>504</v>
      </c>
      <c r="AW200" s="1" t="s">
        <v>43</v>
      </c>
    </row>
    <row r="201" spans="1:49" x14ac:dyDescent="0.35">
      <c r="A201" s="23">
        <v>45880</v>
      </c>
      <c r="B201" s="1" t="s">
        <v>197</v>
      </c>
      <c r="E201" s="18" t="s">
        <v>271</v>
      </c>
      <c r="F201" s="12">
        <v>610310549</v>
      </c>
      <c r="G201" s="12" t="s">
        <v>141</v>
      </c>
      <c r="H201" s="16" t="str">
        <f>Table13[[#This Row],[Название в системе продавца]]</f>
        <v>Принт 5в1  черный мужской 50/52, 54 103217238 (Print51) (3XL)</v>
      </c>
      <c r="I201" s="11" t="str">
        <f>Table13[[#This Row],[Артикул]]</f>
        <v>CL_OC_MEN_PRINT51_BLACK_103217238_50/52, 54_(3XL)</v>
      </c>
      <c r="J201" s="11" t="str" cm="1">
        <f t="array" ref="J201">_xlfn.TEXTJOIN("_", TRUE, INDEX(_xlfn.TEXTSPLIT(Table13[[#This Row],[SKU_ID_KSP]], "_"), _xlfn.SEQUENCE(5)))</f>
        <v>CL_OC_MEN_PRINT51_BLACK</v>
      </c>
      <c r="K201" s="11" t="str">
        <f>UPPER(_xlfn.TEXTJOIN("_",TRUE,Table13[[#This Row],[SKU_key]],Table13[[#This Row],[MY_SIZE]]))</f>
        <v>CL_OC_MEN_PRINT51_BLACK_3XL</v>
      </c>
      <c r="M201" s="2"/>
      <c r="O201" s="2">
        <f>_xlfn.NUMBERVALUE(_xlfn.TEXTBEFORE(Table13[[#This Row],[Сумма]],"."))</f>
        <v>8598</v>
      </c>
      <c r="V201" s="1">
        <v>610310549</v>
      </c>
      <c r="W201" s="1" t="s">
        <v>504</v>
      </c>
      <c r="X201" s="1" t="s">
        <v>532</v>
      </c>
      <c r="Y201" s="1" t="s">
        <v>533</v>
      </c>
      <c r="Z201" s="1" t="s">
        <v>534</v>
      </c>
      <c r="AA201" s="1" t="s">
        <v>648</v>
      </c>
      <c r="AB201" s="1" t="s">
        <v>48</v>
      </c>
      <c r="AC201" s="1" t="s">
        <v>649</v>
      </c>
      <c r="AD201" s="1" t="s">
        <v>504</v>
      </c>
      <c r="AE201" s="1" t="s">
        <v>35</v>
      </c>
      <c r="AG201" s="1" t="s">
        <v>97</v>
      </c>
      <c r="AH201" s="1" t="s">
        <v>60</v>
      </c>
      <c r="AI201" s="1" t="s">
        <v>38</v>
      </c>
      <c r="AM201" s="1" t="s">
        <v>39</v>
      </c>
      <c r="AN201" s="1" t="s">
        <v>39</v>
      </c>
      <c r="AO201" s="1" t="s">
        <v>39</v>
      </c>
      <c r="AP201" s="1" t="s">
        <v>39</v>
      </c>
      <c r="AQ201" s="1">
        <v>1</v>
      </c>
      <c r="AR201" s="1" t="s">
        <v>40</v>
      </c>
      <c r="AS201" s="1" t="s">
        <v>110</v>
      </c>
      <c r="AT201" s="1" t="s">
        <v>40</v>
      </c>
      <c r="AU201" s="1" t="s">
        <v>41</v>
      </c>
      <c r="AV201" s="1" t="s">
        <v>504</v>
      </c>
      <c r="AW201" s="1" t="s">
        <v>43</v>
      </c>
    </row>
    <row r="202" spans="1:49" x14ac:dyDescent="0.35">
      <c r="A202" s="23">
        <v>45880</v>
      </c>
      <c r="B202" s="1" t="s">
        <v>197</v>
      </c>
      <c r="E202" s="18" t="s">
        <v>271</v>
      </c>
      <c r="F202" s="12">
        <v>610223974</v>
      </c>
      <c r="G202" s="12" t="s">
        <v>82</v>
      </c>
      <c r="H202" s="16" t="str">
        <f>Table13[[#This Row],[Название в системе продавца]]</f>
        <v>Принт 5в1  черный мужской 50-52 105133574 (Print51) (XL)</v>
      </c>
      <c r="I202" s="11" t="str">
        <f>Table13[[#This Row],[Артикул]]</f>
        <v>CL_OC_MEN_PRINT51_BLACK_105133574_50-52_(XL)</v>
      </c>
      <c r="J202" s="11" t="str" cm="1">
        <f t="array" ref="J202">_xlfn.TEXTJOIN("_", TRUE, INDEX(_xlfn.TEXTSPLIT(Table13[[#This Row],[SKU_ID_KSP]], "_"), _xlfn.SEQUENCE(5)))</f>
        <v>CL_OC_MEN_PRINT51_BLACK</v>
      </c>
      <c r="K202" s="11" t="str">
        <f>UPPER(_xlfn.TEXTJOIN("_",TRUE,Table13[[#This Row],[SKU_key]],Table13[[#This Row],[MY_SIZE]]))</f>
        <v>CL_OC_MEN_PRINT51_BLACK_XL</v>
      </c>
      <c r="M202" s="2"/>
      <c r="O202" s="2">
        <f>_xlfn.NUMBERVALUE(_xlfn.TEXTBEFORE(Table13[[#This Row],[Сумма]],"."))</f>
        <v>8999</v>
      </c>
      <c r="V202" s="1">
        <v>610223974</v>
      </c>
      <c r="W202" s="1" t="s">
        <v>504</v>
      </c>
      <c r="X202" s="1" t="s">
        <v>650</v>
      </c>
      <c r="Y202" s="1" t="s">
        <v>651</v>
      </c>
      <c r="Z202" s="1" t="s">
        <v>652</v>
      </c>
      <c r="AA202" s="1" t="s">
        <v>128</v>
      </c>
      <c r="AB202" s="1" t="s">
        <v>48</v>
      </c>
      <c r="AC202" s="1" t="s">
        <v>653</v>
      </c>
      <c r="AD202" s="1" t="s">
        <v>504</v>
      </c>
      <c r="AE202" s="1" t="s">
        <v>35</v>
      </c>
      <c r="AG202" s="1" t="s">
        <v>36</v>
      </c>
      <c r="AH202" s="1" t="s">
        <v>60</v>
      </c>
      <c r="AI202" s="1" t="s">
        <v>38</v>
      </c>
      <c r="AM202" s="1" t="s">
        <v>39</v>
      </c>
      <c r="AN202" s="1" t="s">
        <v>39</v>
      </c>
      <c r="AO202" s="1" t="s">
        <v>39</v>
      </c>
      <c r="AP202" s="1" t="s">
        <v>39</v>
      </c>
      <c r="AQ202" s="1">
        <v>1</v>
      </c>
      <c r="AR202" s="1" t="s">
        <v>40</v>
      </c>
      <c r="AS202" s="1" t="s">
        <v>110</v>
      </c>
      <c r="AT202" s="1" t="s">
        <v>40</v>
      </c>
      <c r="AU202" s="1" t="s">
        <v>41</v>
      </c>
      <c r="AV202" s="1" t="s">
        <v>504</v>
      </c>
      <c r="AW202" s="1" t="s">
        <v>43</v>
      </c>
    </row>
    <row r="203" spans="1:49" x14ac:dyDescent="0.35">
      <c r="A203" s="23">
        <v>45880</v>
      </c>
      <c r="B203" s="1" t="s">
        <v>197</v>
      </c>
      <c r="E203" s="18" t="s">
        <v>271</v>
      </c>
      <c r="F203" s="12">
        <v>609805869</v>
      </c>
      <c r="G203" s="12" t="s">
        <v>82</v>
      </c>
      <c r="H203" s="16" t="str">
        <f>Table13[[#This Row],[Название в системе продавца]]</f>
        <v>Принт 5в1  черный мужской 50 120939888 (Print51) (XL)</v>
      </c>
      <c r="I203" s="11" t="str">
        <f>Table13[[#This Row],[Артикул]]</f>
        <v>CL_OC_MEN_PRINT51_BLACK_120939888_50_(XL)</v>
      </c>
      <c r="J203" s="11" t="str" cm="1">
        <f t="array" ref="J203">_xlfn.TEXTJOIN("_", TRUE, INDEX(_xlfn.TEXTSPLIT(Table13[[#This Row],[SKU_ID_KSP]], "_"), _xlfn.SEQUENCE(5)))</f>
        <v>CL_OC_MEN_PRINT51_BLACK</v>
      </c>
      <c r="K203" s="11" t="str">
        <f>UPPER(_xlfn.TEXTJOIN("_",TRUE,Table13[[#This Row],[SKU_key]],Table13[[#This Row],[MY_SIZE]]))</f>
        <v>CL_OC_MEN_PRINT51_BLACK_XL</v>
      </c>
      <c r="M203" s="2"/>
      <c r="O203" s="2">
        <f>_xlfn.NUMBERVALUE(_xlfn.TEXTBEFORE(Table13[[#This Row],[Сумма]],"."))</f>
        <v>8306</v>
      </c>
      <c r="V203" s="1">
        <v>609805869</v>
      </c>
      <c r="W203" s="1" t="s">
        <v>375</v>
      </c>
      <c r="X203" s="1" t="s">
        <v>111</v>
      </c>
      <c r="Y203" s="1" t="s">
        <v>112</v>
      </c>
      <c r="Z203" s="1" t="s">
        <v>113</v>
      </c>
      <c r="AA203" s="1" t="s">
        <v>654</v>
      </c>
      <c r="AB203" s="1" t="s">
        <v>87</v>
      </c>
      <c r="AC203" s="1" t="s">
        <v>655</v>
      </c>
      <c r="AD203" s="1" t="s">
        <v>375</v>
      </c>
      <c r="AE203" s="1" t="s">
        <v>35</v>
      </c>
      <c r="AG203" s="1" t="s">
        <v>36</v>
      </c>
      <c r="AH203" s="1" t="s">
        <v>60</v>
      </c>
      <c r="AI203" s="1" t="s">
        <v>38</v>
      </c>
      <c r="AM203" s="1" t="s">
        <v>39</v>
      </c>
      <c r="AN203" s="1" t="s">
        <v>39</v>
      </c>
      <c r="AO203" s="1" t="s">
        <v>39</v>
      </c>
      <c r="AP203" s="1" t="s">
        <v>39</v>
      </c>
      <c r="AQ203" s="1">
        <v>1</v>
      </c>
      <c r="AR203" s="1" t="s">
        <v>40</v>
      </c>
      <c r="AS203" s="1" t="s">
        <v>110</v>
      </c>
      <c r="AT203" s="1" t="s">
        <v>40</v>
      </c>
      <c r="AU203" s="1" t="s">
        <v>41</v>
      </c>
      <c r="AV203" s="1" t="s">
        <v>504</v>
      </c>
      <c r="AW203" s="1" t="s">
        <v>43</v>
      </c>
    </row>
    <row r="204" spans="1:49" x14ac:dyDescent="0.35">
      <c r="A204" s="23">
        <v>45880</v>
      </c>
      <c r="B204" s="1" t="s">
        <v>197</v>
      </c>
      <c r="E204" s="18" t="s">
        <v>271</v>
      </c>
      <c r="F204" s="12">
        <v>610169018</v>
      </c>
      <c r="G204" s="12" t="s">
        <v>82</v>
      </c>
      <c r="H204" s="16" t="str">
        <f>Table13[[#This Row],[Название в системе продавца]]</f>
        <v>Принт 5в1  черный мужской 48/XL 103217238 (Print51) (XL)</v>
      </c>
      <c r="I204" s="11" t="str">
        <f>Table13[[#This Row],[Артикул]]</f>
        <v>CL_OC_MEN_PRINT51_BLACK_103217238_48/XL_(XL)</v>
      </c>
      <c r="J204" s="11" t="str" cm="1">
        <f t="array" ref="J204">_xlfn.TEXTJOIN("_", TRUE, INDEX(_xlfn.TEXTSPLIT(Table13[[#This Row],[SKU_ID_KSP]], "_"), _xlfn.SEQUENCE(5)))</f>
        <v>CL_OC_MEN_PRINT51_BLACK</v>
      </c>
      <c r="K204" s="11" t="str">
        <f>UPPER(_xlfn.TEXTJOIN("_",TRUE,Table13[[#This Row],[SKU_key]],Table13[[#This Row],[MY_SIZE]]))</f>
        <v>CL_OC_MEN_PRINT51_BLACK_XL</v>
      </c>
      <c r="M204" s="2"/>
      <c r="O204" s="2">
        <f>_xlfn.NUMBERVALUE(_xlfn.TEXTBEFORE(Table13[[#This Row],[Сумма]],"."))</f>
        <v>9000</v>
      </c>
      <c r="V204" s="1">
        <v>610169018</v>
      </c>
      <c r="W204" s="1" t="s">
        <v>504</v>
      </c>
      <c r="X204" s="1" t="s">
        <v>573</v>
      </c>
      <c r="Y204" s="1" t="s">
        <v>574</v>
      </c>
      <c r="Z204" s="1" t="s">
        <v>575</v>
      </c>
      <c r="AA204" s="1" t="s">
        <v>86</v>
      </c>
      <c r="AB204" s="1" t="s">
        <v>48</v>
      </c>
      <c r="AC204" s="1" t="s">
        <v>656</v>
      </c>
      <c r="AD204" s="1" t="s">
        <v>504</v>
      </c>
      <c r="AE204" s="1" t="s">
        <v>35</v>
      </c>
      <c r="AG204" s="1" t="s">
        <v>36</v>
      </c>
      <c r="AH204" s="1" t="s">
        <v>60</v>
      </c>
      <c r="AI204" s="1" t="s">
        <v>38</v>
      </c>
      <c r="AM204" s="1" t="s">
        <v>39</v>
      </c>
      <c r="AN204" s="1" t="s">
        <v>39</v>
      </c>
      <c r="AO204" s="1" t="s">
        <v>39</v>
      </c>
      <c r="AP204" s="1" t="s">
        <v>39</v>
      </c>
      <c r="AQ204" s="1">
        <v>1</v>
      </c>
      <c r="AR204" s="1" t="s">
        <v>40</v>
      </c>
      <c r="AS204" s="1" t="s">
        <v>110</v>
      </c>
      <c r="AT204" s="1" t="s">
        <v>40</v>
      </c>
      <c r="AU204" s="1" t="s">
        <v>41</v>
      </c>
      <c r="AV204" s="1" t="s">
        <v>504</v>
      </c>
      <c r="AW204" s="1" t="s">
        <v>43</v>
      </c>
    </row>
    <row r="205" spans="1:49" x14ac:dyDescent="0.35">
      <c r="A205" s="23">
        <v>45880</v>
      </c>
      <c r="B205" s="1" t="s">
        <v>197</v>
      </c>
      <c r="E205" s="18" t="s">
        <v>271</v>
      </c>
      <c r="F205" s="12">
        <v>610020527</v>
      </c>
      <c r="G205" s="12" t="s">
        <v>82</v>
      </c>
      <c r="H205" s="16" t="str">
        <f>Table13[[#This Row],[Название в системе продавца]]</f>
        <v>Принт 5в1  черный мужской 48-50 116155651 (Print51) (XL)</v>
      </c>
      <c r="I205" s="11" t="str">
        <f>Table13[[#This Row],[Артикул]]</f>
        <v>CL_OC_MEN_PRINT51_BLACK_116155651_48-50_(XL)</v>
      </c>
      <c r="J205" s="11" t="str" cm="1">
        <f t="array" ref="J205">_xlfn.TEXTJOIN("_", TRUE, INDEX(_xlfn.TEXTSPLIT(Table13[[#This Row],[SKU_ID_KSP]], "_"), _xlfn.SEQUENCE(5)))</f>
        <v>CL_OC_MEN_PRINT51_BLACK</v>
      </c>
      <c r="K205" s="11" t="str">
        <f>UPPER(_xlfn.TEXTJOIN("_",TRUE,Table13[[#This Row],[SKU_key]],Table13[[#This Row],[MY_SIZE]]))</f>
        <v>CL_OC_MEN_PRINT51_BLACK_XL</v>
      </c>
      <c r="M205" s="2"/>
      <c r="O205" s="2">
        <f>_xlfn.NUMBERVALUE(_xlfn.TEXTBEFORE(Table13[[#This Row],[Сумма]],"."))</f>
        <v>8356</v>
      </c>
      <c r="V205" s="1">
        <v>610020527</v>
      </c>
      <c r="W205" s="1" t="s">
        <v>375</v>
      </c>
      <c r="X205" s="1" t="s">
        <v>346</v>
      </c>
      <c r="Y205" s="1" t="s">
        <v>347</v>
      </c>
      <c r="Z205" s="1" t="s">
        <v>348</v>
      </c>
      <c r="AA205" s="1" t="s">
        <v>658</v>
      </c>
      <c r="AB205" s="1" t="s">
        <v>87</v>
      </c>
      <c r="AC205" s="1" t="s">
        <v>659</v>
      </c>
      <c r="AD205" s="1" t="s">
        <v>375</v>
      </c>
      <c r="AE205" s="1" t="s">
        <v>35</v>
      </c>
      <c r="AG205" s="1" t="s">
        <v>36</v>
      </c>
      <c r="AH205" s="1" t="s">
        <v>37</v>
      </c>
      <c r="AI205" s="1" t="s">
        <v>38</v>
      </c>
      <c r="AM205" s="1" t="s">
        <v>39</v>
      </c>
      <c r="AN205" s="1" t="s">
        <v>39</v>
      </c>
      <c r="AO205" s="1" t="s">
        <v>39</v>
      </c>
      <c r="AP205" s="1" t="s">
        <v>39</v>
      </c>
      <c r="AQ205" s="1">
        <v>1</v>
      </c>
      <c r="AR205" s="1" t="s">
        <v>40</v>
      </c>
      <c r="AS205" s="1" t="s">
        <v>110</v>
      </c>
      <c r="AT205" s="1" t="s">
        <v>40</v>
      </c>
      <c r="AU205" s="1" t="s">
        <v>41</v>
      </c>
      <c r="AV205" s="1" t="s">
        <v>504</v>
      </c>
      <c r="AW205" s="1" t="s">
        <v>43</v>
      </c>
    </row>
    <row r="206" spans="1:49" x14ac:dyDescent="0.35">
      <c r="A206" s="23">
        <v>45880</v>
      </c>
      <c r="B206" s="1" t="s">
        <v>197</v>
      </c>
      <c r="E206" s="18" t="s">
        <v>271</v>
      </c>
      <c r="F206" s="12">
        <v>610434290</v>
      </c>
      <c r="G206" s="12" t="s">
        <v>82</v>
      </c>
      <c r="H206" s="16" t="str">
        <f>Table13[[#This Row],[Название в системе продавца]]</f>
        <v>Принт 5в1  черный мужской 48 120939888 (Print51) (XL)</v>
      </c>
      <c r="I206" s="11" t="str">
        <f>Table13[[#This Row],[Артикул]]</f>
        <v>CL_OC_MEN_PRINT51_BLACK_120939888_48_(XL)</v>
      </c>
      <c r="J206" s="11" t="str" cm="1">
        <f t="array" ref="J206">_xlfn.TEXTJOIN("_", TRUE, INDEX(_xlfn.TEXTSPLIT(Table13[[#This Row],[SKU_ID_KSP]], "_"), _xlfn.SEQUENCE(5)))</f>
        <v>CL_OC_MEN_PRINT51_BLACK</v>
      </c>
      <c r="K206" s="11" t="str">
        <f>UPPER(_xlfn.TEXTJOIN("_",TRUE,Table13[[#This Row],[SKU_key]],Table13[[#This Row],[MY_SIZE]]))</f>
        <v>CL_OC_MEN_PRINT51_BLACK_XL</v>
      </c>
      <c r="M206" s="2"/>
      <c r="O206" s="2">
        <f>_xlfn.NUMBERVALUE(_xlfn.TEXTBEFORE(Table13[[#This Row],[Сумма]],"."))</f>
        <v>8131</v>
      </c>
      <c r="V206" s="1">
        <v>610434290</v>
      </c>
      <c r="W206" s="1" t="s">
        <v>504</v>
      </c>
      <c r="X206" s="1" t="s">
        <v>272</v>
      </c>
      <c r="Y206" s="1" t="s">
        <v>273</v>
      </c>
      <c r="Z206" s="1" t="s">
        <v>274</v>
      </c>
      <c r="AA206" s="1" t="s">
        <v>660</v>
      </c>
      <c r="AB206" s="1" t="s">
        <v>87</v>
      </c>
      <c r="AC206" s="1" t="s">
        <v>661</v>
      </c>
      <c r="AD206" s="1" t="s">
        <v>504</v>
      </c>
      <c r="AE206" s="1" t="s">
        <v>35</v>
      </c>
      <c r="AG206" s="1" t="s">
        <v>36</v>
      </c>
      <c r="AH206" s="1" t="s">
        <v>37</v>
      </c>
      <c r="AI206" s="1" t="s">
        <v>38</v>
      </c>
      <c r="AM206" s="1" t="s">
        <v>39</v>
      </c>
      <c r="AN206" s="1" t="s">
        <v>39</v>
      </c>
      <c r="AO206" s="1" t="s">
        <v>39</v>
      </c>
      <c r="AP206" s="1" t="s">
        <v>39</v>
      </c>
      <c r="AQ206" s="1">
        <v>1</v>
      </c>
      <c r="AR206" s="1" t="s">
        <v>40</v>
      </c>
      <c r="AS206" s="1" t="s">
        <v>110</v>
      </c>
      <c r="AT206" s="1" t="s">
        <v>40</v>
      </c>
      <c r="AU206" s="1" t="s">
        <v>41</v>
      </c>
      <c r="AV206" s="1" t="s">
        <v>504</v>
      </c>
      <c r="AW206" s="1" t="s">
        <v>43</v>
      </c>
    </row>
    <row r="207" spans="1:49" x14ac:dyDescent="0.35">
      <c r="A207" s="23">
        <v>45880</v>
      </c>
      <c r="B207" s="1" t="s">
        <v>197</v>
      </c>
      <c r="E207" s="18" t="s">
        <v>271</v>
      </c>
      <c r="F207" s="12">
        <v>610544455</v>
      </c>
      <c r="G207" s="12" t="s">
        <v>82</v>
      </c>
      <c r="H207" s="16" t="str">
        <f>Table13[[#This Row],[Название в системе продавца]]</f>
        <v>Принт 5в1  черный мужской 44/46, 48 103217238 (Print51) (XL)</v>
      </c>
      <c r="I207" s="11" t="str">
        <f>Table13[[#This Row],[Артикул]]</f>
        <v>CL_OC_MEN_PRINT51_BLACK_103217238_44/46, 48_(XL)</v>
      </c>
      <c r="J207" s="11" t="str" cm="1">
        <f t="array" ref="J207">_xlfn.TEXTJOIN("_", TRUE, INDEX(_xlfn.TEXTSPLIT(Table13[[#This Row],[SKU_ID_KSP]], "_"), _xlfn.SEQUENCE(5)))</f>
        <v>CL_OC_MEN_PRINT51_BLACK</v>
      </c>
      <c r="K207" s="11" t="str">
        <f>UPPER(_xlfn.TEXTJOIN("_",TRUE,Table13[[#This Row],[SKU_key]],Table13[[#This Row],[MY_SIZE]]))</f>
        <v>CL_OC_MEN_PRINT51_BLACK_XL</v>
      </c>
      <c r="M207" s="2"/>
      <c r="O207" s="2">
        <f>_xlfn.NUMBERVALUE(_xlfn.TEXTBEFORE(Table13[[#This Row],[Сумма]],"."))</f>
        <v>8799</v>
      </c>
      <c r="V207" s="1">
        <v>610544455</v>
      </c>
      <c r="W207" s="1" t="s">
        <v>504</v>
      </c>
      <c r="X207" s="1" t="s">
        <v>130</v>
      </c>
      <c r="Y207" s="1" t="s">
        <v>131</v>
      </c>
      <c r="Z207" s="1" t="s">
        <v>132</v>
      </c>
      <c r="AA207" s="1" t="s">
        <v>537</v>
      </c>
      <c r="AB207" s="1" t="s">
        <v>48</v>
      </c>
      <c r="AC207" s="1" t="s">
        <v>668</v>
      </c>
      <c r="AD207" s="1" t="s">
        <v>504</v>
      </c>
      <c r="AE207" s="1" t="s">
        <v>35</v>
      </c>
      <c r="AG207" s="1" t="s">
        <v>36</v>
      </c>
      <c r="AH207" s="1" t="s">
        <v>37</v>
      </c>
      <c r="AI207" s="1" t="s">
        <v>38</v>
      </c>
      <c r="AM207" s="1" t="s">
        <v>39</v>
      </c>
      <c r="AN207" s="1" t="s">
        <v>39</v>
      </c>
      <c r="AO207" s="1" t="s">
        <v>39</v>
      </c>
      <c r="AP207" s="1" t="s">
        <v>39</v>
      </c>
      <c r="AQ207" s="1">
        <v>1</v>
      </c>
      <c r="AR207" s="1" t="s">
        <v>40</v>
      </c>
      <c r="AS207" s="1" t="s">
        <v>110</v>
      </c>
      <c r="AT207" s="1" t="s">
        <v>40</v>
      </c>
      <c r="AU207" s="1" t="s">
        <v>41</v>
      </c>
      <c r="AV207" s="1" t="s">
        <v>619</v>
      </c>
      <c r="AW207" s="1" t="s">
        <v>43</v>
      </c>
    </row>
    <row r="208" spans="1:49" x14ac:dyDescent="0.35">
      <c r="A208" s="23">
        <v>45880</v>
      </c>
      <c r="B208" s="1" t="s">
        <v>197</v>
      </c>
      <c r="E208" s="18" t="s">
        <v>271</v>
      </c>
      <c r="F208" s="12">
        <v>610202265</v>
      </c>
      <c r="G208" s="12" t="s">
        <v>82</v>
      </c>
      <c r="H208" s="16" t="str">
        <f>Table13[[#This Row],[Название в системе продавца]]</f>
        <v>Принт 5в1  черный мужской 44/46, 48 103217238 (Print51) (XL)</v>
      </c>
      <c r="I208" s="11" t="str">
        <f>Table13[[#This Row],[Артикул]]</f>
        <v>CL_OC_MEN_PRINT51_BLACK_103217238_44/46, 48_(XL)</v>
      </c>
      <c r="J208" s="11" t="str" cm="1">
        <f t="array" ref="J208">_xlfn.TEXTJOIN("_", TRUE, INDEX(_xlfn.TEXTSPLIT(Table13[[#This Row],[SKU_ID_KSP]], "_"), _xlfn.SEQUENCE(5)))</f>
        <v>CL_OC_MEN_PRINT51_BLACK</v>
      </c>
      <c r="K208" s="11" t="str">
        <f>UPPER(_xlfn.TEXTJOIN("_",TRUE,Table13[[#This Row],[SKU_key]],Table13[[#This Row],[MY_SIZE]]))</f>
        <v>CL_OC_MEN_PRINT51_BLACK_XL</v>
      </c>
      <c r="M208" s="2"/>
      <c r="O208" s="2">
        <f>_xlfn.NUMBERVALUE(_xlfn.TEXTBEFORE(Table13[[#This Row],[Сумма]],"."))</f>
        <v>8799</v>
      </c>
      <c r="V208" s="1">
        <v>610202265</v>
      </c>
      <c r="W208" s="1" t="s">
        <v>504</v>
      </c>
      <c r="X208" s="1" t="s">
        <v>130</v>
      </c>
      <c r="Y208" s="1" t="s">
        <v>131</v>
      </c>
      <c r="Z208" s="1" t="s">
        <v>132</v>
      </c>
      <c r="AA208" s="1" t="s">
        <v>537</v>
      </c>
      <c r="AB208" s="1" t="s">
        <v>48</v>
      </c>
      <c r="AC208" s="1" t="s">
        <v>669</v>
      </c>
      <c r="AD208" s="1" t="s">
        <v>504</v>
      </c>
      <c r="AE208" s="1" t="s">
        <v>35</v>
      </c>
      <c r="AG208" s="1" t="s">
        <v>36</v>
      </c>
      <c r="AH208" s="1" t="s">
        <v>60</v>
      </c>
      <c r="AI208" s="1" t="s">
        <v>38</v>
      </c>
      <c r="AM208" s="1" t="s">
        <v>39</v>
      </c>
      <c r="AN208" s="1" t="s">
        <v>39</v>
      </c>
      <c r="AO208" s="1" t="s">
        <v>39</v>
      </c>
      <c r="AP208" s="1" t="s">
        <v>39</v>
      </c>
      <c r="AQ208" s="1">
        <v>1</v>
      </c>
      <c r="AR208" s="1" t="s">
        <v>40</v>
      </c>
      <c r="AS208" s="1" t="s">
        <v>110</v>
      </c>
      <c r="AT208" s="1" t="s">
        <v>40</v>
      </c>
      <c r="AU208" s="1" t="s">
        <v>41</v>
      </c>
      <c r="AV208" s="1" t="s">
        <v>504</v>
      </c>
      <c r="AW208" s="1" t="s">
        <v>43</v>
      </c>
    </row>
    <row r="209" spans="1:49" x14ac:dyDescent="0.35">
      <c r="A209" s="23">
        <v>45880</v>
      </c>
      <c r="B209" s="1" t="s">
        <v>197</v>
      </c>
      <c r="E209" s="18" t="s">
        <v>271</v>
      </c>
      <c r="F209" s="12">
        <v>610275339</v>
      </c>
      <c r="G209" s="12" t="s">
        <v>82</v>
      </c>
      <c r="H209" s="16" t="str">
        <f>Table13[[#This Row],[Название в системе продавца]]</f>
        <v>Принт 5в1  черный мужской 44-46 116155651 (Print51) (M)</v>
      </c>
      <c r="I209" s="11" t="str">
        <f>Table13[[#This Row],[Артикул]]</f>
        <v>CL_OC_MEN_PRINT51_BLACK_116155651_44-46_(M)</v>
      </c>
      <c r="J209" s="11" t="str" cm="1">
        <f t="array" ref="J209">_xlfn.TEXTJOIN("_", TRUE, INDEX(_xlfn.TEXTSPLIT(Table13[[#This Row],[SKU_ID_KSP]], "_"), _xlfn.SEQUENCE(5)))</f>
        <v>CL_OC_MEN_PRINT51_BLACK</v>
      </c>
      <c r="K209" s="11" t="str">
        <f>UPPER(_xlfn.TEXTJOIN("_",TRUE,Table13[[#This Row],[SKU_key]],Table13[[#This Row],[MY_SIZE]]))</f>
        <v>CL_OC_MEN_PRINT51_BLACK_XL</v>
      </c>
      <c r="M209" s="2"/>
      <c r="O209" s="2">
        <f>_xlfn.NUMBERVALUE(_xlfn.TEXTBEFORE(Table13[[#This Row],[Сумма]],"."))</f>
        <v>8567</v>
      </c>
      <c r="V209" s="1">
        <v>610275339</v>
      </c>
      <c r="W209" s="1" t="s">
        <v>504</v>
      </c>
      <c r="X209" s="1" t="s">
        <v>204</v>
      </c>
      <c r="Y209" s="1" t="s">
        <v>205</v>
      </c>
      <c r="Z209" s="1" t="s">
        <v>206</v>
      </c>
      <c r="AA209" s="1" t="s">
        <v>670</v>
      </c>
      <c r="AB209" s="1" t="s">
        <v>87</v>
      </c>
      <c r="AC209" s="1" t="s">
        <v>671</v>
      </c>
      <c r="AD209" s="1" t="s">
        <v>504</v>
      </c>
      <c r="AE209" s="1" t="s">
        <v>35</v>
      </c>
      <c r="AG209" s="1" t="s">
        <v>97</v>
      </c>
      <c r="AH209" s="1" t="s">
        <v>60</v>
      </c>
      <c r="AI209" s="1" t="s">
        <v>38</v>
      </c>
      <c r="AM209" s="1" t="s">
        <v>39</v>
      </c>
      <c r="AN209" s="1" t="s">
        <v>39</v>
      </c>
      <c r="AO209" s="1" t="s">
        <v>39</v>
      </c>
      <c r="AP209" s="1" t="s">
        <v>39</v>
      </c>
      <c r="AQ209" s="1">
        <v>1</v>
      </c>
      <c r="AR209" s="1" t="s">
        <v>40</v>
      </c>
      <c r="AS209" s="1" t="s">
        <v>110</v>
      </c>
      <c r="AT209" s="1" t="s">
        <v>40</v>
      </c>
      <c r="AU209" s="1" t="s">
        <v>41</v>
      </c>
      <c r="AV209" s="1" t="s">
        <v>504</v>
      </c>
      <c r="AW209" s="1" t="s">
        <v>43</v>
      </c>
    </row>
    <row r="210" spans="1:49" x14ac:dyDescent="0.35">
      <c r="A210" s="23">
        <v>45880</v>
      </c>
      <c r="B210" s="1" t="s">
        <v>197</v>
      </c>
      <c r="E210" s="18" t="s">
        <v>271</v>
      </c>
      <c r="F210" s="12">
        <v>610093782</v>
      </c>
      <c r="G210" s="12" t="s">
        <v>143</v>
      </c>
      <c r="H210" s="16" t="str">
        <f>Table13[[#This Row],[Название в системе продавца]]</f>
        <v>Принт 5в1  черный мужской 46/L 103217238 (Print51) (L)</v>
      </c>
      <c r="I210" s="11" t="str">
        <f>Table13[[#This Row],[Артикул]]</f>
        <v>CL_OC_MEN_PRINT51_BLACK_103217238_46/L_(L)</v>
      </c>
      <c r="J210" s="11" t="str" cm="1">
        <f t="array" ref="J210">_xlfn.TEXTJOIN("_", TRUE, INDEX(_xlfn.TEXTSPLIT(Table13[[#This Row],[SKU_ID_KSP]], "_"), _xlfn.SEQUENCE(5)))</f>
        <v>CL_OC_MEN_PRINT51_BLACK</v>
      </c>
      <c r="K210" s="11" t="str">
        <f>UPPER(_xlfn.TEXTJOIN("_",TRUE,Table13[[#This Row],[SKU_key]],Table13[[#This Row],[MY_SIZE]]))</f>
        <v>CL_OC_MEN_PRINT51_BLACK_L</v>
      </c>
      <c r="M210" s="2"/>
      <c r="O210" s="2">
        <f>_xlfn.NUMBERVALUE(_xlfn.TEXTBEFORE(Table13[[#This Row],[Сумма]],"."))</f>
        <v>8999</v>
      </c>
      <c r="V210" s="1">
        <v>610093782</v>
      </c>
      <c r="W210" s="1" t="s">
        <v>504</v>
      </c>
      <c r="X210" s="1" t="s">
        <v>256</v>
      </c>
      <c r="Y210" s="1" t="s">
        <v>257</v>
      </c>
      <c r="Z210" s="1" t="s">
        <v>258</v>
      </c>
      <c r="AA210" s="1" t="s">
        <v>128</v>
      </c>
      <c r="AB210" s="1" t="s">
        <v>48</v>
      </c>
      <c r="AC210" s="1" t="s">
        <v>662</v>
      </c>
      <c r="AD210" s="1" t="s">
        <v>504</v>
      </c>
      <c r="AE210" s="1" t="s">
        <v>35</v>
      </c>
      <c r="AG210" s="1" t="s">
        <v>97</v>
      </c>
      <c r="AH210" s="1" t="s">
        <v>37</v>
      </c>
      <c r="AI210" s="1" t="s">
        <v>38</v>
      </c>
      <c r="AM210" s="1" t="s">
        <v>39</v>
      </c>
      <c r="AN210" s="1" t="s">
        <v>39</v>
      </c>
      <c r="AO210" s="1" t="s">
        <v>39</v>
      </c>
      <c r="AP210" s="1" t="s">
        <v>39</v>
      </c>
      <c r="AQ210" s="1">
        <v>1</v>
      </c>
      <c r="AR210" s="1" t="s">
        <v>40</v>
      </c>
      <c r="AS210" s="1" t="s">
        <v>110</v>
      </c>
      <c r="AT210" s="1" t="s">
        <v>40</v>
      </c>
      <c r="AU210" s="1" t="s">
        <v>41</v>
      </c>
      <c r="AV210" s="1" t="s">
        <v>504</v>
      </c>
      <c r="AW210" s="1" t="s">
        <v>43</v>
      </c>
    </row>
    <row r="211" spans="1:49" x14ac:dyDescent="0.35">
      <c r="A211" s="23">
        <v>45880</v>
      </c>
      <c r="B211" s="1" t="s">
        <v>197</v>
      </c>
      <c r="E211" s="18" t="s">
        <v>271</v>
      </c>
      <c r="F211" s="12">
        <v>610425697</v>
      </c>
      <c r="G211" s="12" t="s">
        <v>143</v>
      </c>
      <c r="H211" s="16" t="str">
        <f>Table13[[#This Row],[Название в системе продавца]]</f>
        <v>Принт 5в1  черный мужской 48-50 116155651 (Print51) (XL)</v>
      </c>
      <c r="I211" s="11" t="str">
        <f>Table13[[#This Row],[Артикул]]</f>
        <v>CL_OC_MEN_PRINT51_BLACK_116155651_48-50_(XL)</v>
      </c>
      <c r="J211" s="11" t="str" cm="1">
        <f t="array" ref="J211">_xlfn.TEXTJOIN("_", TRUE, INDEX(_xlfn.TEXTSPLIT(Table13[[#This Row],[SKU_ID_KSP]], "_"), _xlfn.SEQUENCE(5)))</f>
        <v>CL_OC_MEN_PRINT51_BLACK</v>
      </c>
      <c r="K211" s="11" t="str">
        <f>UPPER(_xlfn.TEXTJOIN("_",TRUE,Table13[[#This Row],[SKU_key]],Table13[[#This Row],[MY_SIZE]]))</f>
        <v>CL_OC_MEN_PRINT51_BLACK_L</v>
      </c>
      <c r="M211" s="2"/>
      <c r="O211" s="2">
        <f>_xlfn.NUMBERVALUE(_xlfn.TEXTBEFORE(Table13[[#This Row],[Сумма]],"."))</f>
        <v>8781</v>
      </c>
      <c r="V211" s="1">
        <v>610425697</v>
      </c>
      <c r="W211" s="1" t="s">
        <v>504</v>
      </c>
      <c r="X211" s="1" t="s">
        <v>346</v>
      </c>
      <c r="Y211" s="1" t="s">
        <v>347</v>
      </c>
      <c r="Z211" s="1" t="s">
        <v>348</v>
      </c>
      <c r="AA211" s="1" t="s">
        <v>506</v>
      </c>
      <c r="AB211" s="1" t="s">
        <v>87</v>
      </c>
      <c r="AC211" s="1" t="s">
        <v>657</v>
      </c>
      <c r="AD211" s="1" t="s">
        <v>504</v>
      </c>
      <c r="AE211" s="1" t="s">
        <v>35</v>
      </c>
      <c r="AG211" s="1" t="s">
        <v>97</v>
      </c>
      <c r="AH211" s="1" t="s">
        <v>60</v>
      </c>
      <c r="AI211" s="1" t="s">
        <v>38</v>
      </c>
      <c r="AM211" s="1" t="s">
        <v>39</v>
      </c>
      <c r="AN211" s="1" t="s">
        <v>39</v>
      </c>
      <c r="AO211" s="1" t="s">
        <v>39</v>
      </c>
      <c r="AP211" s="1" t="s">
        <v>39</v>
      </c>
      <c r="AQ211" s="1">
        <v>1</v>
      </c>
      <c r="AR211" s="1" t="s">
        <v>40</v>
      </c>
      <c r="AS211" s="1" t="s">
        <v>110</v>
      </c>
      <c r="AT211" s="1" t="s">
        <v>40</v>
      </c>
      <c r="AU211" s="1" t="s">
        <v>41</v>
      </c>
      <c r="AV211" s="1" t="s">
        <v>504</v>
      </c>
      <c r="AW211" s="1" t="s">
        <v>43</v>
      </c>
    </row>
    <row r="212" spans="1:49" x14ac:dyDescent="0.35">
      <c r="A212" s="23">
        <v>45880</v>
      </c>
      <c r="B212" s="1" t="s">
        <v>197</v>
      </c>
      <c r="E212" s="18" t="s">
        <v>271</v>
      </c>
      <c r="F212" s="12">
        <v>609748118</v>
      </c>
      <c r="G212" s="12" t="s">
        <v>143</v>
      </c>
      <c r="H212" s="16" t="str">
        <f>Table13[[#This Row],[Название в системе продавца]]</f>
        <v>Принт 5в1  черный мужской 46/L 103217238 (Print51) (L)</v>
      </c>
      <c r="I212" s="11" t="str">
        <f>Table13[[#This Row],[Артикул]]</f>
        <v>CL_OC_MEN_PRINT51_BLACK_103217238_46/L_(L)</v>
      </c>
      <c r="J212" s="11" t="str" cm="1">
        <f t="array" ref="J212">_xlfn.TEXTJOIN("_", TRUE, INDEX(_xlfn.TEXTSPLIT(Table13[[#This Row],[SKU_ID_KSP]], "_"), _xlfn.SEQUENCE(5)))</f>
        <v>CL_OC_MEN_PRINT51_BLACK</v>
      </c>
      <c r="K212" s="11" t="str">
        <f>UPPER(_xlfn.TEXTJOIN("_",TRUE,Table13[[#This Row],[SKU_key]],Table13[[#This Row],[MY_SIZE]]))</f>
        <v>CL_OC_MEN_PRINT51_BLACK_L</v>
      </c>
      <c r="M212" s="2"/>
      <c r="O212" s="2">
        <f>_xlfn.NUMBERVALUE(_xlfn.TEXTBEFORE(Table13[[#This Row],[Сумма]],"."))</f>
        <v>8999</v>
      </c>
      <c r="V212" s="1">
        <v>609748118</v>
      </c>
      <c r="W212" s="1" t="s">
        <v>375</v>
      </c>
      <c r="X212" s="1" t="s">
        <v>256</v>
      </c>
      <c r="Y212" s="1" t="s">
        <v>257</v>
      </c>
      <c r="Z212" s="1" t="s">
        <v>258</v>
      </c>
      <c r="AA212" s="1" t="s">
        <v>128</v>
      </c>
      <c r="AB212" s="1" t="s">
        <v>48</v>
      </c>
      <c r="AC212" s="1" t="s">
        <v>663</v>
      </c>
      <c r="AD212" s="1" t="s">
        <v>375</v>
      </c>
      <c r="AE212" s="1" t="s">
        <v>35</v>
      </c>
      <c r="AG212" s="1" t="s">
        <v>36</v>
      </c>
      <c r="AH212" s="1" t="s">
        <v>37</v>
      </c>
      <c r="AI212" s="1" t="s">
        <v>38</v>
      </c>
      <c r="AM212" s="1" t="s">
        <v>39</v>
      </c>
      <c r="AN212" s="1" t="s">
        <v>39</v>
      </c>
      <c r="AO212" s="1" t="s">
        <v>39</v>
      </c>
      <c r="AP212" s="1" t="s">
        <v>39</v>
      </c>
      <c r="AQ212" s="1">
        <v>1</v>
      </c>
      <c r="AR212" s="1" t="s">
        <v>40</v>
      </c>
      <c r="AS212" s="1" t="s">
        <v>110</v>
      </c>
      <c r="AT212" s="1" t="s">
        <v>40</v>
      </c>
      <c r="AU212" s="1" t="s">
        <v>41</v>
      </c>
      <c r="AV212" s="1" t="s">
        <v>504</v>
      </c>
      <c r="AW212" s="1" t="s">
        <v>43</v>
      </c>
    </row>
    <row r="213" spans="1:49" x14ac:dyDescent="0.35">
      <c r="A213" s="23">
        <v>45880</v>
      </c>
      <c r="B213" s="1" t="s">
        <v>197</v>
      </c>
      <c r="E213" s="18" t="s">
        <v>271</v>
      </c>
      <c r="F213" s="12">
        <v>609745540</v>
      </c>
      <c r="G213" s="12" t="s">
        <v>143</v>
      </c>
      <c r="H213" s="16" t="str">
        <f>Table13[[#This Row],[Название в системе продавца]]</f>
        <v>Принт 5в1  черный мужской 46/L 103217238 (Print51) (L)</v>
      </c>
      <c r="I213" s="11" t="str">
        <f>Table13[[#This Row],[Артикул]]</f>
        <v>CL_OC_MEN_PRINT51_BLACK_103217238_46/L_(L)</v>
      </c>
      <c r="J213" s="11" t="str" cm="1">
        <f t="array" ref="J213">_xlfn.TEXTJOIN("_", TRUE, INDEX(_xlfn.TEXTSPLIT(Table13[[#This Row],[SKU_ID_KSP]], "_"), _xlfn.SEQUENCE(5)))</f>
        <v>CL_OC_MEN_PRINT51_BLACK</v>
      </c>
      <c r="K213" s="11" t="str">
        <f>UPPER(_xlfn.TEXTJOIN("_",TRUE,Table13[[#This Row],[SKU_key]],Table13[[#This Row],[MY_SIZE]]))</f>
        <v>CL_OC_MEN_PRINT51_BLACK_L</v>
      </c>
      <c r="M213" s="2"/>
      <c r="O213" s="2">
        <f>_xlfn.NUMBERVALUE(_xlfn.TEXTBEFORE(Table13[[#This Row],[Сумма]],"."))</f>
        <v>8999</v>
      </c>
      <c r="V213" s="1">
        <v>609745540</v>
      </c>
      <c r="W213" s="1" t="s">
        <v>375</v>
      </c>
      <c r="X213" s="1" t="s">
        <v>256</v>
      </c>
      <c r="Y213" s="1" t="s">
        <v>257</v>
      </c>
      <c r="Z213" s="1" t="s">
        <v>258</v>
      </c>
      <c r="AA213" s="1" t="s">
        <v>128</v>
      </c>
      <c r="AB213" s="1" t="s">
        <v>48</v>
      </c>
      <c r="AC213" s="1" t="s">
        <v>664</v>
      </c>
      <c r="AD213" s="1" t="s">
        <v>375</v>
      </c>
      <c r="AE213" s="1" t="s">
        <v>35</v>
      </c>
      <c r="AG213" s="1" t="s">
        <v>36</v>
      </c>
      <c r="AH213" s="1" t="s">
        <v>37</v>
      </c>
      <c r="AI213" s="1" t="s">
        <v>38</v>
      </c>
      <c r="AM213" s="1" t="s">
        <v>39</v>
      </c>
      <c r="AN213" s="1" t="s">
        <v>39</v>
      </c>
      <c r="AO213" s="1" t="s">
        <v>39</v>
      </c>
      <c r="AP213" s="1" t="s">
        <v>39</v>
      </c>
      <c r="AQ213" s="1">
        <v>1</v>
      </c>
      <c r="AR213" s="1" t="s">
        <v>40</v>
      </c>
      <c r="AS213" s="1" t="s">
        <v>110</v>
      </c>
      <c r="AT213" s="1" t="s">
        <v>40</v>
      </c>
      <c r="AU213" s="1" t="s">
        <v>41</v>
      </c>
      <c r="AV213" s="1" t="s">
        <v>504</v>
      </c>
      <c r="AW213" s="1" t="s">
        <v>43</v>
      </c>
    </row>
    <row r="214" spans="1:49" x14ac:dyDescent="0.35">
      <c r="A214" s="23">
        <v>45880</v>
      </c>
      <c r="B214" s="1" t="s">
        <v>197</v>
      </c>
      <c r="E214" s="18" t="s">
        <v>271</v>
      </c>
      <c r="F214" s="12">
        <v>610558309</v>
      </c>
      <c r="G214" s="12" t="s">
        <v>198</v>
      </c>
      <c r="H214" s="16" t="str">
        <f>Table13[[#This Row],[Название в системе продавца]]</f>
        <v>Принт 5в1  черный мужской 44/M 103217238 (Print51) (M)</v>
      </c>
      <c r="I214" s="11" t="str">
        <f>Table13[[#This Row],[Артикул]]</f>
        <v>CL_OC_MEN_PRINT51_BLACK_103217238_44/M_(M)</v>
      </c>
      <c r="J214" s="11" t="str" cm="1">
        <f t="array" ref="J214">_xlfn.TEXTJOIN("_", TRUE, INDEX(_xlfn.TEXTSPLIT(Table13[[#This Row],[SKU_ID_KSP]], "_"), _xlfn.SEQUENCE(5)))</f>
        <v>CL_OC_MEN_PRINT51_BLACK</v>
      </c>
      <c r="K214" s="11" t="str">
        <f>UPPER(_xlfn.TEXTJOIN("_",TRUE,Table13[[#This Row],[SKU_key]],Table13[[#This Row],[MY_SIZE]]))</f>
        <v>CL_OC_MEN_PRINT51_BLACK_M</v>
      </c>
      <c r="M214" s="2"/>
      <c r="O214" s="2">
        <f>_xlfn.NUMBERVALUE(_xlfn.TEXTBEFORE(Table13[[#This Row],[Сумма]],"."))</f>
        <v>8999</v>
      </c>
      <c r="V214" s="1">
        <v>610558309</v>
      </c>
      <c r="W214" s="1" t="s">
        <v>504</v>
      </c>
      <c r="X214" s="1" t="s">
        <v>121</v>
      </c>
      <c r="Y214" s="1" t="s">
        <v>122</v>
      </c>
      <c r="Z214" s="1" t="s">
        <v>123</v>
      </c>
      <c r="AA214" s="1" t="s">
        <v>128</v>
      </c>
      <c r="AB214" s="1" t="s">
        <v>48</v>
      </c>
      <c r="AC214" s="1" t="s">
        <v>665</v>
      </c>
      <c r="AD214" s="1" t="s">
        <v>504</v>
      </c>
      <c r="AE214" s="1" t="s">
        <v>35</v>
      </c>
      <c r="AG214" s="1" t="s">
        <v>36</v>
      </c>
      <c r="AH214" s="1" t="s">
        <v>60</v>
      </c>
      <c r="AI214" s="1" t="s">
        <v>38</v>
      </c>
      <c r="AM214" s="1" t="s">
        <v>39</v>
      </c>
      <c r="AN214" s="1" t="s">
        <v>39</v>
      </c>
      <c r="AO214" s="1" t="s">
        <v>39</v>
      </c>
      <c r="AP214" s="1" t="s">
        <v>39</v>
      </c>
      <c r="AQ214" s="1">
        <v>1</v>
      </c>
      <c r="AR214" s="1" t="s">
        <v>40</v>
      </c>
      <c r="AS214" s="1" t="s">
        <v>110</v>
      </c>
      <c r="AT214" s="1" t="s">
        <v>40</v>
      </c>
      <c r="AU214" s="1" t="s">
        <v>41</v>
      </c>
      <c r="AV214" s="1" t="s">
        <v>619</v>
      </c>
      <c r="AW214" s="1" t="s">
        <v>43</v>
      </c>
    </row>
    <row r="215" spans="1:49" x14ac:dyDescent="0.35">
      <c r="A215" s="23">
        <v>45880</v>
      </c>
      <c r="B215" s="1" t="s">
        <v>197</v>
      </c>
      <c r="E215" s="18" t="s">
        <v>271</v>
      </c>
      <c r="F215" s="12">
        <v>609825363</v>
      </c>
      <c r="G215" s="12" t="s">
        <v>198</v>
      </c>
      <c r="H215" s="16" t="str">
        <f>Table13[[#This Row],[Название в системе продавца]]</f>
        <v>Принт 5в1  черный мужской 44/M 103217238 (Print51) (M)</v>
      </c>
      <c r="I215" s="11" t="str">
        <f>Table13[[#This Row],[Артикул]]</f>
        <v>CL_OC_MEN_PRINT51_BLACK_103217238_44/M_(M)</v>
      </c>
      <c r="J215" s="11" t="str" cm="1">
        <f t="array" ref="J215">_xlfn.TEXTJOIN("_", TRUE, INDEX(_xlfn.TEXTSPLIT(Table13[[#This Row],[SKU_ID_KSP]], "_"), _xlfn.SEQUENCE(5)))</f>
        <v>CL_OC_MEN_PRINT51_BLACK</v>
      </c>
      <c r="K215" s="11" t="str">
        <f>UPPER(_xlfn.TEXTJOIN("_",TRUE,Table13[[#This Row],[SKU_key]],Table13[[#This Row],[MY_SIZE]]))</f>
        <v>CL_OC_MEN_PRINT51_BLACK_M</v>
      </c>
      <c r="M215" s="2"/>
      <c r="O215" s="2">
        <f>_xlfn.NUMBERVALUE(_xlfn.TEXTBEFORE(Table13[[#This Row],[Сумма]],"."))</f>
        <v>8731</v>
      </c>
      <c r="V215" s="1">
        <v>609825363</v>
      </c>
      <c r="W215" s="1" t="s">
        <v>375</v>
      </c>
      <c r="X215" s="1" t="s">
        <v>121</v>
      </c>
      <c r="Y215" s="1" t="s">
        <v>122</v>
      </c>
      <c r="Z215" s="1" t="s">
        <v>123</v>
      </c>
      <c r="AA215" s="1" t="s">
        <v>666</v>
      </c>
      <c r="AB215" s="1" t="s">
        <v>48</v>
      </c>
      <c r="AC215" s="1" t="s">
        <v>667</v>
      </c>
      <c r="AD215" s="1" t="s">
        <v>375</v>
      </c>
      <c r="AE215" s="1" t="s">
        <v>35</v>
      </c>
      <c r="AG215" s="1" t="s">
        <v>36</v>
      </c>
      <c r="AH215" s="1" t="s">
        <v>60</v>
      </c>
      <c r="AI215" s="1" t="s">
        <v>38</v>
      </c>
      <c r="AM215" s="1" t="s">
        <v>39</v>
      </c>
      <c r="AN215" s="1" t="s">
        <v>39</v>
      </c>
      <c r="AO215" s="1" t="s">
        <v>39</v>
      </c>
      <c r="AP215" s="1" t="s">
        <v>39</v>
      </c>
      <c r="AQ215" s="1">
        <v>1</v>
      </c>
      <c r="AR215" s="1" t="s">
        <v>40</v>
      </c>
      <c r="AS215" s="1" t="s">
        <v>110</v>
      </c>
      <c r="AT215" s="1" t="s">
        <v>40</v>
      </c>
      <c r="AU215" s="1" t="s">
        <v>41</v>
      </c>
      <c r="AV215" s="1" t="s">
        <v>504</v>
      </c>
      <c r="AW215" s="1" t="s">
        <v>43</v>
      </c>
    </row>
    <row r="216" spans="1:49" x14ac:dyDescent="0.35">
      <c r="A216" s="23">
        <v>45880</v>
      </c>
      <c r="B216" s="1" t="s">
        <v>197</v>
      </c>
      <c r="E216" s="18" t="s">
        <v>271</v>
      </c>
      <c r="F216" s="12">
        <v>610031476</v>
      </c>
      <c r="G216" s="12" t="s">
        <v>198</v>
      </c>
      <c r="H216" s="16" t="str">
        <f>Table13[[#This Row],[Название в системе продавца]]</f>
        <v>Принт 5в1  черный мужской 42/44, 46 103217238 (Print51) (L)</v>
      </c>
      <c r="I216" s="11" t="str">
        <f>Table13[[#This Row],[Артикул]]</f>
        <v>CL_OC_MEN_PRINT51_BLACK_103217238_42/44, 46_(L)</v>
      </c>
      <c r="J216" s="11" t="str" cm="1">
        <f t="array" ref="J216">_xlfn.TEXTJOIN("_", TRUE, INDEX(_xlfn.TEXTSPLIT(Table13[[#This Row],[SKU_ID_KSP]], "_"), _xlfn.SEQUENCE(5)))</f>
        <v>CL_OC_MEN_PRINT51_BLACK</v>
      </c>
      <c r="K216" s="11" t="str">
        <f>UPPER(_xlfn.TEXTJOIN("_",TRUE,Table13[[#This Row],[SKU_key]],Table13[[#This Row],[MY_SIZE]]))</f>
        <v>CL_OC_MEN_PRINT51_BLACK_M</v>
      </c>
      <c r="M216" s="2"/>
      <c r="O216" s="2">
        <f>_xlfn.NUMBERVALUE(_xlfn.TEXTBEFORE(Table13[[#This Row],[Сумма]],"."))</f>
        <v>8999</v>
      </c>
      <c r="V216" s="1">
        <v>610031476</v>
      </c>
      <c r="W216" s="1" t="s">
        <v>375</v>
      </c>
      <c r="X216" s="1" t="s">
        <v>279</v>
      </c>
      <c r="Y216" s="1" t="s">
        <v>280</v>
      </c>
      <c r="Z216" s="1" t="s">
        <v>281</v>
      </c>
      <c r="AA216" s="1" t="s">
        <v>128</v>
      </c>
      <c r="AB216" s="1" t="s">
        <v>48</v>
      </c>
      <c r="AC216" s="1" t="s">
        <v>672</v>
      </c>
      <c r="AD216" s="1" t="s">
        <v>375</v>
      </c>
      <c r="AE216" s="1" t="s">
        <v>35</v>
      </c>
      <c r="AG216" s="1" t="s">
        <v>36</v>
      </c>
      <c r="AH216" s="1" t="s">
        <v>60</v>
      </c>
      <c r="AI216" s="1" t="s">
        <v>38</v>
      </c>
      <c r="AM216" s="1" t="s">
        <v>39</v>
      </c>
      <c r="AN216" s="1" t="s">
        <v>39</v>
      </c>
      <c r="AO216" s="1" t="s">
        <v>39</v>
      </c>
      <c r="AP216" s="1" t="s">
        <v>39</v>
      </c>
      <c r="AQ216" s="1">
        <v>1</v>
      </c>
      <c r="AR216" s="1" t="s">
        <v>40</v>
      </c>
      <c r="AS216" s="1" t="s">
        <v>110</v>
      </c>
      <c r="AT216" s="1" t="s">
        <v>40</v>
      </c>
      <c r="AU216" s="1" t="s">
        <v>41</v>
      </c>
      <c r="AV216" s="1" t="s">
        <v>504</v>
      </c>
      <c r="AW216" s="1" t="s">
        <v>43</v>
      </c>
    </row>
    <row r="217" spans="1:49" x14ac:dyDescent="0.35">
      <c r="A217" s="23">
        <v>45880</v>
      </c>
      <c r="B217" s="1" t="s">
        <v>197</v>
      </c>
      <c r="E217" s="18" t="s">
        <v>271</v>
      </c>
      <c r="F217" s="12">
        <v>610030239</v>
      </c>
      <c r="G217" s="12" t="s">
        <v>79</v>
      </c>
      <c r="H217" s="16" t="str">
        <f>Table13[[#This Row],[Название в системе продавца]]</f>
        <v>Принт 5в1  черный мужской 42-44 105133574 (Print51) (M)</v>
      </c>
      <c r="I217" s="11" t="str">
        <f>Table13[[#This Row],[Артикул]]</f>
        <v>CL_OC_MEN_PRINT51_BLACK_105133574_42-44_(M)</v>
      </c>
      <c r="J217" s="11" t="str" cm="1">
        <f t="array" ref="J217">_xlfn.TEXTJOIN("_", TRUE, INDEX(_xlfn.TEXTSPLIT(Table13[[#This Row],[SKU_ID_KSP]], "_"), _xlfn.SEQUENCE(5)))</f>
        <v>CL_OC_MEN_PRINT51_BLACK</v>
      </c>
      <c r="K217" s="11" t="str">
        <f>UPPER(_xlfn.TEXTJOIN("_",TRUE,Table13[[#This Row],[SKU_key]],Table13[[#This Row],[MY_SIZE]]))</f>
        <v>CL_OC_MEN_PRINT51_BLACK_S</v>
      </c>
      <c r="M217" s="2"/>
      <c r="O217" s="2">
        <f>_xlfn.NUMBERVALUE(_xlfn.TEXTBEFORE(Table13[[#This Row],[Сумма]],"."))</f>
        <v>11651</v>
      </c>
      <c r="V217" s="1">
        <v>610030239</v>
      </c>
      <c r="W217" s="1" t="s">
        <v>375</v>
      </c>
      <c r="X217" s="1" t="s">
        <v>673</v>
      </c>
      <c r="Y217" s="1" t="s">
        <v>674</v>
      </c>
      <c r="Z217" s="1" t="s">
        <v>675</v>
      </c>
      <c r="AA217" s="1" t="s">
        <v>676</v>
      </c>
      <c r="AB217" s="1" t="s">
        <v>48</v>
      </c>
      <c r="AC217" s="1" t="s">
        <v>677</v>
      </c>
      <c r="AD217" s="1" t="s">
        <v>375</v>
      </c>
      <c r="AE217" s="1" t="s">
        <v>35</v>
      </c>
      <c r="AG217" s="1" t="s">
        <v>36</v>
      </c>
      <c r="AH217" s="1" t="s">
        <v>309</v>
      </c>
      <c r="AI217" s="1" t="s">
        <v>38</v>
      </c>
      <c r="AM217" s="1" t="s">
        <v>39</v>
      </c>
      <c r="AN217" s="1" t="s">
        <v>39</v>
      </c>
      <c r="AO217" s="1" t="s">
        <v>39</v>
      </c>
      <c r="AP217" s="1" t="s">
        <v>39</v>
      </c>
      <c r="AQ217" s="1">
        <v>1</v>
      </c>
      <c r="AR217" s="1" t="s">
        <v>40</v>
      </c>
      <c r="AS217" s="1" t="s">
        <v>221</v>
      </c>
      <c r="AT217" s="1" t="s">
        <v>40</v>
      </c>
      <c r="AU217" s="1" t="s">
        <v>41</v>
      </c>
      <c r="AV217" s="1" t="s">
        <v>504</v>
      </c>
      <c r="AW217" s="1" t="s">
        <v>43</v>
      </c>
    </row>
    <row r="218" spans="1:49" x14ac:dyDescent="0.35">
      <c r="A218" s="23">
        <v>45880</v>
      </c>
      <c r="B218" s="1" t="s">
        <v>197</v>
      </c>
      <c r="E218" s="14" t="str">
        <f>_xlfn.XLOOKUP(Table13[[#This Row],[SKU_key]],[1]!B_m_02_SKU[SKU_key],[1]!B_m_02_SKU[Kaspi_name_core],"",0,1)</f>
        <v>Леггинсы белый</v>
      </c>
      <c r="F218" s="12">
        <v>610010736</v>
      </c>
      <c r="G218" s="12" t="s">
        <v>82</v>
      </c>
      <c r="H218" s="16" t="str">
        <f>Table13[[#This Row],[Название в системе продавца]]</f>
        <v>Леггинсы белый мужской XL 52 118808622 (2XL)</v>
      </c>
      <c r="I218" s="11" t="str">
        <f>Table13[[#This Row],[Артикул]]</f>
        <v>CL_NEW-CLO_MEN_LEG_WHITE_XL 52_(2XL)</v>
      </c>
      <c r="J218" s="11" t="str" cm="1">
        <f t="array" ref="J218">_xlfn.TEXTJOIN("_", TRUE, INDEX(_xlfn.TEXTSPLIT(Table13[[#This Row],[SKU_ID_KSP]], "_"), _xlfn.SEQUENCE(5)))</f>
        <v>CL_NEW-CLO_MEN_LEG_WHITE</v>
      </c>
      <c r="K218" s="11" t="str">
        <f>UPPER(_xlfn.TEXTJOIN("_",TRUE,Table13[[#This Row],[SKU_key]],Table13[[#This Row],[MY_SIZE]]))</f>
        <v>CL_NEW-CLO_MEN_LEG_WHITE_XL</v>
      </c>
      <c r="M218" s="2"/>
      <c r="O218" s="2">
        <f>_xlfn.NUMBERVALUE(_xlfn.TEXTBEFORE(Table13[[#This Row],[Сумма]],"."))</f>
        <v>1398</v>
      </c>
      <c r="V218" s="1">
        <v>610010736</v>
      </c>
      <c r="W218" s="1" t="s">
        <v>375</v>
      </c>
      <c r="X218" s="1" t="s">
        <v>184</v>
      </c>
      <c r="Y218" s="1" t="s">
        <v>185</v>
      </c>
      <c r="Z218" s="1" t="s">
        <v>186</v>
      </c>
      <c r="AA218" s="1" t="s">
        <v>47</v>
      </c>
      <c r="AB218" s="1" t="s">
        <v>48</v>
      </c>
      <c r="AC218" s="1" t="s">
        <v>485</v>
      </c>
      <c r="AD218" s="1" t="s">
        <v>375</v>
      </c>
      <c r="AE218" s="1" t="s">
        <v>35</v>
      </c>
      <c r="AG218" s="1" t="s">
        <v>36</v>
      </c>
      <c r="AH218" s="1" t="s">
        <v>60</v>
      </c>
      <c r="AI218" s="1" t="s">
        <v>38</v>
      </c>
      <c r="AM218" s="1" t="s">
        <v>39</v>
      </c>
      <c r="AN218" s="1" t="s">
        <v>39</v>
      </c>
      <c r="AO218" s="1" t="s">
        <v>39</v>
      </c>
      <c r="AP218" s="1" t="s">
        <v>39</v>
      </c>
      <c r="AQ218" s="1">
        <v>1</v>
      </c>
      <c r="AR218" s="1" t="s">
        <v>40</v>
      </c>
      <c r="AS218" s="1" t="s">
        <v>40</v>
      </c>
      <c r="AT218" s="1" t="s">
        <v>40</v>
      </c>
      <c r="AU218" s="1" t="s">
        <v>41</v>
      </c>
      <c r="AV218" s="1" t="s">
        <v>504</v>
      </c>
      <c r="AW218" s="1" t="s">
        <v>43</v>
      </c>
    </row>
    <row r="219" spans="1:49" x14ac:dyDescent="0.35">
      <c r="A219" s="23">
        <v>45880</v>
      </c>
      <c r="B219" s="1" t="s">
        <v>197</v>
      </c>
      <c r="E219" s="14" t="str">
        <f>_xlfn.XLOOKUP(Table13[[#This Row],[SKU_key]],[1]!B_m_02_SKU[SKU_key],[1]!B_m_02_SKU[Kaspi_name_core],"",0,1)</f>
        <v>Леггинсы белый</v>
      </c>
      <c r="F219" s="12">
        <v>610458338</v>
      </c>
      <c r="G219" s="12" t="s">
        <v>82</v>
      </c>
      <c r="H219" s="16" t="str">
        <f>Table13[[#This Row],[Название в системе продавца]]</f>
        <v>Леггинсы белый мужской M 48 118808622 (L)</v>
      </c>
      <c r="I219" s="11" t="str">
        <f>Table13[[#This Row],[Артикул]]</f>
        <v>CL_NEW-CLO_MEN_LEG_WHITE_M 48_(L)</v>
      </c>
      <c r="J219" s="11" t="str" cm="1">
        <f t="array" ref="J219">_xlfn.TEXTJOIN("_", TRUE, INDEX(_xlfn.TEXTSPLIT(Table13[[#This Row],[SKU_ID_KSP]], "_"), _xlfn.SEQUENCE(5)))</f>
        <v>CL_NEW-CLO_MEN_LEG_WHITE</v>
      </c>
      <c r="K219" s="11" t="str">
        <f>UPPER(_xlfn.TEXTJOIN("_",TRUE,Table13[[#This Row],[SKU_key]],Table13[[#This Row],[MY_SIZE]]))</f>
        <v>CL_NEW-CLO_MEN_LEG_WHITE_XL</v>
      </c>
      <c r="M219" s="2"/>
      <c r="O219" s="2">
        <f>_xlfn.NUMBERVALUE(_xlfn.TEXTBEFORE(Table13[[#This Row],[Сумма]],"."))</f>
        <v>1490</v>
      </c>
      <c r="V219" s="1">
        <v>610458338</v>
      </c>
      <c r="W219" s="1" t="s">
        <v>504</v>
      </c>
      <c r="X219" s="1" t="s">
        <v>44</v>
      </c>
      <c r="Y219" s="1" t="s">
        <v>45</v>
      </c>
      <c r="Z219" s="1" t="s">
        <v>46</v>
      </c>
      <c r="AA219" s="1" t="s">
        <v>679</v>
      </c>
      <c r="AB219" s="1" t="s">
        <v>48</v>
      </c>
      <c r="AC219" s="1" t="s">
        <v>680</v>
      </c>
      <c r="AD219" s="1" t="s">
        <v>504</v>
      </c>
      <c r="AE219" s="1" t="s">
        <v>35</v>
      </c>
      <c r="AG219" s="1" t="s">
        <v>36</v>
      </c>
      <c r="AH219" s="1" t="s">
        <v>60</v>
      </c>
      <c r="AI219" s="1" t="s">
        <v>38</v>
      </c>
      <c r="AM219" s="1" t="s">
        <v>39</v>
      </c>
      <c r="AN219" s="1" t="s">
        <v>39</v>
      </c>
      <c r="AO219" s="1" t="s">
        <v>39</v>
      </c>
      <c r="AP219" s="1" t="s">
        <v>39</v>
      </c>
      <c r="AQ219" s="1">
        <v>1</v>
      </c>
      <c r="AR219" s="1" t="s">
        <v>61</v>
      </c>
      <c r="AS219" s="1" t="s">
        <v>40</v>
      </c>
      <c r="AT219" s="1" t="s">
        <v>40</v>
      </c>
      <c r="AU219" s="1" t="s">
        <v>41</v>
      </c>
      <c r="AV219" s="1" t="s">
        <v>504</v>
      </c>
      <c r="AW219" s="1" t="s">
        <v>43</v>
      </c>
    </row>
    <row r="220" spans="1:49" x14ac:dyDescent="0.35">
      <c r="A220" s="23">
        <v>45880</v>
      </c>
      <c r="B220" s="1" t="s">
        <v>197</v>
      </c>
      <c r="E220" s="14" t="str">
        <f>_xlfn.XLOOKUP(Table13[[#This Row],[SKU_key]],[1]!B_m_02_SKU[SKU_key],[1]!B_m_02_SKU[Kaspi_name_core],"",0,1)</f>
        <v>Леггинсы белый</v>
      </c>
      <c r="F220" s="12">
        <v>610052860</v>
      </c>
      <c r="G220" s="12" t="s">
        <v>79</v>
      </c>
      <c r="H220" s="16" t="str">
        <f>Table13[[#This Row],[Название в системе продавца]]</f>
        <v>Леггинсы белый мужской 118808622 (M)</v>
      </c>
      <c r="I220" s="11" t="str">
        <f>Table13[[#This Row],[Артикул]]</f>
        <v>CL_NEW-CLO_MEN_LEG_WHITE_(M)</v>
      </c>
      <c r="J220" s="11" t="str" cm="1">
        <f t="array" ref="J220">_xlfn.TEXTJOIN("_", TRUE, INDEX(_xlfn.TEXTSPLIT(Table13[[#This Row],[SKU_ID_KSP]], "_"), _xlfn.SEQUENCE(5)))</f>
        <v>CL_NEW-CLO_MEN_LEG_WHITE</v>
      </c>
      <c r="K220" s="11" t="str">
        <f>UPPER(_xlfn.TEXTJOIN("_",TRUE,Table13[[#This Row],[SKU_key]],Table13[[#This Row],[MY_SIZE]]))</f>
        <v>CL_NEW-CLO_MEN_LEG_WHITE_S</v>
      </c>
      <c r="M220" s="2"/>
      <c r="O220" s="2">
        <f>_xlfn.NUMBERVALUE(_xlfn.TEXTBEFORE(Table13[[#This Row],[Сумма]],"."))</f>
        <v>1398</v>
      </c>
      <c r="V220" s="1">
        <v>610052860</v>
      </c>
      <c r="W220" s="1" t="s">
        <v>375</v>
      </c>
      <c r="X220" s="1" t="s">
        <v>188</v>
      </c>
      <c r="Y220" s="1" t="s">
        <v>189</v>
      </c>
      <c r="Z220" s="1" t="s">
        <v>190</v>
      </c>
      <c r="AA220" s="1" t="s">
        <v>47</v>
      </c>
      <c r="AB220" s="1" t="s">
        <v>48</v>
      </c>
      <c r="AC220" s="1" t="s">
        <v>682</v>
      </c>
      <c r="AD220" s="1" t="s">
        <v>375</v>
      </c>
      <c r="AE220" s="1" t="s">
        <v>35</v>
      </c>
      <c r="AG220" s="1" t="s">
        <v>36</v>
      </c>
      <c r="AH220" s="1" t="s">
        <v>37</v>
      </c>
      <c r="AI220" s="1" t="s">
        <v>38</v>
      </c>
      <c r="AM220" s="1" t="s">
        <v>39</v>
      </c>
      <c r="AN220" s="1" t="s">
        <v>39</v>
      </c>
      <c r="AO220" s="1" t="s">
        <v>39</v>
      </c>
      <c r="AP220" s="1" t="s">
        <v>39</v>
      </c>
      <c r="AQ220" s="1">
        <v>1</v>
      </c>
      <c r="AR220" s="1" t="s">
        <v>40</v>
      </c>
      <c r="AS220" s="1" t="s">
        <v>40</v>
      </c>
      <c r="AT220" s="1" t="s">
        <v>40</v>
      </c>
      <c r="AU220" s="1" t="s">
        <v>41</v>
      </c>
      <c r="AV220" s="1" t="s">
        <v>504</v>
      </c>
      <c r="AW220" s="1" t="s">
        <v>43</v>
      </c>
    </row>
    <row r="221" spans="1:49" x14ac:dyDescent="0.35">
      <c r="A221" s="23">
        <v>45880</v>
      </c>
      <c r="B221" s="1" t="s">
        <v>601</v>
      </c>
      <c r="E221" s="13" t="s">
        <v>602</v>
      </c>
      <c r="F221" s="12">
        <v>610448150</v>
      </c>
      <c r="H221" s="16" t="str">
        <f>Table13[[#This Row],[Название в системе продавца]]</f>
        <v>Чернила Epson C13T00S64A 65 мл многоцветный</v>
      </c>
      <c r="I221" s="11" t="str">
        <f>Table13[[#This Row],[Артикул]]</f>
        <v>108957789_934388760</v>
      </c>
      <c r="J221" s="11" t="e" cm="1">
        <f t="array" ref="J221">_xlfn.TEXTJOIN("_", TRUE, INDEX(_xlfn.TEXTSPLIT(Table13[[#This Row],[SKU_ID_KSP]], "_"), _xlfn.SEQUENCE(5)))</f>
        <v>#REF!</v>
      </c>
      <c r="K221" s="11" t="e">
        <f>UPPER(_xlfn.TEXTJOIN("_",TRUE,Table13[[#This Row],[SKU_key]],Table13[[#This Row],[MY_SIZE]]))</f>
        <v>#REF!</v>
      </c>
      <c r="M221" s="2"/>
      <c r="O221" s="2">
        <f>_xlfn.NUMBERVALUE(_xlfn.TEXTBEFORE(Table13[[#This Row],[Сумма]],"."))</f>
        <v>15000</v>
      </c>
      <c r="V221" s="1">
        <v>610448150</v>
      </c>
      <c r="W221" s="1" t="s">
        <v>504</v>
      </c>
      <c r="X221" s="1" t="s">
        <v>590</v>
      </c>
      <c r="Y221" s="1" t="s">
        <v>591</v>
      </c>
      <c r="Z221" s="1" t="s">
        <v>592</v>
      </c>
      <c r="AA221" s="1" t="s">
        <v>593</v>
      </c>
      <c r="AB221" s="1" t="s">
        <v>594</v>
      </c>
      <c r="AC221" s="1" t="s">
        <v>683</v>
      </c>
      <c r="AD221" s="1" t="s">
        <v>504</v>
      </c>
      <c r="AE221" s="1" t="s">
        <v>35</v>
      </c>
      <c r="AG221" s="1" t="s">
        <v>97</v>
      </c>
      <c r="AH221" s="1" t="s">
        <v>37</v>
      </c>
      <c r="AI221" s="1" t="s">
        <v>38</v>
      </c>
      <c r="AM221" s="1" t="s">
        <v>39</v>
      </c>
      <c r="AN221" s="1" t="s">
        <v>39</v>
      </c>
      <c r="AO221" s="1" t="s">
        <v>39</v>
      </c>
      <c r="AP221" s="1" t="s">
        <v>39</v>
      </c>
      <c r="AQ221" s="1">
        <v>1</v>
      </c>
      <c r="AR221" s="1" t="s">
        <v>40</v>
      </c>
      <c r="AS221" s="1" t="s">
        <v>40</v>
      </c>
      <c r="AT221" s="1" t="s">
        <v>40</v>
      </c>
      <c r="AU221" s="1" t="s">
        <v>41</v>
      </c>
      <c r="AV221" s="1" t="s">
        <v>504</v>
      </c>
      <c r="AW221" s="1" t="s">
        <v>684</v>
      </c>
    </row>
    <row r="222" spans="1:49" x14ac:dyDescent="0.35">
      <c r="A222" s="23">
        <v>45880</v>
      </c>
      <c r="B222" s="1" t="s">
        <v>601</v>
      </c>
      <c r="E222" s="13" t="s">
        <v>603</v>
      </c>
      <c r="F222" s="12">
        <v>610285232</v>
      </c>
      <c r="H222" s="16" t="str">
        <f>Table13[[#This Row],[Название в системе продавца]]</f>
        <v>Чернила Epson C13T66414A черный</v>
      </c>
      <c r="I222" s="11" t="str">
        <f>Table13[[#This Row],[Артикул]]</f>
        <v>12901271_899238699</v>
      </c>
      <c r="J222" s="11" t="e" cm="1">
        <f t="array" ref="J222">_xlfn.TEXTJOIN("_", TRUE, INDEX(_xlfn.TEXTSPLIT(Table13[[#This Row],[SKU_ID_KSP]], "_"), _xlfn.SEQUENCE(5)))</f>
        <v>#REF!</v>
      </c>
      <c r="K222" s="11" t="e">
        <f>UPPER(_xlfn.TEXTJOIN("_",TRUE,Table13[[#This Row],[SKU_key]],Table13[[#This Row],[MY_SIZE]]))</f>
        <v>#REF!</v>
      </c>
      <c r="M222" s="2"/>
      <c r="O222" s="2">
        <f>_xlfn.NUMBERVALUE(_xlfn.TEXTBEFORE(Table13[[#This Row],[Сумма]],"."))</f>
        <v>3300</v>
      </c>
      <c r="V222" s="1">
        <v>610285232</v>
      </c>
      <c r="W222" s="1" t="s">
        <v>504</v>
      </c>
      <c r="X222" s="1" t="s">
        <v>596</v>
      </c>
      <c r="Y222" s="1" t="s">
        <v>597</v>
      </c>
      <c r="Z222" s="1" t="s">
        <v>598</v>
      </c>
      <c r="AA222" s="1" t="s">
        <v>599</v>
      </c>
      <c r="AB222" s="1" t="s">
        <v>594</v>
      </c>
      <c r="AC222" s="1" t="s">
        <v>685</v>
      </c>
      <c r="AD222" s="1" t="s">
        <v>504</v>
      </c>
      <c r="AE222" s="1" t="s">
        <v>35</v>
      </c>
      <c r="AG222" s="1" t="s">
        <v>36</v>
      </c>
      <c r="AH222" s="1" t="s">
        <v>50</v>
      </c>
      <c r="AI222" s="1" t="s">
        <v>38</v>
      </c>
      <c r="AM222" s="1" t="s">
        <v>39</v>
      </c>
      <c r="AN222" s="1" t="s">
        <v>39</v>
      </c>
      <c r="AO222" s="1" t="s">
        <v>39</v>
      </c>
      <c r="AP222" s="1" t="s">
        <v>39</v>
      </c>
      <c r="AQ222" s="1">
        <v>1</v>
      </c>
      <c r="AR222" s="1" t="s">
        <v>61</v>
      </c>
      <c r="AS222" s="1" t="s">
        <v>40</v>
      </c>
      <c r="AT222" s="1" t="s">
        <v>40</v>
      </c>
      <c r="AU222" s="1" t="s">
        <v>41</v>
      </c>
      <c r="AV222" s="1" t="s">
        <v>504</v>
      </c>
      <c r="AW222" s="1" t="s">
        <v>684</v>
      </c>
    </row>
    <row r="223" spans="1:49" x14ac:dyDescent="0.35">
      <c r="A223" s="23">
        <v>45880</v>
      </c>
      <c r="B223" s="1" t="s">
        <v>601</v>
      </c>
      <c r="E223" s="14" t="str">
        <f>_xlfn.XLOOKUP(Table13[[#This Row],[SKU_key]],[1]!B_m_02_SKU[SKU_key],[1]!B_m_02_SKU[Kaspi_name_core],"",0,1)</f>
        <v>Принтер Epson L132</v>
      </c>
      <c r="F223" s="12">
        <v>610262674</v>
      </c>
      <c r="H223" s="16" t="str">
        <f>Table13[[#This Row],[Название в системе продавца]]</f>
        <v>Принтер Epson L132 1500259 (L132)</v>
      </c>
      <c r="I223" s="11" t="str">
        <f>Table13[[#This Row],[Артикул]]</f>
        <v>ELS_PRINTER_EPSON_L132_BLACK</v>
      </c>
      <c r="J223" s="11" t="str" cm="1">
        <f t="array" ref="J223">_xlfn.TEXTJOIN("_", TRUE, INDEX(_xlfn.TEXTSPLIT(Table13[[#This Row],[SKU_ID_KSP]], "_"), _xlfn.SEQUENCE(5)))</f>
        <v>ELS_PRINTER_EPSON_L132_BLACK</v>
      </c>
      <c r="K223" s="11" t="str">
        <f>UPPER(_xlfn.TEXTJOIN("_",TRUE,Table13[[#This Row],[SKU_key]],Table13[[#This Row],[MY_SIZE]]))</f>
        <v>ELS_PRINTER_EPSON_L132_BLACK</v>
      </c>
      <c r="M223" s="2"/>
      <c r="O223" s="2">
        <f>_xlfn.NUMBERVALUE(_xlfn.TEXTBEFORE(Table13[[#This Row],[Сумма]],"."))</f>
        <v>82489</v>
      </c>
      <c r="V223" s="1">
        <v>610262674</v>
      </c>
      <c r="W223" s="1" t="s">
        <v>504</v>
      </c>
      <c r="X223" s="1" t="s">
        <v>584</v>
      </c>
      <c r="Y223" s="1" t="s">
        <v>585</v>
      </c>
      <c r="Z223" s="1" t="s">
        <v>586</v>
      </c>
      <c r="AA223" s="1" t="s">
        <v>686</v>
      </c>
      <c r="AB223" s="1" t="s">
        <v>588</v>
      </c>
      <c r="AC223" s="1" t="s">
        <v>687</v>
      </c>
      <c r="AD223" s="1" t="s">
        <v>504</v>
      </c>
      <c r="AE223" s="1" t="s">
        <v>35</v>
      </c>
      <c r="AG223" s="1" t="s">
        <v>97</v>
      </c>
      <c r="AH223" s="1" t="s">
        <v>309</v>
      </c>
      <c r="AI223" s="1" t="s">
        <v>38</v>
      </c>
      <c r="AM223" s="1" t="s">
        <v>39</v>
      </c>
      <c r="AN223" s="1" t="s">
        <v>39</v>
      </c>
      <c r="AO223" s="1" t="s">
        <v>39</v>
      </c>
      <c r="AP223" s="1" t="s">
        <v>39</v>
      </c>
      <c r="AQ223" s="1">
        <v>1</v>
      </c>
      <c r="AR223" s="1" t="s">
        <v>40</v>
      </c>
      <c r="AS223" s="1" t="s">
        <v>40</v>
      </c>
      <c r="AT223" s="1" t="s">
        <v>40</v>
      </c>
      <c r="AU223" s="1" t="s">
        <v>41</v>
      </c>
      <c r="AV223" s="1" t="s">
        <v>504</v>
      </c>
      <c r="AW223" s="1" t="s">
        <v>684</v>
      </c>
    </row>
    <row r="224" spans="1:49" x14ac:dyDescent="0.35">
      <c r="A224" s="23">
        <v>45880</v>
      </c>
      <c r="B224" s="1" t="s">
        <v>601</v>
      </c>
      <c r="E224" s="14" t="str">
        <f>_xlfn.XLOOKUP(Table13[[#This Row],[SKU_key]],[1]!B_m_02_SKU[SKU_key],[1]!B_m_02_SKU[Kaspi_name_core],"",0,1)</f>
        <v>МФУ Epson L5290</v>
      </c>
      <c r="F224" s="12">
        <v>609824706</v>
      </c>
      <c r="H224" s="16" t="str">
        <f>Table13[[#This Row],[Название в системе продавца]]</f>
        <v>МФУ Epson 107659272 (L5290)</v>
      </c>
      <c r="I224" s="11" t="str">
        <f>Table13[[#This Row],[Артикул]]</f>
        <v>ELS_PRINTER_EPSON_L5290_BLACK</v>
      </c>
      <c r="J224" s="11" t="str" cm="1">
        <f t="array" ref="J224">_xlfn.TEXTJOIN("_", TRUE, INDEX(_xlfn.TEXTSPLIT(Table13[[#This Row],[SKU_ID_KSP]], "_"), _xlfn.SEQUENCE(5)))</f>
        <v>ELS_PRINTER_EPSON_L5290_BLACK</v>
      </c>
      <c r="K224" s="11" t="str">
        <f>UPPER(_xlfn.TEXTJOIN("_",TRUE,Table13[[#This Row],[SKU_key]],Table13[[#This Row],[MY_SIZE]]))</f>
        <v>ELS_PRINTER_EPSON_L5290_BLACK</v>
      </c>
      <c r="M224" s="2"/>
      <c r="O224" s="2">
        <f>_xlfn.NUMBERVALUE(_xlfn.TEXTBEFORE(Table13[[#This Row],[Сумма]],"."))</f>
        <v>163996</v>
      </c>
      <c r="V224" s="1">
        <v>609824706</v>
      </c>
      <c r="W224" s="1" t="s">
        <v>375</v>
      </c>
      <c r="X224" s="1" t="s">
        <v>688</v>
      </c>
      <c r="Y224" s="1" t="s">
        <v>689</v>
      </c>
      <c r="Z224" s="1" t="s">
        <v>690</v>
      </c>
      <c r="AA224" s="1" t="s">
        <v>691</v>
      </c>
      <c r="AB224" s="1" t="s">
        <v>588</v>
      </c>
      <c r="AC224" s="1" t="s">
        <v>692</v>
      </c>
      <c r="AD224" s="1" t="s">
        <v>375</v>
      </c>
      <c r="AE224" s="1" t="s">
        <v>35</v>
      </c>
      <c r="AG224" s="1" t="s">
        <v>97</v>
      </c>
      <c r="AH224" s="1" t="s">
        <v>37</v>
      </c>
      <c r="AI224" s="1" t="s">
        <v>38</v>
      </c>
      <c r="AM224" s="1" t="s">
        <v>39</v>
      </c>
      <c r="AN224" s="1" t="s">
        <v>39</v>
      </c>
      <c r="AO224" s="1" t="s">
        <v>39</v>
      </c>
      <c r="AP224" s="1" t="s">
        <v>39</v>
      </c>
      <c r="AQ224" s="1">
        <v>1</v>
      </c>
      <c r="AR224" s="1" t="s">
        <v>40</v>
      </c>
      <c r="AS224" s="1" t="s">
        <v>40</v>
      </c>
      <c r="AT224" s="1" t="s">
        <v>40</v>
      </c>
      <c r="AU224" s="1" t="s">
        <v>41</v>
      </c>
      <c r="AV224" s="1" t="s">
        <v>504</v>
      </c>
      <c r="AW224" s="1" t="s">
        <v>684</v>
      </c>
    </row>
    <row r="225" spans="1:49" x14ac:dyDescent="0.35">
      <c r="A225" s="23">
        <v>45880</v>
      </c>
      <c r="B225" s="1" t="s">
        <v>553</v>
      </c>
      <c r="E225" s="14" t="str">
        <f>_xlfn.XLOOKUP(Table13[[#This Row],[SKU_key]],[1]!B_m_02_SKU[SKU_key],[1]!B_m_02_SKU[Kaspi_name_core],"",0,1)</f>
        <v>Принт 5в1  черный</v>
      </c>
      <c r="F225" s="12">
        <v>610014388</v>
      </c>
      <c r="G225" s="12" t="s">
        <v>79</v>
      </c>
      <c r="H225" s="16" t="str">
        <f>Table13[[#This Row],[Название в системе продавца]]</f>
        <v>Принт 5в1  черный мужской 42/S 103217238 (Print51) (S)</v>
      </c>
      <c r="I225" s="11" t="str">
        <f>Table13[[#This Row],[Артикул]]</f>
        <v>CL_OC_MEN_PRINT51_BLACK_103217238_42/S_(S)</v>
      </c>
      <c r="J225" s="11" t="str" cm="1">
        <f t="array" ref="J225">_xlfn.TEXTJOIN("_", TRUE, INDEX(_xlfn.TEXTSPLIT(Table13[[#This Row],[SKU_ID_KSP]], "_"), _xlfn.SEQUENCE(5)))</f>
        <v>CL_OC_MEN_PRINT51_BLACK</v>
      </c>
      <c r="K225" s="11" t="str">
        <f>UPPER(_xlfn.TEXTJOIN("_",TRUE,Table13[[#This Row],[SKU_key]],Table13[[#This Row],[MY_SIZE]]))</f>
        <v>CL_OC_MEN_PRINT51_BLACK_S</v>
      </c>
      <c r="M225" s="2"/>
      <c r="O225" s="2">
        <f>_xlfn.NUMBERVALUE(_xlfn.TEXTBEFORE(Table13[[#This Row],[Сумма]],"."))</f>
        <v>10519</v>
      </c>
      <c r="V225" s="1">
        <v>610014388</v>
      </c>
      <c r="W225" s="1" t="s">
        <v>375</v>
      </c>
      <c r="X225" s="1" t="s">
        <v>116</v>
      </c>
      <c r="Y225" s="1" t="s">
        <v>117</v>
      </c>
      <c r="Z225" s="1" t="s">
        <v>118</v>
      </c>
      <c r="AA225" s="1" t="s">
        <v>693</v>
      </c>
      <c r="AB225" s="1" t="s">
        <v>48</v>
      </c>
      <c r="AC225" s="1" t="s">
        <v>694</v>
      </c>
      <c r="AD225" s="1" t="s">
        <v>375</v>
      </c>
      <c r="AE225" s="1" t="s">
        <v>35</v>
      </c>
      <c r="AG225" s="1" t="s">
        <v>36</v>
      </c>
      <c r="AH225" s="1" t="s">
        <v>50</v>
      </c>
      <c r="AI225" s="1" t="s">
        <v>38</v>
      </c>
      <c r="AM225" s="1" t="s">
        <v>39</v>
      </c>
      <c r="AN225" s="1" t="s">
        <v>39</v>
      </c>
      <c r="AO225" s="1" t="s">
        <v>39</v>
      </c>
      <c r="AP225" s="1" t="s">
        <v>39</v>
      </c>
      <c r="AQ225" s="1">
        <v>1</v>
      </c>
      <c r="AR225" s="1" t="s">
        <v>40</v>
      </c>
      <c r="AS225" s="1" t="s">
        <v>40</v>
      </c>
      <c r="AT225" s="1" t="s">
        <v>40</v>
      </c>
      <c r="AU225" s="1" t="s">
        <v>41</v>
      </c>
      <c r="AV225" s="1" t="s">
        <v>504</v>
      </c>
      <c r="AW225" s="1" t="s">
        <v>552</v>
      </c>
    </row>
    <row r="226" spans="1:49" x14ac:dyDescent="0.35">
      <c r="A226" s="23">
        <v>45881</v>
      </c>
      <c r="B226" s="12" t="s">
        <v>146</v>
      </c>
      <c r="E226" s="19" t="s">
        <v>140</v>
      </c>
      <c r="F226" s="1">
        <v>611006227</v>
      </c>
      <c r="G226" s="12" t="s">
        <v>142</v>
      </c>
      <c r="H226" s="16">
        <f>Table13[[#This Row],[Название в системе продавца]]</f>
        <v>0</v>
      </c>
      <c r="I226" s="11" t="str">
        <f>Table13[[#This Row],[Артикул]]</f>
        <v>OnlyFit 004</v>
      </c>
      <c r="J226" s="11" t="e" cm="1">
        <f t="array" ref="J226">_xlfn.TEXTJOIN("_", TRUE, INDEX(_xlfn.TEXTSPLIT(Table13[[#This Row],[SKU_ID_KSP]], "_"), _xlfn.SEQUENCE(5)))</f>
        <v>#REF!</v>
      </c>
      <c r="K226" s="11" t="e">
        <f>UPPER(_xlfn.TEXTJOIN("_",TRUE,Table13[[#This Row],[SKU_key]],Table13[[#This Row],[MY_SIZE]]))</f>
        <v>#REF!</v>
      </c>
      <c r="M226" s="2"/>
      <c r="O226" s="2" t="e">
        <f>_xlfn.NUMBERVALUE(_xlfn.TEXTBEFORE(Table13[[#This Row],[Сумма]],"."))</f>
        <v>#N/A</v>
      </c>
      <c r="V226" s="1">
        <v>611006227</v>
      </c>
      <c r="W226" s="1" t="s">
        <v>619</v>
      </c>
      <c r="X226" s="1" t="s">
        <v>102</v>
      </c>
      <c r="Z226" s="1" t="s">
        <v>103</v>
      </c>
      <c r="AA226" s="1">
        <v>14990</v>
      </c>
      <c r="AB226" s="1" t="s">
        <v>87</v>
      </c>
      <c r="AC226" s="1" t="s">
        <v>696</v>
      </c>
      <c r="AD226" s="1" t="s">
        <v>619</v>
      </c>
      <c r="AE226" s="1" t="s">
        <v>35</v>
      </c>
      <c r="AG226" s="1" t="s">
        <v>36</v>
      </c>
      <c r="AH226" s="1" t="s">
        <v>60</v>
      </c>
      <c r="AI226" s="1" t="s">
        <v>38</v>
      </c>
      <c r="AM226" s="1" t="s">
        <v>39</v>
      </c>
      <c r="AN226" s="1" t="s">
        <v>39</v>
      </c>
      <c r="AO226" s="1" t="s">
        <v>39</v>
      </c>
      <c r="AP226" s="1" t="s">
        <v>39</v>
      </c>
      <c r="AQ226" s="1">
        <v>1</v>
      </c>
      <c r="AR226" s="1" t="s">
        <v>40</v>
      </c>
      <c r="AS226" s="1" t="s">
        <v>40</v>
      </c>
      <c r="AT226" s="1" t="s">
        <v>40</v>
      </c>
      <c r="AU226" s="1" t="s">
        <v>41</v>
      </c>
      <c r="AV226" s="1" t="s">
        <v>619</v>
      </c>
      <c r="AW226" s="1" t="s">
        <v>90</v>
      </c>
    </row>
    <row r="227" spans="1:49" x14ac:dyDescent="0.35">
      <c r="A227" s="23">
        <v>45881</v>
      </c>
      <c r="B227" s="12" t="s">
        <v>146</v>
      </c>
      <c r="E227" s="19" t="s">
        <v>140</v>
      </c>
      <c r="F227" s="1">
        <v>610732983</v>
      </c>
      <c r="G227" s="12" t="s">
        <v>142</v>
      </c>
      <c r="H227" s="16">
        <f>Table13[[#This Row],[Название в системе продавца]]</f>
        <v>0</v>
      </c>
      <c r="I227" s="11" t="str">
        <f>Table13[[#This Row],[Артикул]]</f>
        <v>OnlyFit 004</v>
      </c>
      <c r="J227" s="11" t="e" cm="1">
        <f t="array" ref="J227">_xlfn.TEXTJOIN("_", TRUE, INDEX(_xlfn.TEXTSPLIT(Table13[[#This Row],[SKU_ID_KSP]], "_"), _xlfn.SEQUENCE(5)))</f>
        <v>#REF!</v>
      </c>
      <c r="K227" s="11" t="e">
        <f>UPPER(_xlfn.TEXTJOIN("_",TRUE,Table13[[#This Row],[SKU_key]],Table13[[#This Row],[MY_SIZE]]))</f>
        <v>#REF!</v>
      </c>
      <c r="M227" s="2"/>
      <c r="O227" s="2" t="e">
        <f>_xlfn.NUMBERVALUE(_xlfn.TEXTBEFORE(Table13[[#This Row],[Сумма]],"."))</f>
        <v>#N/A</v>
      </c>
      <c r="V227" s="1">
        <v>610732983</v>
      </c>
      <c r="W227" s="1" t="s">
        <v>504</v>
      </c>
      <c r="X227" s="1" t="s">
        <v>102</v>
      </c>
      <c r="Z227" s="1" t="s">
        <v>103</v>
      </c>
      <c r="AA227" s="1">
        <v>14990</v>
      </c>
      <c r="AB227" s="1" t="s">
        <v>87</v>
      </c>
      <c r="AC227" s="1" t="s">
        <v>697</v>
      </c>
      <c r="AD227" s="1" t="s">
        <v>504</v>
      </c>
      <c r="AE227" s="1" t="s">
        <v>35</v>
      </c>
      <c r="AG227" s="1" t="s">
        <v>97</v>
      </c>
      <c r="AH227" s="1" t="s">
        <v>60</v>
      </c>
      <c r="AI227" s="1" t="s">
        <v>38</v>
      </c>
      <c r="AM227" s="1" t="s">
        <v>39</v>
      </c>
      <c r="AN227" s="1" t="s">
        <v>39</v>
      </c>
      <c r="AO227" s="1" t="s">
        <v>39</v>
      </c>
      <c r="AP227" s="1" t="s">
        <v>39</v>
      </c>
      <c r="AQ227" s="1">
        <v>1</v>
      </c>
      <c r="AR227" s="1" t="s">
        <v>40</v>
      </c>
      <c r="AS227" s="1" t="s">
        <v>40</v>
      </c>
      <c r="AT227" s="1" t="s">
        <v>40</v>
      </c>
      <c r="AU227" s="1" t="s">
        <v>41</v>
      </c>
      <c r="AV227" s="1" t="s">
        <v>619</v>
      </c>
      <c r="AW227" s="1" t="s">
        <v>90</v>
      </c>
    </row>
    <row r="228" spans="1:49" x14ac:dyDescent="0.35">
      <c r="A228" s="23">
        <v>45881</v>
      </c>
      <c r="B228" s="12" t="s">
        <v>146</v>
      </c>
      <c r="E228" s="19" t="s">
        <v>140</v>
      </c>
      <c r="F228" s="1">
        <v>610652964</v>
      </c>
      <c r="G228" s="12" t="s">
        <v>142</v>
      </c>
      <c r="H228" s="16">
        <f>Table13[[#This Row],[Название в системе продавца]]</f>
        <v>0</v>
      </c>
      <c r="I228" s="11" t="str">
        <f>Table13[[#This Row],[Артикул]]</f>
        <v>OnlyFit 004</v>
      </c>
      <c r="J228" s="11" t="e" cm="1">
        <f t="array" ref="J228">_xlfn.TEXTJOIN("_", TRUE, INDEX(_xlfn.TEXTSPLIT(Table13[[#This Row],[SKU_ID_KSP]], "_"), _xlfn.SEQUENCE(5)))</f>
        <v>#REF!</v>
      </c>
      <c r="K228" s="11" t="e">
        <f>UPPER(_xlfn.TEXTJOIN("_",TRUE,Table13[[#This Row],[SKU_key]],Table13[[#This Row],[MY_SIZE]]))</f>
        <v>#REF!</v>
      </c>
      <c r="M228" s="2"/>
      <c r="O228" s="2" t="e">
        <f>_xlfn.NUMBERVALUE(_xlfn.TEXTBEFORE(Table13[[#This Row],[Сумма]],"."))</f>
        <v>#N/A</v>
      </c>
      <c r="V228" s="1">
        <v>610652964</v>
      </c>
      <c r="W228" s="1" t="s">
        <v>504</v>
      </c>
      <c r="X228" s="1" t="s">
        <v>102</v>
      </c>
      <c r="Z228" s="1" t="s">
        <v>103</v>
      </c>
      <c r="AA228" s="1">
        <v>14990</v>
      </c>
      <c r="AB228" s="1" t="s">
        <v>87</v>
      </c>
      <c r="AC228" s="1" t="s">
        <v>698</v>
      </c>
      <c r="AD228" s="1" t="s">
        <v>504</v>
      </c>
      <c r="AE228" s="1" t="s">
        <v>35</v>
      </c>
      <c r="AG228" s="1" t="s">
        <v>97</v>
      </c>
      <c r="AH228" s="1" t="s">
        <v>60</v>
      </c>
      <c r="AI228" s="1" t="s">
        <v>38</v>
      </c>
      <c r="AM228" s="1" t="s">
        <v>39</v>
      </c>
      <c r="AN228" s="1" t="s">
        <v>39</v>
      </c>
      <c r="AO228" s="1" t="s">
        <v>39</v>
      </c>
      <c r="AP228" s="1" t="s">
        <v>39</v>
      </c>
      <c r="AQ228" s="1">
        <v>1</v>
      </c>
      <c r="AR228" s="1" t="s">
        <v>40</v>
      </c>
      <c r="AS228" s="1" t="s">
        <v>40</v>
      </c>
      <c r="AT228" s="1" t="s">
        <v>40</v>
      </c>
      <c r="AU228" s="1" t="s">
        <v>41</v>
      </c>
      <c r="AV228" s="1" t="s">
        <v>619</v>
      </c>
      <c r="AW228" s="1" t="s">
        <v>90</v>
      </c>
    </row>
    <row r="229" spans="1:49" x14ac:dyDescent="0.35">
      <c r="A229" s="23">
        <v>45881</v>
      </c>
      <c r="B229" s="12" t="s">
        <v>146</v>
      </c>
      <c r="E229" s="19" t="s">
        <v>140</v>
      </c>
      <c r="F229" s="12">
        <v>610699437</v>
      </c>
      <c r="G229" s="12" t="s">
        <v>82</v>
      </c>
      <c r="H229" s="16" t="str">
        <f>Table13[[#This Row],[Название в системе продавца]]</f>
        <v>Спортивный костюм OnlyFit 33 черный, белый XL</v>
      </c>
      <c r="I229" s="11" t="str">
        <f>Table13[[#This Row],[Артикул]]</f>
        <v>OnlyFit 033</v>
      </c>
      <c r="J229" s="11" t="e" cm="1">
        <f t="array" ref="J229">_xlfn.TEXTJOIN("_", TRUE, INDEX(_xlfn.TEXTSPLIT(Table13[[#This Row],[SKU_ID_KSP]], "_"), _xlfn.SEQUENCE(5)))</f>
        <v>#REF!</v>
      </c>
      <c r="K229" s="11" t="e">
        <f>UPPER(_xlfn.TEXTJOIN("_",TRUE,Table13[[#This Row],[SKU_key]],Table13[[#This Row],[MY_SIZE]]))</f>
        <v>#REF!</v>
      </c>
      <c r="M229" s="2"/>
      <c r="O229" s="2" t="e">
        <f>_xlfn.NUMBERVALUE(_xlfn.TEXTBEFORE(Table13[[#This Row],[Сумма]],"."))</f>
        <v>#N/A</v>
      </c>
      <c r="V229" s="1">
        <v>610699437</v>
      </c>
      <c r="W229" s="1" t="s">
        <v>504</v>
      </c>
      <c r="X229" s="1" t="s">
        <v>91</v>
      </c>
      <c r="Y229" s="1" t="s">
        <v>91</v>
      </c>
      <c r="Z229" s="1" t="s">
        <v>92</v>
      </c>
      <c r="AA229" s="1">
        <v>14990</v>
      </c>
      <c r="AB229" s="1" t="s">
        <v>87</v>
      </c>
      <c r="AC229" s="1" t="s">
        <v>695</v>
      </c>
      <c r="AD229" s="1" t="s">
        <v>504</v>
      </c>
      <c r="AE229" s="1" t="s">
        <v>35</v>
      </c>
      <c r="AG229" s="1" t="s">
        <v>36</v>
      </c>
      <c r="AH229" s="1" t="s">
        <v>309</v>
      </c>
      <c r="AI229" s="1" t="s">
        <v>38</v>
      </c>
      <c r="AM229" s="1" t="s">
        <v>39</v>
      </c>
      <c r="AN229" s="1" t="s">
        <v>39</v>
      </c>
      <c r="AO229" s="1" t="s">
        <v>39</v>
      </c>
      <c r="AP229" s="1" t="s">
        <v>39</v>
      </c>
      <c r="AQ229" s="1">
        <v>1</v>
      </c>
      <c r="AR229" s="1" t="s">
        <v>40</v>
      </c>
      <c r="AS229" s="1" t="s">
        <v>40</v>
      </c>
      <c r="AT229" s="1" t="s">
        <v>40</v>
      </c>
      <c r="AU229" s="1" t="s">
        <v>41</v>
      </c>
      <c r="AV229" s="1" t="s">
        <v>619</v>
      </c>
      <c r="AW229" s="1" t="s">
        <v>90</v>
      </c>
    </row>
    <row r="230" spans="1:49" x14ac:dyDescent="0.35">
      <c r="A230" s="23">
        <v>45881</v>
      </c>
      <c r="B230" s="12" t="s">
        <v>146</v>
      </c>
      <c r="E230" s="19" t="s">
        <v>140</v>
      </c>
      <c r="F230" s="12">
        <v>611257309</v>
      </c>
      <c r="G230" s="12" t="s">
        <v>82</v>
      </c>
      <c r="H230" s="16" t="str">
        <f>Table13[[#This Row],[Название в системе продавца]]</f>
        <v>Комплект 0-beli черный, белый S</v>
      </c>
      <c r="I230" s="11" t="str">
        <f>Table13[[#This Row],[Артикул]]</f>
        <v>132549028_380160845</v>
      </c>
      <c r="J230" s="11" t="e" cm="1">
        <f t="array" ref="J230">_xlfn.TEXTJOIN("_", TRUE, INDEX(_xlfn.TEXTSPLIT(Table13[[#This Row],[SKU_ID_KSP]], "_"), _xlfn.SEQUENCE(5)))</f>
        <v>#REF!</v>
      </c>
      <c r="K230" s="11" t="e">
        <f>UPPER(_xlfn.TEXTJOIN("_",TRUE,Table13[[#This Row],[SKU_key]],Table13[[#This Row],[MY_SIZE]]))</f>
        <v>#REF!</v>
      </c>
      <c r="M230" s="2"/>
      <c r="O230" s="2" t="e">
        <f>_xlfn.NUMBERVALUE(_xlfn.TEXTBEFORE(Table13[[#This Row],[Сумма]],"."))</f>
        <v>#N/A</v>
      </c>
      <c r="V230" s="1">
        <v>611257309</v>
      </c>
      <c r="W230" s="1" t="s">
        <v>619</v>
      </c>
      <c r="X230" s="1" t="s">
        <v>138</v>
      </c>
      <c r="Y230" s="1" t="s">
        <v>135</v>
      </c>
      <c r="Z230" s="1" t="s">
        <v>139</v>
      </c>
      <c r="AA230" s="1">
        <v>14990</v>
      </c>
      <c r="AB230" s="1" t="s">
        <v>48</v>
      </c>
      <c r="AC230" s="1" t="s">
        <v>709</v>
      </c>
      <c r="AD230" s="1" t="s">
        <v>619</v>
      </c>
      <c r="AE230" s="1" t="s">
        <v>35</v>
      </c>
      <c r="AG230" s="1" t="s">
        <v>36</v>
      </c>
      <c r="AH230" s="1" t="s">
        <v>60</v>
      </c>
      <c r="AI230" s="1" t="s">
        <v>38</v>
      </c>
      <c r="AM230" s="1" t="s">
        <v>39</v>
      </c>
      <c r="AN230" s="1" t="s">
        <v>39</v>
      </c>
      <c r="AO230" s="1" t="s">
        <v>39</v>
      </c>
      <c r="AP230" s="1" t="s">
        <v>39</v>
      </c>
      <c r="AQ230" s="1">
        <v>1</v>
      </c>
      <c r="AR230" s="1" t="s">
        <v>40</v>
      </c>
      <c r="AS230" s="1" t="s">
        <v>40</v>
      </c>
      <c r="AT230" s="1" t="s">
        <v>40</v>
      </c>
      <c r="AU230" s="1" t="s">
        <v>41</v>
      </c>
      <c r="AV230" s="1" t="s">
        <v>619</v>
      </c>
      <c r="AW230" s="1" t="s">
        <v>90</v>
      </c>
    </row>
    <row r="231" spans="1:49" x14ac:dyDescent="0.35">
      <c r="A231" s="23">
        <v>45881</v>
      </c>
      <c r="B231" s="12" t="s">
        <v>146</v>
      </c>
      <c r="E231" s="19" t="s">
        <v>140</v>
      </c>
      <c r="F231" s="12">
        <v>610638971</v>
      </c>
      <c r="G231" s="12" t="s">
        <v>82</v>
      </c>
      <c r="H231" s="16" t="str">
        <f>Table13[[#This Row],[Название в системе продавца]]</f>
        <v>Комплект 0-beli черный, белый S</v>
      </c>
      <c r="I231" s="11" t="str">
        <f>Table13[[#This Row],[Артикул]]</f>
        <v>132549028_025679624</v>
      </c>
      <c r="J231" s="11" t="e" cm="1">
        <f t="array" ref="J231">_xlfn.TEXTJOIN("_", TRUE, INDEX(_xlfn.TEXTSPLIT(Table13[[#This Row],[SKU_ID_KSP]], "_"), _xlfn.SEQUENCE(5)))</f>
        <v>#REF!</v>
      </c>
      <c r="K231" s="11" t="e">
        <f>UPPER(_xlfn.TEXTJOIN("_",TRUE,Table13[[#This Row],[SKU_key]],Table13[[#This Row],[MY_SIZE]]))</f>
        <v>#REF!</v>
      </c>
      <c r="M231" s="2"/>
      <c r="O231" s="2" t="e">
        <f>_xlfn.NUMBERVALUE(_xlfn.TEXTBEFORE(Table13[[#This Row],[Сумма]],"."))</f>
        <v>#N/A</v>
      </c>
      <c r="V231" s="1">
        <v>610638971</v>
      </c>
      <c r="W231" s="1" t="s">
        <v>504</v>
      </c>
      <c r="X231" s="1" t="s">
        <v>138</v>
      </c>
      <c r="Y231" s="1" t="s">
        <v>135</v>
      </c>
      <c r="Z231" s="1" t="s">
        <v>710</v>
      </c>
      <c r="AA231" s="1">
        <v>14990</v>
      </c>
      <c r="AB231" s="1" t="s">
        <v>48</v>
      </c>
      <c r="AC231" s="1" t="s">
        <v>711</v>
      </c>
      <c r="AD231" s="1" t="s">
        <v>504</v>
      </c>
      <c r="AE231" s="1" t="s">
        <v>35</v>
      </c>
      <c r="AG231" s="1" t="s">
        <v>36</v>
      </c>
      <c r="AH231" s="1" t="s">
        <v>60</v>
      </c>
      <c r="AI231" s="1" t="s">
        <v>38</v>
      </c>
      <c r="AM231" s="1" t="s">
        <v>39</v>
      </c>
      <c r="AN231" s="1" t="s">
        <v>39</v>
      </c>
      <c r="AO231" s="1" t="s">
        <v>39</v>
      </c>
      <c r="AP231" s="1" t="s">
        <v>39</v>
      </c>
      <c r="AQ231" s="1">
        <v>1</v>
      </c>
      <c r="AR231" s="1" t="s">
        <v>40</v>
      </c>
      <c r="AS231" s="1" t="s">
        <v>40</v>
      </c>
      <c r="AT231" s="1" t="s">
        <v>40</v>
      </c>
      <c r="AU231" s="1" t="s">
        <v>41</v>
      </c>
      <c r="AV231" s="1" t="s">
        <v>619</v>
      </c>
      <c r="AW231" s="1" t="s">
        <v>90</v>
      </c>
    </row>
    <row r="232" spans="1:49" x14ac:dyDescent="0.35">
      <c r="A232" s="23">
        <v>45881</v>
      </c>
      <c r="B232" s="12" t="s">
        <v>146</v>
      </c>
      <c r="E232" s="18" t="s">
        <v>271</v>
      </c>
      <c r="F232" s="12">
        <v>611039749</v>
      </c>
      <c r="G232" s="12" t="s">
        <v>759</v>
      </c>
      <c r="H232" s="16" t="str">
        <f>Table13[[#This Row],[Название в системе продавца]]</f>
        <v>Принт 5в1  черный мужской 56-58/56, 58 103217238 (Print51) (4XL)</v>
      </c>
      <c r="I232" s="11" t="str">
        <f>Table13[[#This Row],[Артикул]]</f>
        <v>CL_OC_MEN_PRINT51_BLACK_103217238_56-58/56, 58_(4XL)</v>
      </c>
      <c r="J232" s="11" t="str" cm="1">
        <f t="array" ref="J232">_xlfn.TEXTJOIN("_", TRUE, INDEX(_xlfn.TEXTSPLIT(Table13[[#This Row],[SKU_ID_KSP]], "_"), _xlfn.SEQUENCE(5)))</f>
        <v>CL_OC_MEN_PRINT51_BLACK</v>
      </c>
      <c r="K232" s="11" t="str">
        <f>UPPER(_xlfn.TEXTJOIN("_",TRUE,Table13[[#This Row],[SKU_key]],Table13[[#This Row],[MY_SIZE]]))</f>
        <v>CL_OC_MEN_PRINT51_BLACK_4XL</v>
      </c>
      <c r="M232" s="2"/>
      <c r="O232" s="2" t="e">
        <f>_xlfn.NUMBERVALUE(_xlfn.TEXTBEFORE(Table13[[#This Row],[Сумма]],"."))</f>
        <v>#N/A</v>
      </c>
      <c r="V232" s="1">
        <v>611039749</v>
      </c>
      <c r="W232" s="1" t="s">
        <v>619</v>
      </c>
      <c r="X232" s="1" t="s">
        <v>125</v>
      </c>
      <c r="Y232" s="1" t="s">
        <v>126</v>
      </c>
      <c r="Z232" s="1" t="s">
        <v>127</v>
      </c>
      <c r="AA232" s="1">
        <v>9000</v>
      </c>
      <c r="AB232" s="1" t="s">
        <v>48</v>
      </c>
      <c r="AC232" s="1" t="s">
        <v>708</v>
      </c>
      <c r="AD232" s="1" t="s">
        <v>619</v>
      </c>
      <c r="AE232" s="1" t="s">
        <v>35</v>
      </c>
      <c r="AG232" s="1" t="s">
        <v>36</v>
      </c>
      <c r="AH232" s="1" t="s">
        <v>60</v>
      </c>
      <c r="AI232" s="1" t="s">
        <v>38</v>
      </c>
      <c r="AM232" s="1" t="s">
        <v>39</v>
      </c>
      <c r="AN232" s="1" t="s">
        <v>39</v>
      </c>
      <c r="AO232" s="1" t="s">
        <v>39</v>
      </c>
      <c r="AP232" s="1" t="s">
        <v>39</v>
      </c>
      <c r="AQ232" s="1">
        <v>1</v>
      </c>
      <c r="AR232" s="1" t="s">
        <v>40</v>
      </c>
      <c r="AS232" s="1" t="s">
        <v>40</v>
      </c>
      <c r="AT232" s="1" t="s">
        <v>40</v>
      </c>
      <c r="AU232" s="1" t="s">
        <v>41</v>
      </c>
      <c r="AV232" s="1" t="s">
        <v>619</v>
      </c>
      <c r="AW232" s="1" t="s">
        <v>90</v>
      </c>
    </row>
    <row r="233" spans="1:49" x14ac:dyDescent="0.35">
      <c r="A233" s="23">
        <v>45881</v>
      </c>
      <c r="B233" s="12" t="s">
        <v>146</v>
      </c>
      <c r="E233" s="18" t="s">
        <v>271</v>
      </c>
      <c r="F233" s="12">
        <v>611004735</v>
      </c>
      <c r="G233" s="12" t="s">
        <v>141</v>
      </c>
      <c r="H233" s="16" t="str">
        <f>Table13[[#This Row],[Название в системе продавца]]</f>
        <v>Принт 5в1  черный мужской 54 120939888 (Print51) (3XL)</v>
      </c>
      <c r="I233" s="11" t="str">
        <f>Table13[[#This Row],[Артикул]]</f>
        <v>CL_OC_MEN_PRINT51_BLACK_120939888_54_(3XL)</v>
      </c>
      <c r="J233" s="11" t="str" cm="1">
        <f t="array" ref="J233">_xlfn.TEXTJOIN("_", TRUE, INDEX(_xlfn.TEXTSPLIT(Table13[[#This Row],[SKU_ID_KSP]], "_"), _xlfn.SEQUENCE(5)))</f>
        <v>CL_OC_MEN_PRINT51_BLACK</v>
      </c>
      <c r="K233" s="11" t="str">
        <f>UPPER(_xlfn.TEXTJOIN("_",TRUE,Table13[[#This Row],[SKU_key]],Table13[[#This Row],[MY_SIZE]]))</f>
        <v>CL_OC_MEN_PRINT51_BLACK_3XL</v>
      </c>
      <c r="M233" s="2"/>
      <c r="O233" s="2" t="e">
        <f>_xlfn.NUMBERVALUE(_xlfn.TEXTBEFORE(Table13[[#This Row],[Сумма]],"."))</f>
        <v>#N/A</v>
      </c>
      <c r="V233" s="1">
        <v>611004735</v>
      </c>
      <c r="W233" s="1" t="s">
        <v>619</v>
      </c>
      <c r="X233" s="1" t="s">
        <v>230</v>
      </c>
      <c r="Y233" s="1" t="s">
        <v>231</v>
      </c>
      <c r="Z233" s="1" t="s">
        <v>232</v>
      </c>
      <c r="AA233" s="1">
        <v>11312</v>
      </c>
      <c r="AB233" s="1" t="s">
        <v>87</v>
      </c>
      <c r="AC233" s="1" t="s">
        <v>699</v>
      </c>
      <c r="AD233" s="1" t="s">
        <v>619</v>
      </c>
      <c r="AE233" s="1" t="s">
        <v>35</v>
      </c>
      <c r="AG233" s="1" t="s">
        <v>97</v>
      </c>
      <c r="AH233" s="1" t="s">
        <v>60</v>
      </c>
      <c r="AI233" s="1" t="s">
        <v>38</v>
      </c>
      <c r="AM233" s="1" t="s">
        <v>39</v>
      </c>
      <c r="AN233" s="1" t="s">
        <v>39</v>
      </c>
      <c r="AO233" s="1" t="s">
        <v>39</v>
      </c>
      <c r="AP233" s="1" t="s">
        <v>39</v>
      </c>
      <c r="AQ233" s="1">
        <v>1</v>
      </c>
      <c r="AR233" s="1" t="s">
        <v>40</v>
      </c>
      <c r="AS233" s="1" t="s">
        <v>40</v>
      </c>
      <c r="AT233" s="1" t="s">
        <v>40</v>
      </c>
      <c r="AU233" s="1" t="s">
        <v>41</v>
      </c>
      <c r="AV233" s="1" t="s">
        <v>619</v>
      </c>
      <c r="AW233" s="1" t="s">
        <v>90</v>
      </c>
    </row>
    <row r="234" spans="1:49" x14ac:dyDescent="0.35">
      <c r="A234" s="23">
        <v>45881</v>
      </c>
      <c r="B234" s="12" t="s">
        <v>146</v>
      </c>
      <c r="E234" s="18" t="s">
        <v>271</v>
      </c>
      <c r="F234" s="12">
        <v>610754360</v>
      </c>
      <c r="G234" s="12" t="s">
        <v>141</v>
      </c>
      <c r="H234" s="16" t="str">
        <f>Table13[[#This Row],[Название в системе продавца]]</f>
        <v>Принт 5в1  черный мужской 54-56 116155651 (Print51) (3XL)</v>
      </c>
      <c r="I234" s="11" t="str">
        <f>Table13[[#This Row],[Артикул]]</f>
        <v>CL_OC_MEN_PRINT51_BLACK_116155651_54-56_(3XL)</v>
      </c>
      <c r="J234" s="11" t="str" cm="1">
        <f t="array" ref="J234">_xlfn.TEXTJOIN("_", TRUE, INDEX(_xlfn.TEXTSPLIT(Table13[[#This Row],[SKU_ID_KSP]], "_"), _xlfn.SEQUENCE(5)))</f>
        <v>CL_OC_MEN_PRINT51_BLACK</v>
      </c>
      <c r="K234" s="11" t="str">
        <f>UPPER(_xlfn.TEXTJOIN("_",TRUE,Table13[[#This Row],[SKU_key]],Table13[[#This Row],[MY_SIZE]]))</f>
        <v>CL_OC_MEN_PRINT51_BLACK_3XL</v>
      </c>
      <c r="M234" s="2"/>
      <c r="O234" s="2" t="e">
        <f>_xlfn.NUMBERVALUE(_xlfn.TEXTBEFORE(Table13[[#This Row],[Сумма]],"."))</f>
        <v>#N/A</v>
      </c>
      <c r="V234" s="1">
        <v>610754360</v>
      </c>
      <c r="W234" s="1" t="s">
        <v>504</v>
      </c>
      <c r="X234" s="1" t="s">
        <v>299</v>
      </c>
      <c r="Y234" s="1" t="s">
        <v>300</v>
      </c>
      <c r="Z234" s="1" t="s">
        <v>301</v>
      </c>
      <c r="AA234" s="1">
        <v>8999</v>
      </c>
      <c r="AB234" s="1" t="s">
        <v>87</v>
      </c>
      <c r="AC234" s="1" t="s">
        <v>702</v>
      </c>
      <c r="AD234" s="1" t="s">
        <v>504</v>
      </c>
      <c r="AE234" s="1" t="s">
        <v>35</v>
      </c>
      <c r="AG234" s="1" t="s">
        <v>36</v>
      </c>
      <c r="AH234" s="1" t="s">
        <v>60</v>
      </c>
      <c r="AI234" s="1" t="s">
        <v>38</v>
      </c>
      <c r="AM234" s="1" t="s">
        <v>39</v>
      </c>
      <c r="AN234" s="1" t="s">
        <v>39</v>
      </c>
      <c r="AO234" s="1" t="s">
        <v>39</v>
      </c>
      <c r="AP234" s="1" t="s">
        <v>39</v>
      </c>
      <c r="AQ234" s="1">
        <v>1</v>
      </c>
      <c r="AR234" s="1" t="s">
        <v>40</v>
      </c>
      <c r="AS234" s="1" t="s">
        <v>40</v>
      </c>
      <c r="AT234" s="1" t="s">
        <v>40</v>
      </c>
      <c r="AU234" s="1" t="s">
        <v>41</v>
      </c>
      <c r="AV234" s="1" t="s">
        <v>619</v>
      </c>
      <c r="AW234" s="1" t="s">
        <v>90</v>
      </c>
    </row>
    <row r="235" spans="1:49" x14ac:dyDescent="0.35">
      <c r="A235" s="23">
        <v>45881</v>
      </c>
      <c r="B235" s="12" t="s">
        <v>146</v>
      </c>
      <c r="E235" s="18" t="s">
        <v>271</v>
      </c>
      <c r="F235" s="12">
        <v>611090924</v>
      </c>
      <c r="G235" s="12" t="s">
        <v>142</v>
      </c>
      <c r="H235" s="16" t="str">
        <f>Table13[[#This Row],[Название в системе продавца]]</f>
        <v>Принт 5в1  черный мужской 52-54 116155651 (Print51) (2XL)</v>
      </c>
      <c r="I235" s="11" t="str">
        <f>Table13[[#This Row],[Артикул]]</f>
        <v>CL_OC_MEN_PRINT51_BLACK_116155651_52-54_(2XL)</v>
      </c>
      <c r="J235" s="11" t="str" cm="1">
        <f t="array" ref="J235">_xlfn.TEXTJOIN("_", TRUE, INDEX(_xlfn.TEXTSPLIT(Table13[[#This Row],[SKU_ID_KSP]], "_"), _xlfn.SEQUENCE(5)))</f>
        <v>CL_OC_MEN_PRINT51_BLACK</v>
      </c>
      <c r="K235" s="11" t="str">
        <f>UPPER(_xlfn.TEXTJOIN("_",TRUE,Table13[[#This Row],[SKU_key]],Table13[[#This Row],[MY_SIZE]]))</f>
        <v>CL_OC_MEN_PRINT51_BLACK_2XL</v>
      </c>
      <c r="M235" s="2"/>
      <c r="O235" s="2" t="e">
        <f>_xlfn.NUMBERVALUE(_xlfn.TEXTBEFORE(Table13[[#This Row],[Сумма]],"."))</f>
        <v>#N/A</v>
      </c>
      <c r="V235" s="1">
        <v>611090924</v>
      </c>
      <c r="W235" s="1" t="s">
        <v>619</v>
      </c>
      <c r="X235" s="1" t="s">
        <v>322</v>
      </c>
      <c r="Y235" s="1" t="s">
        <v>323</v>
      </c>
      <c r="Z235" s="1" t="s">
        <v>324</v>
      </c>
      <c r="AA235" s="1">
        <v>9000</v>
      </c>
      <c r="AB235" s="1" t="s">
        <v>87</v>
      </c>
      <c r="AC235" s="1" t="s">
        <v>703</v>
      </c>
      <c r="AD235" s="1" t="s">
        <v>619</v>
      </c>
      <c r="AE235" s="1" t="s">
        <v>35</v>
      </c>
      <c r="AG235" s="1" t="s">
        <v>36</v>
      </c>
      <c r="AH235" s="1" t="s">
        <v>60</v>
      </c>
      <c r="AI235" s="1" t="s">
        <v>38</v>
      </c>
      <c r="AM235" s="1" t="s">
        <v>39</v>
      </c>
      <c r="AN235" s="1" t="s">
        <v>39</v>
      </c>
      <c r="AO235" s="1" t="s">
        <v>39</v>
      </c>
      <c r="AP235" s="1" t="s">
        <v>39</v>
      </c>
      <c r="AQ235" s="1">
        <v>1</v>
      </c>
      <c r="AR235" s="1" t="s">
        <v>40</v>
      </c>
      <c r="AS235" s="1" t="s">
        <v>40</v>
      </c>
      <c r="AT235" s="1" t="s">
        <v>40</v>
      </c>
      <c r="AU235" s="1" t="s">
        <v>41</v>
      </c>
      <c r="AV235" s="1" t="s">
        <v>619</v>
      </c>
      <c r="AW235" s="1" t="s">
        <v>90</v>
      </c>
    </row>
    <row r="236" spans="1:49" x14ac:dyDescent="0.35">
      <c r="A236" s="23">
        <v>45881</v>
      </c>
      <c r="B236" s="12" t="s">
        <v>146</v>
      </c>
      <c r="E236" s="18" t="s">
        <v>271</v>
      </c>
      <c r="F236" s="12">
        <v>610994267</v>
      </c>
      <c r="G236" s="12" t="s">
        <v>82</v>
      </c>
      <c r="H236" s="16" t="str">
        <f>Table13[[#This Row],[Название в системе продавца]]</f>
        <v>Принт 5в1  черный мужской 48 120939888 (Print51) (XL)</v>
      </c>
      <c r="I236" s="11" t="str">
        <f>Table13[[#This Row],[Артикул]]</f>
        <v>CL_OC_MEN_PRINT51_BLACK_120939888_48_(XL)</v>
      </c>
      <c r="J236" s="11" t="str" cm="1">
        <f t="array" ref="J236">_xlfn.TEXTJOIN("_", TRUE, INDEX(_xlfn.TEXTSPLIT(Table13[[#This Row],[SKU_ID_KSP]], "_"), _xlfn.SEQUENCE(5)))</f>
        <v>CL_OC_MEN_PRINT51_BLACK</v>
      </c>
      <c r="K236" s="11" t="str">
        <f>UPPER(_xlfn.TEXTJOIN("_",TRUE,Table13[[#This Row],[SKU_key]],Table13[[#This Row],[MY_SIZE]]))</f>
        <v>CL_OC_MEN_PRINT51_BLACK_XL</v>
      </c>
      <c r="M236" s="2"/>
      <c r="O236" s="2" t="e">
        <f>_xlfn.NUMBERVALUE(_xlfn.TEXTBEFORE(Table13[[#This Row],[Сумма]],"."))</f>
        <v>#N/A</v>
      </c>
      <c r="V236" s="1">
        <v>610994267</v>
      </c>
      <c r="W236" s="1" t="s">
        <v>619</v>
      </c>
      <c r="X236" s="1" t="s">
        <v>272</v>
      </c>
      <c r="Y236" s="1" t="s">
        <v>273</v>
      </c>
      <c r="Z236" s="1" t="s">
        <v>274</v>
      </c>
      <c r="AA236" s="1">
        <v>8131</v>
      </c>
      <c r="AB236" s="1" t="s">
        <v>87</v>
      </c>
      <c r="AC236" s="1" t="s">
        <v>700</v>
      </c>
      <c r="AD236" s="1" t="s">
        <v>619</v>
      </c>
      <c r="AE236" s="1" t="s">
        <v>35</v>
      </c>
      <c r="AG236" s="1" t="s">
        <v>36</v>
      </c>
      <c r="AH236" s="1" t="s">
        <v>50</v>
      </c>
      <c r="AI236" s="1" t="s">
        <v>38</v>
      </c>
      <c r="AM236" s="1" t="s">
        <v>39</v>
      </c>
      <c r="AN236" s="1" t="s">
        <v>39</v>
      </c>
      <c r="AO236" s="1" t="s">
        <v>39</v>
      </c>
      <c r="AP236" s="1" t="s">
        <v>39</v>
      </c>
      <c r="AQ236" s="1">
        <v>1</v>
      </c>
      <c r="AR236" s="1" t="s">
        <v>40</v>
      </c>
      <c r="AS236" s="1" t="s">
        <v>40</v>
      </c>
      <c r="AT236" s="1" t="s">
        <v>40</v>
      </c>
      <c r="AU236" s="1" t="s">
        <v>41</v>
      </c>
      <c r="AV236" s="1" t="s">
        <v>619</v>
      </c>
      <c r="AW236" s="1" t="s">
        <v>90</v>
      </c>
    </row>
    <row r="237" spans="1:49" x14ac:dyDescent="0.35">
      <c r="A237" s="23">
        <v>45881</v>
      </c>
      <c r="B237" s="12" t="s">
        <v>146</v>
      </c>
      <c r="E237" s="18" t="s">
        <v>271</v>
      </c>
      <c r="F237" s="12">
        <v>610633753</v>
      </c>
      <c r="G237" s="12" t="s">
        <v>82</v>
      </c>
      <c r="H237" s="16" t="str">
        <f>Table13[[#This Row],[Название в системе продавца]]</f>
        <v>Принт 5в1  черный мужской 48 120939888 (Print51) (XL)</v>
      </c>
      <c r="I237" s="11" t="str">
        <f>Table13[[#This Row],[Артикул]]</f>
        <v>CL_OC_MEN_PRINT51_BLACK_120939888_48_(XL)</v>
      </c>
      <c r="J237" s="11" t="str" cm="1">
        <f t="array" ref="J237">_xlfn.TEXTJOIN("_", TRUE, INDEX(_xlfn.TEXTSPLIT(Table13[[#This Row],[SKU_ID_KSP]], "_"), _xlfn.SEQUENCE(5)))</f>
        <v>CL_OC_MEN_PRINT51_BLACK</v>
      </c>
      <c r="K237" s="11" t="str">
        <f>UPPER(_xlfn.TEXTJOIN("_",TRUE,Table13[[#This Row],[SKU_key]],Table13[[#This Row],[MY_SIZE]]))</f>
        <v>CL_OC_MEN_PRINT51_BLACK_XL</v>
      </c>
      <c r="M237" s="2"/>
      <c r="O237" s="2" t="e">
        <f>_xlfn.NUMBERVALUE(_xlfn.TEXTBEFORE(Table13[[#This Row],[Сумма]],"."))</f>
        <v>#N/A</v>
      </c>
      <c r="V237" s="1">
        <v>610633753</v>
      </c>
      <c r="W237" s="1" t="s">
        <v>504</v>
      </c>
      <c r="X237" s="1" t="s">
        <v>272</v>
      </c>
      <c r="Y237" s="1" t="s">
        <v>273</v>
      </c>
      <c r="Z237" s="1" t="s">
        <v>274</v>
      </c>
      <c r="AA237" s="1">
        <v>8131</v>
      </c>
      <c r="AB237" s="1" t="s">
        <v>87</v>
      </c>
      <c r="AC237" s="1" t="s">
        <v>701</v>
      </c>
      <c r="AD237" s="1" t="s">
        <v>504</v>
      </c>
      <c r="AE237" s="1" t="s">
        <v>35</v>
      </c>
      <c r="AG237" s="1" t="s">
        <v>36</v>
      </c>
      <c r="AH237" s="1" t="s">
        <v>60</v>
      </c>
      <c r="AI237" s="1" t="s">
        <v>38</v>
      </c>
      <c r="AM237" s="1" t="s">
        <v>39</v>
      </c>
      <c r="AN237" s="1" t="s">
        <v>39</v>
      </c>
      <c r="AO237" s="1" t="s">
        <v>39</v>
      </c>
      <c r="AP237" s="1" t="s">
        <v>39</v>
      </c>
      <c r="AQ237" s="1">
        <v>1</v>
      </c>
      <c r="AR237" s="1" t="s">
        <v>40</v>
      </c>
      <c r="AS237" s="1" t="s">
        <v>40</v>
      </c>
      <c r="AT237" s="1" t="s">
        <v>40</v>
      </c>
      <c r="AU237" s="1" t="s">
        <v>41</v>
      </c>
      <c r="AV237" s="1" t="s">
        <v>619</v>
      </c>
      <c r="AW237" s="1" t="s">
        <v>90</v>
      </c>
    </row>
    <row r="238" spans="1:49" x14ac:dyDescent="0.35">
      <c r="A238" s="23">
        <v>45881</v>
      </c>
      <c r="B238" s="12" t="s">
        <v>146</v>
      </c>
      <c r="E238" s="18" t="s">
        <v>271</v>
      </c>
      <c r="F238" s="12">
        <v>611017253</v>
      </c>
      <c r="G238" s="12" t="s">
        <v>82</v>
      </c>
      <c r="H238" s="16" t="str">
        <f>Table13[[#This Row],[Название в системе продавца]]</f>
        <v>Принт 5в1  черный мужской 50-52 116155651 (Print51) (XL)</v>
      </c>
      <c r="I238" s="11" t="str">
        <f>Table13[[#This Row],[Артикул]]</f>
        <v>CL_OC_MEN_PRINT51_BLACK_116155651_50-52_(XL)</v>
      </c>
      <c r="J238" s="11" t="str" cm="1">
        <f t="array" ref="J238">_xlfn.TEXTJOIN("_", TRUE, INDEX(_xlfn.TEXTSPLIT(Table13[[#This Row],[SKU_ID_KSP]], "_"), _xlfn.SEQUENCE(5)))</f>
        <v>CL_OC_MEN_PRINT51_BLACK</v>
      </c>
      <c r="K238" s="11" t="str">
        <f>UPPER(_xlfn.TEXTJOIN("_",TRUE,Table13[[#This Row],[SKU_key]],Table13[[#This Row],[MY_SIZE]]))</f>
        <v>CL_OC_MEN_PRINT51_BLACK_XL</v>
      </c>
      <c r="M238" s="2"/>
      <c r="O238" s="2" t="e">
        <f>_xlfn.NUMBERVALUE(_xlfn.TEXTBEFORE(Table13[[#This Row],[Сумма]],"."))</f>
        <v>#N/A</v>
      </c>
      <c r="V238" s="1">
        <v>611017253</v>
      </c>
      <c r="W238" s="1" t="s">
        <v>619</v>
      </c>
      <c r="X238" s="1" t="s">
        <v>199</v>
      </c>
      <c r="Y238" s="1" t="s">
        <v>200</v>
      </c>
      <c r="Z238" s="1" t="s">
        <v>201</v>
      </c>
      <c r="AA238" s="1">
        <v>8999</v>
      </c>
      <c r="AB238" s="1" t="s">
        <v>87</v>
      </c>
      <c r="AC238" s="1" t="s">
        <v>704</v>
      </c>
      <c r="AD238" s="1" t="s">
        <v>619</v>
      </c>
      <c r="AE238" s="1" t="s">
        <v>35</v>
      </c>
      <c r="AG238" s="1" t="s">
        <v>36</v>
      </c>
      <c r="AH238" s="1" t="s">
        <v>60</v>
      </c>
      <c r="AI238" s="1" t="s">
        <v>38</v>
      </c>
      <c r="AM238" s="1" t="s">
        <v>39</v>
      </c>
      <c r="AN238" s="1" t="s">
        <v>39</v>
      </c>
      <c r="AO238" s="1" t="s">
        <v>39</v>
      </c>
      <c r="AP238" s="1" t="s">
        <v>39</v>
      </c>
      <c r="AQ238" s="1">
        <v>1</v>
      </c>
      <c r="AR238" s="1" t="s">
        <v>40</v>
      </c>
      <c r="AS238" s="1" t="s">
        <v>40</v>
      </c>
      <c r="AT238" s="1" t="s">
        <v>40</v>
      </c>
      <c r="AU238" s="1" t="s">
        <v>41</v>
      </c>
      <c r="AV238" s="1" t="s">
        <v>619</v>
      </c>
      <c r="AW238" s="1" t="s">
        <v>90</v>
      </c>
    </row>
    <row r="239" spans="1:49" x14ac:dyDescent="0.35">
      <c r="A239" s="23">
        <v>45881</v>
      </c>
      <c r="B239" s="12" t="s">
        <v>146</v>
      </c>
      <c r="E239" s="18" t="s">
        <v>271</v>
      </c>
      <c r="F239" s="12">
        <v>610993475</v>
      </c>
      <c r="G239" s="12" t="s">
        <v>82</v>
      </c>
      <c r="H239" s="16" t="str">
        <f>Table13[[#This Row],[Название в системе продавца]]</f>
        <v>Принт 5в1  черный мужской 50-52 116155651 (Print51) (XL)</v>
      </c>
      <c r="I239" s="11" t="str">
        <f>Table13[[#This Row],[Артикул]]</f>
        <v>CL_OC_MEN_PRINT51_BLACK_116155651_50-52_(XL)</v>
      </c>
      <c r="J239" s="11" t="str" cm="1">
        <f t="array" ref="J239">_xlfn.TEXTJOIN("_", TRUE, INDEX(_xlfn.TEXTSPLIT(Table13[[#This Row],[SKU_ID_KSP]], "_"), _xlfn.SEQUENCE(5)))</f>
        <v>CL_OC_MEN_PRINT51_BLACK</v>
      </c>
      <c r="K239" s="11" t="str">
        <f>UPPER(_xlfn.TEXTJOIN("_",TRUE,Table13[[#This Row],[SKU_key]],Table13[[#This Row],[MY_SIZE]]))</f>
        <v>CL_OC_MEN_PRINT51_BLACK_XL</v>
      </c>
      <c r="M239" s="2"/>
      <c r="O239" s="2" t="e">
        <f>_xlfn.NUMBERVALUE(_xlfn.TEXTBEFORE(Table13[[#This Row],[Сумма]],"."))</f>
        <v>#N/A</v>
      </c>
      <c r="V239" s="1">
        <v>610993475</v>
      </c>
      <c r="W239" s="1" t="s">
        <v>619</v>
      </c>
      <c r="X239" s="1" t="s">
        <v>199</v>
      </c>
      <c r="Y239" s="1" t="s">
        <v>200</v>
      </c>
      <c r="Z239" s="1" t="s">
        <v>201</v>
      </c>
      <c r="AA239" s="1">
        <v>8999</v>
      </c>
      <c r="AB239" s="1" t="s">
        <v>87</v>
      </c>
      <c r="AC239" s="1" t="s">
        <v>705</v>
      </c>
      <c r="AD239" s="1" t="s">
        <v>619</v>
      </c>
      <c r="AE239" s="1" t="s">
        <v>35</v>
      </c>
      <c r="AG239" s="1" t="s">
        <v>97</v>
      </c>
      <c r="AH239" s="1" t="s">
        <v>60</v>
      </c>
      <c r="AI239" s="1" t="s">
        <v>38</v>
      </c>
      <c r="AM239" s="1" t="s">
        <v>39</v>
      </c>
      <c r="AN239" s="1" t="s">
        <v>39</v>
      </c>
      <c r="AO239" s="1" t="s">
        <v>39</v>
      </c>
      <c r="AP239" s="1" t="s">
        <v>39</v>
      </c>
      <c r="AQ239" s="1">
        <v>1</v>
      </c>
      <c r="AR239" s="1" t="s">
        <v>40</v>
      </c>
      <c r="AS239" s="1" t="s">
        <v>40</v>
      </c>
      <c r="AT239" s="1" t="s">
        <v>40</v>
      </c>
      <c r="AU239" s="1" t="s">
        <v>41</v>
      </c>
      <c r="AV239" s="1" t="s">
        <v>619</v>
      </c>
      <c r="AW239" s="1" t="s">
        <v>90</v>
      </c>
    </row>
    <row r="240" spans="1:49" x14ac:dyDescent="0.35">
      <c r="A240" s="23">
        <v>45881</v>
      </c>
      <c r="B240" s="12" t="s">
        <v>146</v>
      </c>
      <c r="E240" s="18" t="s">
        <v>271</v>
      </c>
      <c r="F240" s="12">
        <v>610792706</v>
      </c>
      <c r="G240" s="12" t="s">
        <v>82</v>
      </c>
      <c r="H240" s="16" t="str">
        <f>Table13[[#This Row],[Название в системе продавца]]</f>
        <v>Принт 5в1  черный мужской 50-52 116155651 (Print51) (XL)</v>
      </c>
      <c r="I240" s="11" t="str">
        <f>Table13[[#This Row],[Артикул]]</f>
        <v>CL_OC_MEN_PRINT51_BLACK_116155651_50-52_(XL)</v>
      </c>
      <c r="J240" s="11" t="str" cm="1">
        <f t="array" ref="J240">_xlfn.TEXTJOIN("_", TRUE, INDEX(_xlfn.TEXTSPLIT(Table13[[#This Row],[SKU_ID_KSP]], "_"), _xlfn.SEQUENCE(5)))</f>
        <v>CL_OC_MEN_PRINT51_BLACK</v>
      </c>
      <c r="K240" s="11" t="str">
        <f>UPPER(_xlfn.TEXTJOIN("_",TRUE,Table13[[#This Row],[SKU_key]],Table13[[#This Row],[MY_SIZE]]))</f>
        <v>CL_OC_MEN_PRINT51_BLACK_XL</v>
      </c>
      <c r="M240" s="2"/>
      <c r="O240" s="2" t="e">
        <f>_xlfn.NUMBERVALUE(_xlfn.TEXTBEFORE(Table13[[#This Row],[Сумма]],"."))</f>
        <v>#N/A</v>
      </c>
      <c r="V240" s="1">
        <v>610792706</v>
      </c>
      <c r="W240" s="1" t="s">
        <v>504</v>
      </c>
      <c r="X240" s="1" t="s">
        <v>199</v>
      </c>
      <c r="Y240" s="1" t="s">
        <v>200</v>
      </c>
      <c r="Z240" s="1" t="s">
        <v>201</v>
      </c>
      <c r="AA240" s="1">
        <v>8999</v>
      </c>
      <c r="AB240" s="1" t="s">
        <v>87</v>
      </c>
      <c r="AC240" s="1" t="s">
        <v>706</v>
      </c>
      <c r="AD240" s="1" t="s">
        <v>504</v>
      </c>
      <c r="AE240" s="1" t="s">
        <v>35</v>
      </c>
      <c r="AG240" s="1" t="s">
        <v>97</v>
      </c>
      <c r="AH240" s="1" t="s">
        <v>37</v>
      </c>
      <c r="AI240" s="1" t="s">
        <v>38</v>
      </c>
      <c r="AM240" s="1" t="s">
        <v>39</v>
      </c>
      <c r="AN240" s="1" t="s">
        <v>39</v>
      </c>
      <c r="AO240" s="1" t="s">
        <v>39</v>
      </c>
      <c r="AP240" s="1" t="s">
        <v>39</v>
      </c>
      <c r="AQ240" s="1">
        <v>1</v>
      </c>
      <c r="AR240" s="1" t="s">
        <v>40</v>
      </c>
      <c r="AS240" s="1" t="s">
        <v>40</v>
      </c>
      <c r="AT240" s="1" t="s">
        <v>40</v>
      </c>
      <c r="AU240" s="1" t="s">
        <v>41</v>
      </c>
      <c r="AV240" s="1" t="s">
        <v>619</v>
      </c>
      <c r="AW240" s="1" t="s">
        <v>90</v>
      </c>
    </row>
    <row r="241" spans="1:49" x14ac:dyDescent="0.35">
      <c r="A241" s="23">
        <v>45881</v>
      </c>
      <c r="B241" s="12" t="s">
        <v>146</v>
      </c>
      <c r="E241" s="18" t="s">
        <v>271</v>
      </c>
      <c r="F241" s="12">
        <v>610601617</v>
      </c>
      <c r="G241" s="12" t="s">
        <v>143</v>
      </c>
      <c r="H241" s="16" t="str">
        <f>Table13[[#This Row],[Название в системе продавца]]</f>
        <v>Принт 5в1  черный мужской 46-48 116155651 (Print51) (L)</v>
      </c>
      <c r="I241" s="11" t="str">
        <f>Table13[[#This Row],[Артикул]]</f>
        <v>CL_OC_MEN_PRINT51_BLACK_116155651_46-48_(L)</v>
      </c>
      <c r="J241" s="11" t="str" cm="1">
        <f t="array" ref="J241">_xlfn.TEXTJOIN("_", TRUE, INDEX(_xlfn.TEXTSPLIT(Table13[[#This Row],[SKU_ID_KSP]], "_"), _xlfn.SEQUENCE(5)))</f>
        <v>CL_OC_MEN_PRINT51_BLACK</v>
      </c>
      <c r="K241" s="11" t="str">
        <f>UPPER(_xlfn.TEXTJOIN("_",TRUE,Table13[[#This Row],[SKU_key]],Table13[[#This Row],[MY_SIZE]]))</f>
        <v>CL_OC_MEN_PRINT51_BLACK_L</v>
      </c>
      <c r="M241" s="2"/>
      <c r="O241" s="2" t="e">
        <f>_xlfn.NUMBERVALUE(_xlfn.TEXTBEFORE(Table13[[#This Row],[Сумма]],"."))</f>
        <v>#N/A</v>
      </c>
      <c r="V241" s="1">
        <v>610601617</v>
      </c>
      <c r="W241" s="1" t="s">
        <v>504</v>
      </c>
      <c r="X241" s="1" t="s">
        <v>83</v>
      </c>
      <c r="Y241" s="1" t="s">
        <v>84</v>
      </c>
      <c r="Z241" s="1" t="s">
        <v>85</v>
      </c>
      <c r="AA241" s="1">
        <v>9000</v>
      </c>
      <c r="AB241" s="1" t="s">
        <v>87</v>
      </c>
      <c r="AC241" s="1" t="s">
        <v>707</v>
      </c>
      <c r="AD241" s="1" t="s">
        <v>504</v>
      </c>
      <c r="AE241" s="1" t="s">
        <v>35</v>
      </c>
      <c r="AG241" s="1" t="s">
        <v>36</v>
      </c>
      <c r="AH241" s="1" t="s">
        <v>37</v>
      </c>
      <c r="AI241" s="1" t="s">
        <v>38</v>
      </c>
      <c r="AM241" s="1" t="s">
        <v>39</v>
      </c>
      <c r="AN241" s="1" t="s">
        <v>39</v>
      </c>
      <c r="AO241" s="1" t="s">
        <v>39</v>
      </c>
      <c r="AP241" s="1" t="s">
        <v>39</v>
      </c>
      <c r="AQ241" s="1">
        <v>1</v>
      </c>
      <c r="AR241" s="1" t="s">
        <v>40</v>
      </c>
      <c r="AS241" s="1" t="s">
        <v>40</v>
      </c>
      <c r="AT241" s="1" t="s">
        <v>40</v>
      </c>
      <c r="AU241" s="1" t="s">
        <v>41</v>
      </c>
      <c r="AV241" s="1" t="s">
        <v>619</v>
      </c>
      <c r="AW241" s="1" t="s">
        <v>90</v>
      </c>
    </row>
    <row r="242" spans="1:49" x14ac:dyDescent="0.35">
      <c r="A242" s="23">
        <v>45881</v>
      </c>
      <c r="B242" s="1" t="s">
        <v>197</v>
      </c>
      <c r="E242" s="14" t="str">
        <f>_xlfn.XLOOKUP(Table13[[#This Row],[SKU_key]],[1]!B_m_02_SKU[SKU_key],[1]!B_m_02_SKU[Kaspi_name_core],"",0,1)</f>
        <v>Тайтсы черные</v>
      </c>
      <c r="F242" s="12">
        <v>610832857</v>
      </c>
      <c r="G242" s="12" t="s">
        <v>141</v>
      </c>
      <c r="H242" s="16" t="str">
        <f>Table13[[#This Row],[Название в системе продавца]]</f>
        <v>Тайтсы черные мужской 3XL 54-56 123591314 (3XL)</v>
      </c>
      <c r="I242" s="11" t="str">
        <f>Table13[[#This Row],[Артикул]]</f>
        <v>CL_NEW-CLO_MEN_TAICI_BLACK_3XL 54-56_(3XL)</v>
      </c>
      <c r="J242" s="11" t="str" cm="1">
        <f t="array" ref="J242">_xlfn.TEXTJOIN("_", TRUE, INDEX(_xlfn.TEXTSPLIT(Table13[[#This Row],[SKU_ID_KSP]], "_"), _xlfn.SEQUENCE(5)))</f>
        <v>CL_NEW-CLO_MEN_TAICI_BLACK</v>
      </c>
      <c r="K242" s="11" t="str">
        <f>UPPER(_xlfn.TEXTJOIN("_",TRUE,Table13[[#This Row],[SKU_key]],Table13[[#This Row],[MY_SIZE]]))</f>
        <v>CL_NEW-CLO_MEN_TAICI_BLACK_3XL</v>
      </c>
      <c r="M242" s="2"/>
      <c r="O242" s="2" t="e">
        <f>_xlfn.NUMBERVALUE(_xlfn.TEXTBEFORE(Table13[[#This Row],[Сумма]],"."))</f>
        <v>#N/A</v>
      </c>
      <c r="V242" s="1">
        <v>610832857</v>
      </c>
      <c r="W242" s="1" t="s">
        <v>504</v>
      </c>
      <c r="X242" s="1" t="s">
        <v>166</v>
      </c>
      <c r="Y242" s="1" t="s">
        <v>167</v>
      </c>
      <c r="Z242" s="1" t="s">
        <v>168</v>
      </c>
      <c r="AA242" s="1">
        <v>1799</v>
      </c>
      <c r="AB242" s="1" t="s">
        <v>151</v>
      </c>
      <c r="AC242" s="1" t="s">
        <v>740</v>
      </c>
      <c r="AD242" s="1" t="s">
        <v>504</v>
      </c>
      <c r="AE242" s="1" t="s">
        <v>35</v>
      </c>
      <c r="AG242" s="1" t="s">
        <v>36</v>
      </c>
      <c r="AH242" s="1" t="s">
        <v>60</v>
      </c>
      <c r="AI242" s="1" t="s">
        <v>38</v>
      </c>
      <c r="AM242" s="1" t="s">
        <v>39</v>
      </c>
      <c r="AN242" s="1" t="s">
        <v>39</v>
      </c>
      <c r="AO242" s="1" t="s">
        <v>39</v>
      </c>
      <c r="AP242" s="1" t="s">
        <v>39</v>
      </c>
      <c r="AQ242" s="1">
        <v>1</v>
      </c>
      <c r="AR242" s="1" t="s">
        <v>40</v>
      </c>
      <c r="AS242" s="1" t="s">
        <v>40</v>
      </c>
      <c r="AT242" s="1" t="s">
        <v>40</v>
      </c>
      <c r="AU242" s="1" t="s">
        <v>41</v>
      </c>
      <c r="AV242" s="1" t="s">
        <v>619</v>
      </c>
      <c r="AW242" s="1" t="s">
        <v>43</v>
      </c>
    </row>
    <row r="243" spans="1:49" x14ac:dyDescent="0.35">
      <c r="A243" s="23">
        <v>45881</v>
      </c>
      <c r="B243" s="1" t="s">
        <v>197</v>
      </c>
      <c r="E243" s="14" t="str">
        <f>_xlfn.XLOOKUP(Table13[[#This Row],[SKU_key]],[1]!B_m_02_SKU[SKU_key],[1]!B_m_02_SKU[Kaspi_name_core],"",0,1)</f>
        <v>Рашгард ДЛИННЫЙ РУКАВ черный</v>
      </c>
      <c r="F243" s="12">
        <v>611125224</v>
      </c>
      <c r="G243" s="12" t="s">
        <v>142</v>
      </c>
      <c r="H243" s="16" t="str">
        <f>Table13[[#This Row],[Название в системе продавца]]</f>
        <v>Рашгард ДЛИННЫЙ РУКАВ черный мужской XL 50-52 135277314 (XL)</v>
      </c>
      <c r="I243" s="11" t="str">
        <f>Table13[[#This Row],[Артикул]]</f>
        <v>CL_NEW-CLO_MEN_RUSH-PRO_BLACK_XL 50-52_(XL)</v>
      </c>
      <c r="J243" s="11" t="str" cm="1">
        <f t="array" ref="J243">_xlfn.TEXTJOIN("_", TRUE, INDEX(_xlfn.TEXTSPLIT(Table13[[#This Row],[SKU_ID_KSP]], "_"), _xlfn.SEQUENCE(5)))</f>
        <v>CL_NEW-CLO_MEN_RUSH-PRO_BLACK</v>
      </c>
      <c r="K243" s="11" t="str">
        <f>UPPER(_xlfn.TEXTJOIN("_",TRUE,Table13[[#This Row],[SKU_key]],Table13[[#This Row],[MY_SIZE]]))</f>
        <v>CL_NEW-CLO_MEN_RUSH-PRO_BLACK_2XL</v>
      </c>
      <c r="M243" s="2"/>
      <c r="O243" s="2" t="e">
        <f>_xlfn.NUMBERVALUE(_xlfn.TEXTBEFORE(Table13[[#This Row],[Сумма]],"."))</f>
        <v>#N/A</v>
      </c>
      <c r="V243" s="1">
        <v>611125224</v>
      </c>
      <c r="W243" s="1" t="s">
        <v>619</v>
      </c>
      <c r="X243" s="1" t="s">
        <v>353</v>
      </c>
      <c r="Y243" s="1" t="s">
        <v>354</v>
      </c>
      <c r="Z243" s="1" t="s">
        <v>355</v>
      </c>
      <c r="AA243" s="1">
        <v>2994</v>
      </c>
      <c r="AB243" s="1" t="s">
        <v>33</v>
      </c>
      <c r="AC243" s="1" t="s">
        <v>741</v>
      </c>
      <c r="AD243" s="1" t="s">
        <v>619</v>
      </c>
      <c r="AE243" s="1" t="s">
        <v>35</v>
      </c>
      <c r="AG243" s="1" t="s">
        <v>97</v>
      </c>
      <c r="AH243" s="1" t="s">
        <v>60</v>
      </c>
      <c r="AI243" s="1" t="s">
        <v>38</v>
      </c>
      <c r="AM243" s="1" t="s">
        <v>39</v>
      </c>
      <c r="AN243" s="1" t="s">
        <v>39</v>
      </c>
      <c r="AO243" s="1" t="s">
        <v>39</v>
      </c>
      <c r="AP243" s="1" t="s">
        <v>39</v>
      </c>
      <c r="AQ243" s="1">
        <v>1</v>
      </c>
      <c r="AR243" s="1" t="s">
        <v>61</v>
      </c>
      <c r="AS243" s="1" t="s">
        <v>40</v>
      </c>
      <c r="AT243" s="1" t="s">
        <v>40</v>
      </c>
      <c r="AU243" s="1" t="s">
        <v>41</v>
      </c>
      <c r="AV243" s="1" t="s">
        <v>619</v>
      </c>
      <c r="AW243" s="1" t="s">
        <v>43</v>
      </c>
    </row>
    <row r="244" spans="1:49" x14ac:dyDescent="0.35">
      <c r="A244" s="23">
        <v>45881</v>
      </c>
      <c r="B244" s="1" t="s">
        <v>197</v>
      </c>
      <c r="E244" s="14" t="str">
        <f>_xlfn.XLOOKUP(Table13[[#This Row],[SKU_key]],[1]!B_m_02_SKU[SKU_key],[1]!B_m_02_SKU[Kaspi_name_core],"",0,1)</f>
        <v>Рашгард ДЛИННЫЙ РУКАВ черный</v>
      </c>
      <c r="F244" s="12">
        <v>611148830</v>
      </c>
      <c r="G244" s="12" t="s">
        <v>82</v>
      </c>
      <c r="H244" s="16" t="str">
        <f>Table13[[#This Row],[Название в системе продавца]]</f>
        <v>Рашгард ДЛИННЫЙ РУКАВ черный мужской L 48-50 135277314 (XL)</v>
      </c>
      <c r="I244" s="11" t="str">
        <f>Table13[[#This Row],[Артикул]]</f>
        <v>CL_NEW-CLO_MEN_RUSH-PRO_BLACK_L 48-50_(XL)</v>
      </c>
      <c r="J244" s="11" t="str" cm="1">
        <f t="array" ref="J244">_xlfn.TEXTJOIN("_", TRUE, INDEX(_xlfn.TEXTSPLIT(Table13[[#This Row],[SKU_ID_KSP]], "_"), _xlfn.SEQUENCE(5)))</f>
        <v>CL_NEW-CLO_MEN_RUSH-PRO_BLACK</v>
      </c>
      <c r="K244" s="11" t="str">
        <f>UPPER(_xlfn.TEXTJOIN("_",TRUE,Table13[[#This Row],[SKU_key]],Table13[[#This Row],[MY_SIZE]]))</f>
        <v>CL_NEW-CLO_MEN_RUSH-PRO_BLACK_XL</v>
      </c>
      <c r="M244" s="2"/>
      <c r="O244" s="2" t="e">
        <f>_xlfn.NUMBERVALUE(_xlfn.TEXTBEFORE(Table13[[#This Row],[Сумма]],"."))</f>
        <v>#N/A</v>
      </c>
      <c r="V244" s="1">
        <v>611148830</v>
      </c>
      <c r="W244" s="1" t="s">
        <v>619</v>
      </c>
      <c r="X244" s="1" t="s">
        <v>29</v>
      </c>
      <c r="Y244" s="1" t="s">
        <v>30</v>
      </c>
      <c r="Z244" s="1" t="s">
        <v>31</v>
      </c>
      <c r="AA244" s="1">
        <v>2997</v>
      </c>
      <c r="AB244" s="1" t="s">
        <v>33</v>
      </c>
      <c r="AC244" s="1" t="s">
        <v>742</v>
      </c>
      <c r="AD244" s="1" t="s">
        <v>619</v>
      </c>
      <c r="AE244" s="1" t="s">
        <v>35</v>
      </c>
      <c r="AG244" s="1" t="s">
        <v>36</v>
      </c>
      <c r="AH244" s="1" t="s">
        <v>60</v>
      </c>
      <c r="AI244" s="1" t="s">
        <v>38</v>
      </c>
      <c r="AM244" s="1" t="s">
        <v>39</v>
      </c>
      <c r="AN244" s="1" t="s">
        <v>39</v>
      </c>
      <c r="AO244" s="1" t="s">
        <v>39</v>
      </c>
      <c r="AP244" s="1" t="s">
        <v>39</v>
      </c>
      <c r="AQ244" s="1">
        <v>1</v>
      </c>
      <c r="AR244" s="1" t="s">
        <v>40</v>
      </c>
      <c r="AS244" s="1" t="s">
        <v>40</v>
      </c>
      <c r="AT244" s="1" t="s">
        <v>40</v>
      </c>
      <c r="AU244" s="1" t="s">
        <v>41</v>
      </c>
      <c r="AV244" s="1" t="s">
        <v>619</v>
      </c>
      <c r="AW244" s="1" t="s">
        <v>43</v>
      </c>
    </row>
    <row r="245" spans="1:49" x14ac:dyDescent="0.35">
      <c r="A245" s="23">
        <v>45881</v>
      </c>
      <c r="B245" s="1" t="s">
        <v>197</v>
      </c>
      <c r="E245" s="14" t="str">
        <f>_xlfn.XLOOKUP(Table13[[#This Row],[SKU_key]],[1]!B_m_02_SKU[SKU_key],[1]!B_m_02_SKU[Kaspi_name_core],"",0,1)</f>
        <v>Рашгард ДЛИННЫЙ РУКАВ черный</v>
      </c>
      <c r="F245" s="12">
        <v>610883844</v>
      </c>
      <c r="G245" s="12" t="s">
        <v>82</v>
      </c>
      <c r="H245" s="16" t="str">
        <f>Table13[[#This Row],[Название в системе продавца]]</f>
        <v>Рашгард ДЛИННЫЙ РУКАВ черный мужской L 48-50 135277314 (XL)</v>
      </c>
      <c r="I245" s="11" t="str">
        <f>Table13[[#This Row],[Артикул]]</f>
        <v>CL_NEW-CLO_MEN_RUSH-PRO_BLACK_L 48-50_(XL)</v>
      </c>
      <c r="J245" s="11" t="str" cm="1">
        <f t="array" ref="J245">_xlfn.TEXTJOIN("_", TRUE, INDEX(_xlfn.TEXTSPLIT(Table13[[#This Row],[SKU_ID_KSP]], "_"), _xlfn.SEQUENCE(5)))</f>
        <v>CL_NEW-CLO_MEN_RUSH-PRO_BLACK</v>
      </c>
      <c r="K245" s="11" t="str">
        <f>UPPER(_xlfn.TEXTJOIN("_",TRUE,Table13[[#This Row],[SKU_key]],Table13[[#This Row],[MY_SIZE]]))</f>
        <v>CL_NEW-CLO_MEN_RUSH-PRO_BLACK_XL</v>
      </c>
      <c r="M245" s="2"/>
      <c r="O245" s="2" t="e">
        <f>_xlfn.NUMBERVALUE(_xlfn.TEXTBEFORE(Table13[[#This Row],[Сумма]],"."))</f>
        <v>#N/A</v>
      </c>
      <c r="V245" s="1">
        <v>610883844</v>
      </c>
      <c r="W245" s="1" t="s">
        <v>619</v>
      </c>
      <c r="X245" s="1" t="s">
        <v>29</v>
      </c>
      <c r="Y245" s="1" t="s">
        <v>30</v>
      </c>
      <c r="Z245" s="1" t="s">
        <v>31</v>
      </c>
      <c r="AA245" s="1">
        <v>2997</v>
      </c>
      <c r="AB245" s="1" t="s">
        <v>33</v>
      </c>
      <c r="AC245" s="1" t="s">
        <v>743</v>
      </c>
      <c r="AD245" s="1" t="s">
        <v>619</v>
      </c>
      <c r="AE245" s="1" t="s">
        <v>35</v>
      </c>
      <c r="AG245" s="1" t="s">
        <v>36</v>
      </c>
      <c r="AH245" s="1" t="s">
        <v>60</v>
      </c>
      <c r="AI245" s="1" t="s">
        <v>38</v>
      </c>
      <c r="AM245" s="1" t="s">
        <v>39</v>
      </c>
      <c r="AN245" s="1" t="s">
        <v>39</v>
      </c>
      <c r="AO245" s="1" t="s">
        <v>39</v>
      </c>
      <c r="AP245" s="1" t="s">
        <v>39</v>
      </c>
      <c r="AQ245" s="1">
        <v>1</v>
      </c>
      <c r="AR245" s="1" t="s">
        <v>61</v>
      </c>
      <c r="AS245" s="1" t="s">
        <v>40</v>
      </c>
      <c r="AT245" s="1" t="s">
        <v>40</v>
      </c>
      <c r="AU245" s="1" t="s">
        <v>41</v>
      </c>
      <c r="AV245" s="1" t="s">
        <v>619</v>
      </c>
      <c r="AW245" s="1" t="s">
        <v>43</v>
      </c>
    </row>
    <row r="246" spans="1:49" x14ac:dyDescent="0.35">
      <c r="A246" s="23">
        <v>45881</v>
      </c>
      <c r="B246" s="1" t="s">
        <v>197</v>
      </c>
      <c r="E246" s="14" t="str">
        <f>_xlfn.XLOOKUP(Table13[[#This Row],[SKU_key]],[1]!B_m_02_SKU[SKU_key],[1]!B_m_02_SKU[Kaspi_name_core],"",0,1)</f>
        <v>Леггинсы белый</v>
      </c>
      <c r="F246" s="12">
        <v>610756451</v>
      </c>
      <c r="G246" s="12" t="s">
        <v>82</v>
      </c>
      <c r="H246" s="16" t="str">
        <f>Table13[[#This Row],[Название в системе продавца]]</f>
        <v>Леггинсы белый мужской L 50 118808622 (XL)</v>
      </c>
      <c r="I246" s="11" t="str">
        <f>Table13[[#This Row],[Артикул]]</f>
        <v>CL_NEW-CLO_MEN_LEG_WHITE_L 50_(XL)</v>
      </c>
      <c r="J246" s="11" t="str" cm="1">
        <f t="array" ref="J246">_xlfn.TEXTJOIN("_", TRUE, INDEX(_xlfn.TEXTSPLIT(Table13[[#This Row],[SKU_ID_KSP]], "_"), _xlfn.SEQUENCE(5)))</f>
        <v>CL_NEW-CLO_MEN_LEG_WHITE</v>
      </c>
      <c r="K246" s="11" t="str">
        <f>UPPER(_xlfn.TEXTJOIN("_",TRUE,Table13[[#This Row],[SKU_key]],Table13[[#This Row],[MY_SIZE]]))</f>
        <v>CL_NEW-CLO_MEN_LEG_WHITE_XL</v>
      </c>
      <c r="M246" s="2"/>
      <c r="O246" s="2" t="e">
        <f>_xlfn.NUMBERVALUE(_xlfn.TEXTBEFORE(Table13[[#This Row],[Сумма]],"."))</f>
        <v>#N/A</v>
      </c>
      <c r="V246" s="1">
        <v>610756451</v>
      </c>
      <c r="W246" s="1" t="s">
        <v>504</v>
      </c>
      <c r="X246" s="1" t="s">
        <v>193</v>
      </c>
      <c r="Y246" s="1" t="s">
        <v>194</v>
      </c>
      <c r="Z246" s="1" t="s">
        <v>195</v>
      </c>
      <c r="AA246" s="1">
        <v>1398</v>
      </c>
      <c r="AB246" s="1" t="s">
        <v>48</v>
      </c>
      <c r="AC246" s="1" t="s">
        <v>744</v>
      </c>
      <c r="AD246" s="1" t="s">
        <v>504</v>
      </c>
      <c r="AE246" s="1" t="s">
        <v>35</v>
      </c>
      <c r="AG246" s="1" t="s">
        <v>36</v>
      </c>
      <c r="AH246" s="1" t="s">
        <v>60</v>
      </c>
      <c r="AI246" s="1" t="s">
        <v>38</v>
      </c>
      <c r="AM246" s="1" t="s">
        <v>39</v>
      </c>
      <c r="AN246" s="1" t="s">
        <v>39</v>
      </c>
      <c r="AO246" s="1" t="s">
        <v>39</v>
      </c>
      <c r="AP246" s="1" t="s">
        <v>39</v>
      </c>
      <c r="AQ246" s="1">
        <v>1</v>
      </c>
      <c r="AR246" s="1" t="s">
        <v>61</v>
      </c>
      <c r="AS246" s="1" t="s">
        <v>40</v>
      </c>
      <c r="AT246" s="1" t="s">
        <v>40</v>
      </c>
      <c r="AU246" s="1" t="s">
        <v>41</v>
      </c>
      <c r="AV246" s="1" t="s">
        <v>619</v>
      </c>
      <c r="AW246" s="1" t="s">
        <v>43</v>
      </c>
    </row>
    <row r="247" spans="1:49" x14ac:dyDescent="0.35">
      <c r="A247" s="23">
        <v>45881</v>
      </c>
      <c r="B247" s="1" t="s">
        <v>197</v>
      </c>
      <c r="E247" s="14" t="str">
        <f>_xlfn.XLOOKUP(Table13[[#This Row],[SKU_key]],[1]!B_m_02_SKU[SKU_key],[1]!B_m_02_SKU[Kaspi_name_core],"",0,1)</f>
        <v>Леггинсы белый</v>
      </c>
      <c r="F247" s="12">
        <v>611287672</v>
      </c>
      <c r="G247" s="12" t="s">
        <v>141</v>
      </c>
      <c r="H247" s="16" t="str">
        <f>Table13[[#This Row],[Название в системе продавца]]</f>
        <v>Леггинсы белый мужской 3XL 54-56 118808622 (3XL)</v>
      </c>
      <c r="I247" s="11" t="str">
        <f>Table13[[#This Row],[Артикул]]</f>
        <v>CL_NEW-CLO_MEN_LEG_WHITE_3XL 54-56_(3XL)</v>
      </c>
      <c r="J247" s="11" t="str" cm="1">
        <f t="array" ref="J247">_xlfn.TEXTJOIN("_", TRUE, INDEX(_xlfn.TEXTSPLIT(Table13[[#This Row],[SKU_ID_KSP]], "_"), _xlfn.SEQUENCE(5)))</f>
        <v>CL_NEW-CLO_MEN_LEG_WHITE</v>
      </c>
      <c r="K247" s="11" t="str">
        <f>UPPER(_xlfn.TEXTJOIN("_",TRUE,Table13[[#This Row],[SKU_key]],Table13[[#This Row],[MY_SIZE]]))</f>
        <v>CL_NEW-CLO_MEN_LEG_WHITE_3XL</v>
      </c>
      <c r="M247" s="2"/>
      <c r="O247" s="2" t="e">
        <f>_xlfn.NUMBERVALUE(_xlfn.TEXTBEFORE(Table13[[#This Row],[Сумма]],"."))</f>
        <v>#N/A</v>
      </c>
      <c r="V247" s="1">
        <v>611287672</v>
      </c>
      <c r="W247" s="1" t="s">
        <v>619</v>
      </c>
      <c r="X247" s="1" t="s">
        <v>310</v>
      </c>
      <c r="Y247" s="1" t="s">
        <v>311</v>
      </c>
      <c r="Z247" s="1" t="s">
        <v>312</v>
      </c>
      <c r="AA247" s="1">
        <v>1398</v>
      </c>
      <c r="AB247" s="1" t="s">
        <v>48</v>
      </c>
      <c r="AC247" s="1" t="s">
        <v>745</v>
      </c>
      <c r="AD247" s="1" t="s">
        <v>619</v>
      </c>
      <c r="AE247" s="1" t="s">
        <v>35</v>
      </c>
      <c r="AG247" s="1" t="s">
        <v>36</v>
      </c>
      <c r="AH247" s="1" t="s">
        <v>60</v>
      </c>
      <c r="AI247" s="1" t="s">
        <v>38</v>
      </c>
      <c r="AM247" s="1" t="s">
        <v>39</v>
      </c>
      <c r="AN247" s="1" t="s">
        <v>39</v>
      </c>
      <c r="AO247" s="1" t="s">
        <v>39</v>
      </c>
      <c r="AP247" s="1" t="s">
        <v>39</v>
      </c>
      <c r="AQ247" s="1">
        <v>1</v>
      </c>
      <c r="AR247" s="1" t="s">
        <v>61</v>
      </c>
      <c r="AS247" s="1" t="s">
        <v>40</v>
      </c>
      <c r="AT247" s="1" t="s">
        <v>40</v>
      </c>
      <c r="AU247" s="1" t="s">
        <v>41</v>
      </c>
      <c r="AV247" s="1" t="s">
        <v>619</v>
      </c>
      <c r="AW247" s="1" t="s">
        <v>43</v>
      </c>
    </row>
    <row r="248" spans="1:49" x14ac:dyDescent="0.35">
      <c r="A248" s="23">
        <v>45881</v>
      </c>
      <c r="B248" s="1" t="s">
        <v>197</v>
      </c>
      <c r="E248" s="14" t="str">
        <f>_xlfn.XLOOKUP(Table13[[#This Row],[SKU_key]],[1]!B_m_02_SKU[SKU_key],[1]!B_m_02_SKU[Kaspi_name_core],"",0,1)</f>
        <v>Леггинсы белый</v>
      </c>
      <c r="F248" s="12">
        <v>610786640</v>
      </c>
      <c r="G248" s="12" t="s">
        <v>142</v>
      </c>
      <c r="H248" s="16" t="str">
        <f>Table13[[#This Row],[Название в системе продавца]]</f>
        <v>Леггинсы белый мужской 2XL 54 118808622 (3XL)</v>
      </c>
      <c r="I248" s="11" t="str">
        <f>Table13[[#This Row],[Артикул]]</f>
        <v>CL_NEW-CLO_MEN_LEG_WHITE_2XL 54_(3XL)</v>
      </c>
      <c r="J248" s="11" t="str" cm="1">
        <f t="array" ref="J248">_xlfn.TEXTJOIN("_", TRUE, INDEX(_xlfn.TEXTSPLIT(Table13[[#This Row],[SKU_ID_KSP]], "_"), _xlfn.SEQUENCE(5)))</f>
        <v>CL_NEW-CLO_MEN_LEG_WHITE</v>
      </c>
      <c r="K248" s="11" t="str">
        <f>UPPER(_xlfn.TEXTJOIN("_",TRUE,Table13[[#This Row],[SKU_key]],Table13[[#This Row],[MY_SIZE]]))</f>
        <v>CL_NEW-CLO_MEN_LEG_WHITE_2XL</v>
      </c>
      <c r="M248" s="2"/>
      <c r="O248" s="2" t="e">
        <f>_xlfn.NUMBERVALUE(_xlfn.TEXTBEFORE(Table13[[#This Row],[Сумма]],"."))</f>
        <v>#N/A</v>
      </c>
      <c r="V248" s="1">
        <v>610786640</v>
      </c>
      <c r="W248" s="1" t="s">
        <v>504</v>
      </c>
      <c r="X248" s="1" t="s">
        <v>746</v>
      </c>
      <c r="Y248" s="1" t="s">
        <v>747</v>
      </c>
      <c r="Z248" s="1" t="s">
        <v>748</v>
      </c>
      <c r="AA248" s="1">
        <v>1398</v>
      </c>
      <c r="AB248" s="1" t="s">
        <v>48</v>
      </c>
      <c r="AC248" s="1" t="s">
        <v>749</v>
      </c>
      <c r="AD248" s="1" t="s">
        <v>504</v>
      </c>
      <c r="AE248" s="1" t="s">
        <v>35</v>
      </c>
      <c r="AG248" s="1" t="s">
        <v>36</v>
      </c>
      <c r="AH248" s="1" t="s">
        <v>60</v>
      </c>
      <c r="AI248" s="1" t="s">
        <v>38</v>
      </c>
      <c r="AM248" s="1" t="s">
        <v>39</v>
      </c>
      <c r="AN248" s="1" t="s">
        <v>39</v>
      </c>
      <c r="AO248" s="1" t="s">
        <v>39</v>
      </c>
      <c r="AP248" s="1" t="s">
        <v>39</v>
      </c>
      <c r="AQ248" s="1">
        <v>1</v>
      </c>
      <c r="AR248" s="1" t="s">
        <v>40</v>
      </c>
      <c r="AS248" s="1" t="s">
        <v>40</v>
      </c>
      <c r="AT248" s="1" t="s">
        <v>40</v>
      </c>
      <c r="AU248" s="1" t="s">
        <v>41</v>
      </c>
      <c r="AV248" s="1" t="s">
        <v>619</v>
      </c>
      <c r="AW248" s="1" t="s">
        <v>43</v>
      </c>
    </row>
    <row r="249" spans="1:49" x14ac:dyDescent="0.35">
      <c r="A249" s="23">
        <v>45881</v>
      </c>
      <c r="B249" s="1" t="s">
        <v>197</v>
      </c>
      <c r="E249" s="18" t="s">
        <v>271</v>
      </c>
      <c r="F249" s="12">
        <v>610666400</v>
      </c>
      <c r="G249" s="12" t="s">
        <v>144</v>
      </c>
      <c r="H249" s="16" t="str">
        <f>Table13[[#This Row],[Название в системе продавца]]</f>
        <v>Принт 5в1  черный мужской 62 117313518 (Print51) (4XL)</v>
      </c>
      <c r="I249" s="11" t="str">
        <f>Table13[[#This Row],[Артикул]]</f>
        <v>CL_OC_MEN_PRINT51_BLACK_117313518_62_(4XL)</v>
      </c>
      <c r="J249" s="11" t="str" cm="1">
        <f t="array" ref="J249">_xlfn.TEXTJOIN("_", TRUE, INDEX(_xlfn.TEXTSPLIT(Table13[[#This Row],[SKU_ID_KSP]], "_"), _xlfn.SEQUENCE(5)))</f>
        <v>CL_OC_MEN_PRINT51_BLACK</v>
      </c>
      <c r="K249" s="11" t="str">
        <f>UPPER(_xlfn.TEXTJOIN("_",TRUE,Table13[[#This Row],[SKU_key]],Table13[[#This Row],[MY_SIZE]]))</f>
        <v>CL_OC_MEN_PRINT51_BLACK_4XL</v>
      </c>
      <c r="M249" s="2"/>
      <c r="O249" s="2" t="e">
        <f>_xlfn.NUMBERVALUE(_xlfn.TEXTBEFORE(Table13[[#This Row],[Сумма]],"."))</f>
        <v>#N/A</v>
      </c>
      <c r="V249" s="1">
        <v>610666400</v>
      </c>
      <c r="W249" s="1" t="s">
        <v>504</v>
      </c>
      <c r="X249" s="1" t="s">
        <v>720</v>
      </c>
      <c r="Y249" s="1" t="s">
        <v>721</v>
      </c>
      <c r="Z249" s="1" t="s">
        <v>722</v>
      </c>
      <c r="AA249" s="1">
        <v>11990</v>
      </c>
      <c r="AB249" s="1" t="s">
        <v>87</v>
      </c>
      <c r="AC249" s="1" t="s">
        <v>723</v>
      </c>
      <c r="AD249" s="1" t="s">
        <v>504</v>
      </c>
      <c r="AE249" s="1" t="s">
        <v>35</v>
      </c>
      <c r="AG249" s="1" t="s">
        <v>97</v>
      </c>
      <c r="AH249" s="1" t="s">
        <v>60</v>
      </c>
      <c r="AI249" s="1" t="s">
        <v>38</v>
      </c>
      <c r="AM249" s="1" t="s">
        <v>39</v>
      </c>
      <c r="AN249" s="1" t="s">
        <v>39</v>
      </c>
      <c r="AO249" s="1" t="s">
        <v>39</v>
      </c>
      <c r="AP249" s="1" t="s">
        <v>39</v>
      </c>
      <c r="AQ249" s="1">
        <v>1</v>
      </c>
      <c r="AR249" s="1" t="s">
        <v>40</v>
      </c>
      <c r="AS249" s="1" t="s">
        <v>40</v>
      </c>
      <c r="AT249" s="1" t="s">
        <v>40</v>
      </c>
      <c r="AU249" s="1" t="s">
        <v>41</v>
      </c>
      <c r="AV249" s="1" t="s">
        <v>619</v>
      </c>
      <c r="AW249" s="1" t="s">
        <v>43</v>
      </c>
    </row>
    <row r="250" spans="1:49" x14ac:dyDescent="0.35">
      <c r="A250" s="23">
        <v>45881</v>
      </c>
      <c r="B250" s="1" t="s">
        <v>197</v>
      </c>
      <c r="E250" s="18" t="s">
        <v>271</v>
      </c>
      <c r="F250" s="12">
        <v>611192976</v>
      </c>
      <c r="G250" s="12" t="s">
        <v>144</v>
      </c>
      <c r="H250" s="16" t="str">
        <f>Table13[[#This Row],[Название в системе продавца]]</f>
        <v>Принт 5в1  черный мужской 62 110686476 (Print51) (4XL)</v>
      </c>
      <c r="I250" s="11" t="str">
        <f>Table13[[#This Row],[Артикул]]</f>
        <v>CL_OC_MEN_PRINT51_BLACK_110686476_62_(4XL)</v>
      </c>
      <c r="J250" s="11" t="str" cm="1">
        <f t="array" ref="J250">_xlfn.TEXTJOIN("_", TRUE, INDEX(_xlfn.TEXTSPLIT(Table13[[#This Row],[SKU_ID_KSP]], "_"), _xlfn.SEQUENCE(5)))</f>
        <v>CL_OC_MEN_PRINT51_BLACK</v>
      </c>
      <c r="K250" s="11" t="str">
        <f>UPPER(_xlfn.TEXTJOIN("_",TRUE,Table13[[#This Row],[SKU_key]],Table13[[#This Row],[MY_SIZE]]))</f>
        <v>CL_OC_MEN_PRINT51_BLACK_4XL</v>
      </c>
      <c r="M250" s="2"/>
      <c r="O250" s="2" t="e">
        <f>_xlfn.NUMBERVALUE(_xlfn.TEXTBEFORE(Table13[[#This Row],[Сумма]],"."))</f>
        <v>#N/A</v>
      </c>
      <c r="V250" s="1">
        <v>611192976</v>
      </c>
      <c r="W250" s="1" t="s">
        <v>619</v>
      </c>
      <c r="X250" s="1" t="s">
        <v>730</v>
      </c>
      <c r="Y250" s="1" t="s">
        <v>731</v>
      </c>
      <c r="Z250" s="1" t="s">
        <v>732</v>
      </c>
      <c r="AA250" s="1">
        <v>11989</v>
      </c>
      <c r="AB250" s="1" t="s">
        <v>87</v>
      </c>
      <c r="AC250" s="1" t="s">
        <v>733</v>
      </c>
      <c r="AD250" s="1" t="s">
        <v>619</v>
      </c>
      <c r="AE250" s="1" t="s">
        <v>35</v>
      </c>
      <c r="AG250" s="1" t="s">
        <v>97</v>
      </c>
      <c r="AH250" s="1" t="s">
        <v>60</v>
      </c>
      <c r="AI250" s="1" t="s">
        <v>38</v>
      </c>
      <c r="AM250" s="1" t="s">
        <v>39</v>
      </c>
      <c r="AN250" s="1" t="s">
        <v>39</v>
      </c>
      <c r="AO250" s="1" t="s">
        <v>39</v>
      </c>
      <c r="AP250" s="1" t="s">
        <v>39</v>
      </c>
      <c r="AQ250" s="1">
        <v>1</v>
      </c>
      <c r="AR250" s="1" t="s">
        <v>40</v>
      </c>
      <c r="AS250" s="1" t="s">
        <v>40</v>
      </c>
      <c r="AT250" s="1" t="s">
        <v>40</v>
      </c>
      <c r="AU250" s="1" t="s">
        <v>41</v>
      </c>
      <c r="AV250" s="1" t="s">
        <v>619</v>
      </c>
      <c r="AW250" s="1" t="s">
        <v>43</v>
      </c>
    </row>
    <row r="251" spans="1:49" x14ac:dyDescent="0.35">
      <c r="A251" s="23">
        <v>45881</v>
      </c>
      <c r="B251" s="1" t="s">
        <v>197</v>
      </c>
      <c r="E251" s="18" t="s">
        <v>271</v>
      </c>
      <c r="F251" s="12">
        <v>610941020</v>
      </c>
      <c r="G251" s="12" t="s">
        <v>142</v>
      </c>
      <c r="H251" s="16" t="str">
        <f>Table13[[#This Row],[Название в системе продавца]]</f>
        <v>Принт 5в1  черный мужской 52 120939888 (Print51) (2XL)</v>
      </c>
      <c r="I251" s="11" t="str">
        <f>Table13[[#This Row],[Артикул]]</f>
        <v>CL_OC_MEN_PRINT51_BLACK_120939888_52_(2XL)</v>
      </c>
      <c r="J251" s="11" t="str" cm="1">
        <f t="array" ref="J251">_xlfn.TEXTJOIN("_", TRUE, INDEX(_xlfn.TEXTSPLIT(Table13[[#This Row],[SKU_ID_KSP]], "_"), _xlfn.SEQUENCE(5)))</f>
        <v>CL_OC_MEN_PRINT51_BLACK</v>
      </c>
      <c r="K251" s="11" t="str">
        <f>UPPER(_xlfn.TEXTJOIN("_",TRUE,Table13[[#This Row],[SKU_key]],Table13[[#This Row],[MY_SIZE]]))</f>
        <v>CL_OC_MEN_PRINT51_BLACK_2XL</v>
      </c>
      <c r="M251" s="2"/>
      <c r="O251" s="2" t="e">
        <f>_xlfn.NUMBERVALUE(_xlfn.TEXTBEFORE(Table13[[#This Row],[Сумма]],"."))</f>
        <v>#N/A</v>
      </c>
      <c r="V251" s="1">
        <v>610941020</v>
      </c>
      <c r="W251" s="1" t="s">
        <v>619</v>
      </c>
      <c r="X251" s="1" t="s">
        <v>235</v>
      </c>
      <c r="Y251" s="1" t="s">
        <v>236</v>
      </c>
      <c r="Z251" s="1" t="s">
        <v>237</v>
      </c>
      <c r="AA251" s="1">
        <v>8343</v>
      </c>
      <c r="AB251" s="1" t="s">
        <v>87</v>
      </c>
      <c r="AC251" s="1" t="s">
        <v>712</v>
      </c>
      <c r="AD251" s="1" t="s">
        <v>619</v>
      </c>
      <c r="AE251" s="1" t="s">
        <v>35</v>
      </c>
      <c r="AG251" s="1" t="s">
        <v>36</v>
      </c>
      <c r="AH251" s="1" t="s">
        <v>60</v>
      </c>
      <c r="AI251" s="1" t="s">
        <v>38</v>
      </c>
      <c r="AM251" s="1" t="s">
        <v>39</v>
      </c>
      <c r="AN251" s="1" t="s">
        <v>39</v>
      </c>
      <c r="AO251" s="1" t="s">
        <v>39</v>
      </c>
      <c r="AP251" s="1" t="s">
        <v>39</v>
      </c>
      <c r="AQ251" s="1">
        <v>1</v>
      </c>
      <c r="AR251" s="1" t="s">
        <v>40</v>
      </c>
      <c r="AS251" s="1" t="s">
        <v>40</v>
      </c>
      <c r="AT251" s="1" t="s">
        <v>40</v>
      </c>
      <c r="AU251" s="1" t="s">
        <v>41</v>
      </c>
      <c r="AV251" s="1" t="s">
        <v>619</v>
      </c>
      <c r="AW251" s="1" t="s">
        <v>43</v>
      </c>
    </row>
    <row r="252" spans="1:49" x14ac:dyDescent="0.35">
      <c r="A252" s="23">
        <v>45881</v>
      </c>
      <c r="B252" s="1" t="s">
        <v>197</v>
      </c>
      <c r="E252" s="18" t="s">
        <v>271</v>
      </c>
      <c r="F252" s="12">
        <v>611303228</v>
      </c>
      <c r="G252" s="12" t="s">
        <v>142</v>
      </c>
      <c r="H252" s="16" t="str">
        <f>Table13[[#This Row],[Название в системе продавца]]</f>
        <v>Принт 5в1  черный мужской 52-54 116155651 (Print51) (2XL)</v>
      </c>
      <c r="I252" s="11" t="str">
        <f>Table13[[#This Row],[Артикул]]</f>
        <v>CL_OC_MEN_PRINT51_BLACK_116155651_52-54_(2XL)</v>
      </c>
      <c r="J252" s="11" t="str" cm="1">
        <f t="array" ref="J252">_xlfn.TEXTJOIN("_", TRUE, INDEX(_xlfn.TEXTSPLIT(Table13[[#This Row],[SKU_ID_KSP]], "_"), _xlfn.SEQUENCE(5)))</f>
        <v>CL_OC_MEN_PRINT51_BLACK</v>
      </c>
      <c r="K252" s="11" t="str">
        <f>UPPER(_xlfn.TEXTJOIN("_",TRUE,Table13[[#This Row],[SKU_key]],Table13[[#This Row],[MY_SIZE]]))</f>
        <v>CL_OC_MEN_PRINT51_BLACK_2XL</v>
      </c>
      <c r="M252" s="2"/>
      <c r="O252" s="2" t="e">
        <f>_xlfn.NUMBERVALUE(_xlfn.TEXTBEFORE(Table13[[#This Row],[Сумма]],"."))</f>
        <v>#N/A</v>
      </c>
      <c r="V252" s="1">
        <v>611303228</v>
      </c>
      <c r="W252" s="1" t="s">
        <v>619</v>
      </c>
      <c r="X252" s="1" t="s">
        <v>322</v>
      </c>
      <c r="Y252" s="1" t="s">
        <v>323</v>
      </c>
      <c r="Z252" s="1" t="s">
        <v>324</v>
      </c>
      <c r="AA252" s="1">
        <v>8999</v>
      </c>
      <c r="AB252" s="1" t="s">
        <v>87</v>
      </c>
      <c r="AC252" s="1" t="s">
        <v>724</v>
      </c>
      <c r="AD252" s="1" t="s">
        <v>619</v>
      </c>
      <c r="AE252" s="1" t="s">
        <v>35</v>
      </c>
      <c r="AG252" s="1" t="s">
        <v>97</v>
      </c>
      <c r="AH252" s="1" t="s">
        <v>60</v>
      </c>
      <c r="AI252" s="1" t="s">
        <v>38</v>
      </c>
      <c r="AM252" s="1" t="s">
        <v>39</v>
      </c>
      <c r="AN252" s="1" t="s">
        <v>39</v>
      </c>
      <c r="AO252" s="1" t="s">
        <v>39</v>
      </c>
      <c r="AP252" s="1" t="s">
        <v>39</v>
      </c>
      <c r="AQ252" s="1">
        <v>1</v>
      </c>
      <c r="AR252" s="1" t="s">
        <v>40</v>
      </c>
      <c r="AS252" s="1" t="s">
        <v>40</v>
      </c>
      <c r="AT252" s="1" t="s">
        <v>40</v>
      </c>
      <c r="AU252" s="1" t="s">
        <v>41</v>
      </c>
      <c r="AV252" s="1" t="s">
        <v>619</v>
      </c>
      <c r="AW252" s="1" t="s">
        <v>43</v>
      </c>
    </row>
    <row r="253" spans="1:49" x14ac:dyDescent="0.35">
      <c r="A253" s="23">
        <v>45881</v>
      </c>
      <c r="B253" s="1" t="s">
        <v>197</v>
      </c>
      <c r="E253" s="18" t="s">
        <v>271</v>
      </c>
      <c r="F253" s="12">
        <v>610754359</v>
      </c>
      <c r="G253" s="12" t="s">
        <v>142</v>
      </c>
      <c r="H253" s="16" t="str">
        <f>Table13[[#This Row],[Название в системе продавца]]</f>
        <v>Принт 5в1  черный мужской 52-54 116155651 (Print51) (2XL)</v>
      </c>
      <c r="I253" s="11" t="str">
        <f>Table13[[#This Row],[Артикул]]</f>
        <v>CL_OC_MEN_PRINT51_BLACK_116155651_52-54_(2XL)</v>
      </c>
      <c r="J253" s="11" t="str" cm="1">
        <f t="array" ref="J253">_xlfn.TEXTJOIN("_", TRUE, INDEX(_xlfn.TEXTSPLIT(Table13[[#This Row],[SKU_ID_KSP]], "_"), _xlfn.SEQUENCE(5)))</f>
        <v>CL_OC_MEN_PRINT51_BLACK</v>
      </c>
      <c r="K253" s="11" t="str">
        <f>UPPER(_xlfn.TEXTJOIN("_",TRUE,Table13[[#This Row],[SKU_key]],Table13[[#This Row],[MY_SIZE]]))</f>
        <v>CL_OC_MEN_PRINT51_BLACK_2XL</v>
      </c>
      <c r="M253" s="2"/>
      <c r="O253" s="2" t="e">
        <f>_xlfn.NUMBERVALUE(_xlfn.TEXTBEFORE(Table13[[#This Row],[Сумма]],"."))</f>
        <v>#N/A</v>
      </c>
      <c r="V253" s="1">
        <v>610754359</v>
      </c>
      <c r="W253" s="1" t="s">
        <v>504</v>
      </c>
      <c r="X253" s="1" t="s">
        <v>322</v>
      </c>
      <c r="Y253" s="1" t="s">
        <v>323</v>
      </c>
      <c r="Z253" s="1" t="s">
        <v>324</v>
      </c>
      <c r="AA253" s="1">
        <v>8999</v>
      </c>
      <c r="AB253" s="1" t="s">
        <v>87</v>
      </c>
      <c r="AC253" s="1" t="s">
        <v>702</v>
      </c>
      <c r="AD253" s="1" t="s">
        <v>504</v>
      </c>
      <c r="AE253" s="1" t="s">
        <v>35</v>
      </c>
      <c r="AG253" s="1" t="s">
        <v>36</v>
      </c>
      <c r="AH253" s="1" t="s">
        <v>60</v>
      </c>
      <c r="AI253" s="1" t="s">
        <v>38</v>
      </c>
      <c r="AM253" s="1" t="s">
        <v>39</v>
      </c>
      <c r="AN253" s="1" t="s">
        <v>39</v>
      </c>
      <c r="AO253" s="1" t="s">
        <v>39</v>
      </c>
      <c r="AP253" s="1" t="s">
        <v>39</v>
      </c>
      <c r="AQ253" s="1">
        <v>1</v>
      </c>
      <c r="AR253" s="1" t="s">
        <v>40</v>
      </c>
      <c r="AS253" s="1" t="s">
        <v>40</v>
      </c>
      <c r="AT253" s="1" t="s">
        <v>40</v>
      </c>
      <c r="AU253" s="1" t="s">
        <v>41</v>
      </c>
      <c r="AV253" s="1" t="s">
        <v>619</v>
      </c>
      <c r="AW253" s="1" t="s">
        <v>43</v>
      </c>
    </row>
    <row r="254" spans="1:49" x14ac:dyDescent="0.35">
      <c r="A254" s="23">
        <v>45881</v>
      </c>
      <c r="B254" s="1" t="s">
        <v>197</v>
      </c>
      <c r="E254" s="18" t="s">
        <v>271</v>
      </c>
      <c r="F254" s="12">
        <v>610807555</v>
      </c>
      <c r="G254" s="12" t="s">
        <v>142</v>
      </c>
      <c r="H254" s="16" t="str">
        <f>Table13[[#This Row],[Название в системе продавца]]</f>
        <v>Принт 5в1  черный мужской 52-54 105133574 (Print51) (2XL)</v>
      </c>
      <c r="I254" s="11" t="str">
        <f>Table13[[#This Row],[Артикул]]</f>
        <v>CL_OC_MEN_PRINT51_BLACK_105133574_52-54_(2XL)</v>
      </c>
      <c r="J254" s="11" t="str" cm="1">
        <f t="array" ref="J254">_xlfn.TEXTJOIN("_", TRUE, INDEX(_xlfn.TEXTSPLIT(Table13[[#This Row],[SKU_ID_KSP]], "_"), _xlfn.SEQUENCE(5)))</f>
        <v>CL_OC_MEN_PRINT51_BLACK</v>
      </c>
      <c r="K254" s="11" t="str">
        <f>UPPER(_xlfn.TEXTJOIN("_",TRUE,Table13[[#This Row],[SKU_key]],Table13[[#This Row],[MY_SIZE]]))</f>
        <v>CL_OC_MEN_PRINT51_BLACK_2XL</v>
      </c>
      <c r="M254" s="2"/>
      <c r="O254" s="2" t="e">
        <f>_xlfn.NUMBERVALUE(_xlfn.TEXTBEFORE(Table13[[#This Row],[Сумма]],"."))</f>
        <v>#N/A</v>
      </c>
      <c r="V254" s="1">
        <v>610807555</v>
      </c>
      <c r="W254" s="1" t="s">
        <v>504</v>
      </c>
      <c r="X254" s="1" t="s">
        <v>735</v>
      </c>
      <c r="Y254" s="1" t="s">
        <v>736</v>
      </c>
      <c r="Z254" s="1" t="s">
        <v>737</v>
      </c>
      <c r="AA254" s="1">
        <v>8999</v>
      </c>
      <c r="AB254" s="1" t="s">
        <v>48</v>
      </c>
      <c r="AC254" s="1" t="s">
        <v>738</v>
      </c>
      <c r="AD254" s="1" t="s">
        <v>504</v>
      </c>
      <c r="AE254" s="1" t="s">
        <v>35</v>
      </c>
      <c r="AG254" s="1" t="s">
        <v>97</v>
      </c>
      <c r="AH254" s="1" t="s">
        <v>37</v>
      </c>
      <c r="AI254" s="1" t="s">
        <v>38</v>
      </c>
      <c r="AM254" s="1" t="s">
        <v>39</v>
      </c>
      <c r="AN254" s="1" t="s">
        <v>39</v>
      </c>
      <c r="AO254" s="1" t="s">
        <v>39</v>
      </c>
      <c r="AP254" s="1" t="s">
        <v>39</v>
      </c>
      <c r="AQ254" s="1">
        <v>1</v>
      </c>
      <c r="AR254" s="1" t="s">
        <v>40</v>
      </c>
      <c r="AS254" s="1" t="s">
        <v>40</v>
      </c>
      <c r="AT254" s="1" t="s">
        <v>40</v>
      </c>
      <c r="AU254" s="1" t="s">
        <v>41</v>
      </c>
      <c r="AV254" s="1" t="s">
        <v>619</v>
      </c>
      <c r="AW254" s="1" t="s">
        <v>43</v>
      </c>
    </row>
    <row r="255" spans="1:49" x14ac:dyDescent="0.35">
      <c r="A255" s="23">
        <v>45881</v>
      </c>
      <c r="B255" s="1" t="s">
        <v>197</v>
      </c>
      <c r="E255" s="18" t="s">
        <v>271</v>
      </c>
      <c r="F255" s="12">
        <v>610671352</v>
      </c>
      <c r="G255" s="12" t="s">
        <v>82</v>
      </c>
      <c r="H255" s="16" t="str">
        <f>Table13[[#This Row],[Название в системе продавца]]</f>
        <v>Принт 5в1  черный мужской 50 108382478 (Print51) (XL)</v>
      </c>
      <c r="I255" s="11" t="str">
        <f>Table13[[#This Row],[Артикул]]</f>
        <v>CL_OC_MEN_PRINT51_BLACK_108382478_50_(XL)</v>
      </c>
      <c r="J255" s="11" t="str" cm="1">
        <f t="array" ref="J255">_xlfn.TEXTJOIN("_", TRUE, INDEX(_xlfn.TEXTSPLIT(Table13[[#This Row],[SKU_ID_KSP]], "_"), _xlfn.SEQUENCE(5)))</f>
        <v>CL_OC_MEN_PRINT51_BLACK</v>
      </c>
      <c r="K255" s="11" t="str">
        <f>UPPER(_xlfn.TEXTJOIN("_",TRUE,Table13[[#This Row],[SKU_key]],Table13[[#This Row],[MY_SIZE]]))</f>
        <v>CL_OC_MEN_PRINT51_BLACK_XL</v>
      </c>
      <c r="M255" s="2"/>
      <c r="O255" s="2" t="e">
        <f>_xlfn.NUMBERVALUE(_xlfn.TEXTBEFORE(Table13[[#This Row],[Сумма]],"."))</f>
        <v>#N/A</v>
      </c>
      <c r="V255" s="1">
        <v>610671352</v>
      </c>
      <c r="W255" s="1" t="s">
        <v>504</v>
      </c>
      <c r="X255" s="1" t="s">
        <v>540</v>
      </c>
      <c r="Y255" s="1" t="s">
        <v>541</v>
      </c>
      <c r="Z255" s="1" t="s">
        <v>542</v>
      </c>
      <c r="AA255" s="1">
        <v>8988</v>
      </c>
      <c r="AB255" s="1" t="s">
        <v>48</v>
      </c>
      <c r="AC255" s="1" t="s">
        <v>734</v>
      </c>
      <c r="AD255" s="1" t="s">
        <v>504</v>
      </c>
      <c r="AE255" s="1" t="s">
        <v>35</v>
      </c>
      <c r="AG255" s="1" t="s">
        <v>36</v>
      </c>
      <c r="AH255" s="1" t="s">
        <v>60</v>
      </c>
      <c r="AI255" s="1" t="s">
        <v>38</v>
      </c>
      <c r="AM255" s="1" t="s">
        <v>39</v>
      </c>
      <c r="AN255" s="1" t="s">
        <v>39</v>
      </c>
      <c r="AO255" s="1" t="s">
        <v>39</v>
      </c>
      <c r="AP255" s="1" t="s">
        <v>39</v>
      </c>
      <c r="AQ255" s="1">
        <v>1</v>
      </c>
      <c r="AR255" s="1" t="s">
        <v>40</v>
      </c>
      <c r="AS255" s="1" t="s">
        <v>40</v>
      </c>
      <c r="AT255" s="1" t="s">
        <v>40</v>
      </c>
      <c r="AU255" s="1" t="s">
        <v>41</v>
      </c>
      <c r="AV255" s="1" t="s">
        <v>619</v>
      </c>
      <c r="AW255" s="1" t="s">
        <v>43</v>
      </c>
    </row>
    <row r="256" spans="1:49" x14ac:dyDescent="0.35">
      <c r="A256" s="23">
        <v>45881</v>
      </c>
      <c r="B256" s="1" t="s">
        <v>197</v>
      </c>
      <c r="E256" s="18" t="s">
        <v>271</v>
      </c>
      <c r="F256" s="12">
        <v>611129561</v>
      </c>
      <c r="G256" s="12" t="s">
        <v>82</v>
      </c>
      <c r="H256" s="16" t="str">
        <f>Table13[[#This Row],[Название в системе продавца]]</f>
        <v>Принт 5в1  черный мужской 50 120939888 (Print51) (XL)</v>
      </c>
      <c r="I256" s="11" t="str">
        <f>Table13[[#This Row],[Артикул]]</f>
        <v>CL_OC_MEN_PRINT51_BLACK_120939888_50_(XL)</v>
      </c>
      <c r="J256" s="11" t="str" cm="1">
        <f t="array" ref="J256">_xlfn.TEXTJOIN("_", TRUE, INDEX(_xlfn.TEXTSPLIT(Table13[[#This Row],[SKU_ID_KSP]], "_"), _xlfn.SEQUENCE(5)))</f>
        <v>CL_OC_MEN_PRINT51_BLACK</v>
      </c>
      <c r="K256" s="11" t="str">
        <f>UPPER(_xlfn.TEXTJOIN("_",TRUE,Table13[[#This Row],[SKU_key]],Table13[[#This Row],[MY_SIZE]]))</f>
        <v>CL_OC_MEN_PRINT51_BLACK_XL</v>
      </c>
      <c r="M256" s="2"/>
      <c r="O256" s="2" t="e">
        <f>_xlfn.NUMBERVALUE(_xlfn.TEXTBEFORE(Table13[[#This Row],[Сумма]],"."))</f>
        <v>#N/A</v>
      </c>
      <c r="V256" s="1">
        <v>611129561</v>
      </c>
      <c r="W256" s="1" t="s">
        <v>619</v>
      </c>
      <c r="X256" s="1" t="s">
        <v>111</v>
      </c>
      <c r="Y256" s="1" t="s">
        <v>112</v>
      </c>
      <c r="Z256" s="1" t="s">
        <v>113</v>
      </c>
      <c r="AA256" s="1">
        <v>8306</v>
      </c>
      <c r="AB256" s="1" t="s">
        <v>87</v>
      </c>
      <c r="AC256" s="1" t="s">
        <v>713</v>
      </c>
      <c r="AD256" s="1" t="s">
        <v>619</v>
      </c>
      <c r="AE256" s="1" t="s">
        <v>35</v>
      </c>
      <c r="AG256" s="1" t="s">
        <v>36</v>
      </c>
      <c r="AH256" s="1" t="s">
        <v>60</v>
      </c>
      <c r="AI256" s="1" t="s">
        <v>38</v>
      </c>
      <c r="AM256" s="1" t="s">
        <v>39</v>
      </c>
      <c r="AN256" s="1" t="s">
        <v>39</v>
      </c>
      <c r="AO256" s="1" t="s">
        <v>39</v>
      </c>
      <c r="AP256" s="1" t="s">
        <v>39</v>
      </c>
      <c r="AQ256" s="1">
        <v>1</v>
      </c>
      <c r="AR256" s="1" t="s">
        <v>40</v>
      </c>
      <c r="AS256" s="1" t="s">
        <v>40</v>
      </c>
      <c r="AT256" s="1" t="s">
        <v>40</v>
      </c>
      <c r="AU256" s="1" t="s">
        <v>41</v>
      </c>
      <c r="AV256" s="1" t="s">
        <v>619</v>
      </c>
      <c r="AW256" s="1" t="s">
        <v>43</v>
      </c>
    </row>
    <row r="257" spans="1:49" x14ac:dyDescent="0.35">
      <c r="A257" s="23">
        <v>45881</v>
      </c>
      <c r="B257" s="1" t="s">
        <v>197</v>
      </c>
      <c r="E257" s="18" t="s">
        <v>271</v>
      </c>
      <c r="F257" s="12">
        <v>610943576</v>
      </c>
      <c r="G257" s="12" t="s">
        <v>82</v>
      </c>
      <c r="H257" s="16" t="str">
        <f>Table13[[#This Row],[Название в системе продавца]]</f>
        <v>Принт 5в1  черный мужской 50 120939888 (Print51) (XL)</v>
      </c>
      <c r="I257" s="11" t="str">
        <f>Table13[[#This Row],[Артикул]]</f>
        <v>CL_OC_MEN_PRINT51_BLACK_120939888_50_(XL)</v>
      </c>
      <c r="J257" s="11" t="str" cm="1">
        <f t="array" ref="J257">_xlfn.TEXTJOIN("_", TRUE, INDEX(_xlfn.TEXTSPLIT(Table13[[#This Row],[SKU_ID_KSP]], "_"), _xlfn.SEQUENCE(5)))</f>
        <v>CL_OC_MEN_PRINT51_BLACK</v>
      </c>
      <c r="K257" s="11" t="str">
        <f>UPPER(_xlfn.TEXTJOIN("_",TRUE,Table13[[#This Row],[SKU_key]],Table13[[#This Row],[MY_SIZE]]))</f>
        <v>CL_OC_MEN_PRINT51_BLACK_XL</v>
      </c>
      <c r="M257" s="2"/>
      <c r="O257" s="2" t="e">
        <f>_xlfn.NUMBERVALUE(_xlfn.TEXTBEFORE(Table13[[#This Row],[Сумма]],"."))</f>
        <v>#N/A</v>
      </c>
      <c r="V257" s="1">
        <v>610943576</v>
      </c>
      <c r="W257" s="1" t="s">
        <v>619</v>
      </c>
      <c r="X257" s="1" t="s">
        <v>111</v>
      </c>
      <c r="Y257" s="1" t="s">
        <v>112</v>
      </c>
      <c r="Z257" s="1" t="s">
        <v>113</v>
      </c>
      <c r="AA257" s="1">
        <v>8306</v>
      </c>
      <c r="AB257" s="1" t="s">
        <v>87</v>
      </c>
      <c r="AC257" s="1" t="s">
        <v>714</v>
      </c>
      <c r="AD257" s="1" t="s">
        <v>619</v>
      </c>
      <c r="AE257" s="1" t="s">
        <v>35</v>
      </c>
      <c r="AG257" s="1" t="s">
        <v>36</v>
      </c>
      <c r="AH257" s="1" t="s">
        <v>37</v>
      </c>
      <c r="AI257" s="1" t="s">
        <v>38</v>
      </c>
      <c r="AM257" s="1" t="s">
        <v>39</v>
      </c>
      <c r="AN257" s="1" t="s">
        <v>39</v>
      </c>
      <c r="AO257" s="1" t="s">
        <v>39</v>
      </c>
      <c r="AP257" s="1" t="s">
        <v>39</v>
      </c>
      <c r="AQ257" s="1">
        <v>1</v>
      </c>
      <c r="AR257" s="1" t="s">
        <v>40</v>
      </c>
      <c r="AS257" s="1" t="s">
        <v>40</v>
      </c>
      <c r="AT257" s="1" t="s">
        <v>40</v>
      </c>
      <c r="AU257" s="1" t="s">
        <v>41</v>
      </c>
      <c r="AV257" s="1" t="s">
        <v>619</v>
      </c>
      <c r="AW257" s="1" t="s">
        <v>43</v>
      </c>
    </row>
    <row r="258" spans="1:49" x14ac:dyDescent="0.35">
      <c r="A258" s="23">
        <v>45881</v>
      </c>
      <c r="B258" s="1" t="s">
        <v>197</v>
      </c>
      <c r="E258" s="18" t="s">
        <v>271</v>
      </c>
      <c r="F258" s="12">
        <v>611098423</v>
      </c>
      <c r="G258" s="12" t="s">
        <v>82</v>
      </c>
      <c r="H258" s="16" t="str">
        <f>Table13[[#This Row],[Название в системе продавца]]</f>
        <v>Принт 5в1  черный мужской 48-50 116155651 (Print51) (XL)</v>
      </c>
      <c r="I258" s="11" t="str">
        <f>Table13[[#This Row],[Артикул]]</f>
        <v>CL_OC_MEN_PRINT51_BLACK_116155651_48-50_(XL)</v>
      </c>
      <c r="J258" s="11" t="str" cm="1">
        <f t="array" ref="J258">_xlfn.TEXTJOIN("_", TRUE, INDEX(_xlfn.TEXTSPLIT(Table13[[#This Row],[SKU_ID_KSP]], "_"), _xlfn.SEQUENCE(5)))</f>
        <v>CL_OC_MEN_PRINT51_BLACK</v>
      </c>
      <c r="K258" s="11" t="str">
        <f>UPPER(_xlfn.TEXTJOIN("_",TRUE,Table13[[#This Row],[SKU_key]],Table13[[#This Row],[MY_SIZE]]))</f>
        <v>CL_OC_MEN_PRINT51_BLACK_XL</v>
      </c>
      <c r="M258" s="2"/>
      <c r="O258" s="2" t="e">
        <f>_xlfn.NUMBERVALUE(_xlfn.TEXTBEFORE(Table13[[#This Row],[Сумма]],"."))</f>
        <v>#N/A</v>
      </c>
      <c r="V258" s="1">
        <v>611098423</v>
      </c>
      <c r="W258" s="1" t="s">
        <v>619</v>
      </c>
      <c r="X258" s="1" t="s">
        <v>346</v>
      </c>
      <c r="Y258" s="1" t="s">
        <v>347</v>
      </c>
      <c r="Z258" s="1" t="s">
        <v>348</v>
      </c>
      <c r="AA258" s="1">
        <v>8781</v>
      </c>
      <c r="AB258" s="1" t="s">
        <v>87</v>
      </c>
      <c r="AC258" s="1" t="s">
        <v>725</v>
      </c>
      <c r="AD258" s="1" t="s">
        <v>619</v>
      </c>
      <c r="AE258" s="1" t="s">
        <v>35</v>
      </c>
      <c r="AG258" s="1" t="s">
        <v>36</v>
      </c>
      <c r="AH258" s="1" t="s">
        <v>60</v>
      </c>
      <c r="AI258" s="1" t="s">
        <v>38</v>
      </c>
      <c r="AM258" s="1" t="s">
        <v>39</v>
      </c>
      <c r="AN258" s="1" t="s">
        <v>39</v>
      </c>
      <c r="AO258" s="1" t="s">
        <v>39</v>
      </c>
      <c r="AP258" s="1" t="s">
        <v>39</v>
      </c>
      <c r="AQ258" s="1">
        <v>1</v>
      </c>
      <c r="AR258" s="1" t="s">
        <v>40</v>
      </c>
      <c r="AS258" s="1" t="s">
        <v>40</v>
      </c>
      <c r="AT258" s="1" t="s">
        <v>40</v>
      </c>
      <c r="AU258" s="1" t="s">
        <v>41</v>
      </c>
      <c r="AV258" s="1" t="s">
        <v>619</v>
      </c>
      <c r="AW258" s="1" t="s">
        <v>43</v>
      </c>
    </row>
    <row r="259" spans="1:49" x14ac:dyDescent="0.35">
      <c r="A259" s="23">
        <v>45881</v>
      </c>
      <c r="B259" s="1" t="s">
        <v>197</v>
      </c>
      <c r="E259" s="18" t="s">
        <v>271</v>
      </c>
      <c r="F259" s="12">
        <v>610713085</v>
      </c>
      <c r="G259" s="12" t="s">
        <v>82</v>
      </c>
      <c r="H259" s="16" t="str">
        <f>Table13[[#This Row],[Название в системе продавца]]</f>
        <v>Принт 5в1  черный мужской 48 112128130 (Print51) (XL)</v>
      </c>
      <c r="I259" s="11" t="str">
        <f>Table13[[#This Row],[Артикул]]</f>
        <v>CL_OC_MEN_PRINT51_BLACK_112128130_48_(XL)</v>
      </c>
      <c r="J259" s="11" t="str" cm="1">
        <f t="array" ref="J259">_xlfn.TEXTJOIN("_", TRUE, INDEX(_xlfn.TEXTSPLIT(Table13[[#This Row],[SKU_ID_KSP]], "_"), _xlfn.SEQUENCE(5)))</f>
        <v>CL_OC_MEN_PRINT51_BLACK</v>
      </c>
      <c r="K259" s="11" t="str">
        <f>UPPER(_xlfn.TEXTJOIN("_",TRUE,Table13[[#This Row],[SKU_key]],Table13[[#This Row],[MY_SIZE]]))</f>
        <v>CL_OC_MEN_PRINT51_BLACK_XL</v>
      </c>
      <c r="M259" s="2"/>
      <c r="O259" s="2" t="e">
        <f>_xlfn.NUMBERVALUE(_xlfn.TEXTBEFORE(Table13[[#This Row],[Сумма]],"."))</f>
        <v>#N/A</v>
      </c>
      <c r="V259" s="1">
        <v>610713085</v>
      </c>
      <c r="W259" s="1" t="s">
        <v>504</v>
      </c>
      <c r="X259" s="1" t="s">
        <v>726</v>
      </c>
      <c r="Y259" s="1" t="s">
        <v>727</v>
      </c>
      <c r="Z259" s="1" t="s">
        <v>728</v>
      </c>
      <c r="AA259" s="1">
        <v>8999</v>
      </c>
      <c r="AB259" s="1" t="s">
        <v>87</v>
      </c>
      <c r="AC259" s="1" t="s">
        <v>729</v>
      </c>
      <c r="AD259" s="1" t="s">
        <v>504</v>
      </c>
      <c r="AE259" s="1" t="s">
        <v>35</v>
      </c>
      <c r="AG259" s="1" t="s">
        <v>36</v>
      </c>
      <c r="AH259" s="1" t="s">
        <v>60</v>
      </c>
      <c r="AI259" s="1" t="s">
        <v>38</v>
      </c>
      <c r="AM259" s="1" t="s">
        <v>39</v>
      </c>
      <c r="AN259" s="1" t="s">
        <v>39</v>
      </c>
      <c r="AO259" s="1" t="s">
        <v>39</v>
      </c>
      <c r="AP259" s="1" t="s">
        <v>39</v>
      </c>
      <c r="AQ259" s="1">
        <v>1</v>
      </c>
      <c r="AR259" s="1" t="s">
        <v>40</v>
      </c>
      <c r="AS259" s="1" t="s">
        <v>40</v>
      </c>
      <c r="AT259" s="1" t="s">
        <v>40</v>
      </c>
      <c r="AU259" s="1" t="s">
        <v>41</v>
      </c>
      <c r="AV259" s="1" t="s">
        <v>619</v>
      </c>
      <c r="AW259" s="1" t="s">
        <v>43</v>
      </c>
    </row>
    <row r="260" spans="1:49" x14ac:dyDescent="0.35">
      <c r="A260" s="23">
        <v>45881</v>
      </c>
      <c r="B260" s="1" t="s">
        <v>197</v>
      </c>
      <c r="E260" s="18" t="s">
        <v>271</v>
      </c>
      <c r="F260" s="12">
        <v>611267947</v>
      </c>
      <c r="G260" s="12" t="s">
        <v>143</v>
      </c>
      <c r="H260" s="16" t="str">
        <f>Table13[[#This Row],[Название в системе продавца]]</f>
        <v>Принт 5в1  черный мужской 46 120939888 (Print51) (L)</v>
      </c>
      <c r="I260" s="11" t="str">
        <f>Table13[[#This Row],[Артикул]]</f>
        <v>CL_OC_MEN_PRINT51_BLACK_120939888_46_(L)</v>
      </c>
      <c r="J260" s="11" t="str" cm="1">
        <f t="array" ref="J260">_xlfn.TEXTJOIN("_", TRUE, INDEX(_xlfn.TEXTSPLIT(Table13[[#This Row],[SKU_ID_KSP]], "_"), _xlfn.SEQUENCE(5)))</f>
        <v>CL_OC_MEN_PRINT51_BLACK</v>
      </c>
      <c r="K260" s="11" t="str">
        <f>UPPER(_xlfn.TEXTJOIN("_",TRUE,Table13[[#This Row],[SKU_key]],Table13[[#This Row],[MY_SIZE]]))</f>
        <v>CL_OC_MEN_PRINT51_BLACK_L</v>
      </c>
      <c r="M260" s="2"/>
      <c r="O260" s="2" t="e">
        <f>_xlfn.NUMBERVALUE(_xlfn.TEXTBEFORE(Table13[[#This Row],[Сумма]],"."))</f>
        <v>#N/A</v>
      </c>
      <c r="V260" s="1">
        <v>611267947</v>
      </c>
      <c r="W260" s="1" t="s">
        <v>619</v>
      </c>
      <c r="X260" s="1" t="s">
        <v>240</v>
      </c>
      <c r="Y260" s="1" t="s">
        <v>241</v>
      </c>
      <c r="Z260" s="1" t="s">
        <v>242</v>
      </c>
      <c r="AA260" s="1">
        <v>8199</v>
      </c>
      <c r="AB260" s="1" t="s">
        <v>87</v>
      </c>
      <c r="AC260" s="1" t="s">
        <v>715</v>
      </c>
      <c r="AD260" s="1" t="s">
        <v>619</v>
      </c>
      <c r="AE260" s="1" t="s">
        <v>35</v>
      </c>
      <c r="AG260" s="1" t="s">
        <v>36</v>
      </c>
      <c r="AH260" s="1" t="s">
        <v>60</v>
      </c>
      <c r="AI260" s="1" t="s">
        <v>38</v>
      </c>
      <c r="AM260" s="1" t="s">
        <v>39</v>
      </c>
      <c r="AN260" s="1" t="s">
        <v>39</v>
      </c>
      <c r="AO260" s="1" t="s">
        <v>39</v>
      </c>
      <c r="AP260" s="1" t="s">
        <v>39</v>
      </c>
      <c r="AQ260" s="1">
        <v>1</v>
      </c>
      <c r="AR260" s="1" t="s">
        <v>40</v>
      </c>
      <c r="AS260" s="1" t="s">
        <v>40</v>
      </c>
      <c r="AT260" s="1" t="s">
        <v>40</v>
      </c>
      <c r="AU260" s="1" t="s">
        <v>41</v>
      </c>
      <c r="AV260" s="1" t="s">
        <v>619</v>
      </c>
      <c r="AW260" s="1" t="s">
        <v>43</v>
      </c>
    </row>
    <row r="261" spans="1:49" x14ac:dyDescent="0.35">
      <c r="A261" s="23">
        <v>45881</v>
      </c>
      <c r="B261" s="1" t="s">
        <v>197</v>
      </c>
      <c r="E261" s="18" t="s">
        <v>271</v>
      </c>
      <c r="F261" s="12">
        <v>610712975</v>
      </c>
      <c r="G261" s="12" t="s">
        <v>143</v>
      </c>
      <c r="H261" s="16" t="str">
        <f>Table13[[#This Row],[Название в системе продавца]]</f>
        <v>Принт 5в1  черный мужской 46/L 103217238 (Print51) (L)</v>
      </c>
      <c r="I261" s="11" t="str">
        <f>Table13[[#This Row],[Артикул]]</f>
        <v>CL_OC_MEN_PRINT51_BLACK_103217238_46/L_(L)</v>
      </c>
      <c r="J261" s="11" t="str" cm="1">
        <f t="array" ref="J261">_xlfn.TEXTJOIN("_", TRUE, INDEX(_xlfn.TEXTSPLIT(Table13[[#This Row],[SKU_ID_KSP]], "_"), _xlfn.SEQUENCE(5)))</f>
        <v>CL_OC_MEN_PRINT51_BLACK</v>
      </c>
      <c r="K261" s="11" t="str">
        <f>UPPER(_xlfn.TEXTJOIN("_",TRUE,Table13[[#This Row],[SKU_key]],Table13[[#This Row],[MY_SIZE]]))</f>
        <v>CL_OC_MEN_PRINT51_BLACK_L</v>
      </c>
      <c r="M261" s="2"/>
      <c r="O261" s="2" t="e">
        <f>_xlfn.NUMBERVALUE(_xlfn.TEXTBEFORE(Table13[[#This Row],[Сумма]],"."))</f>
        <v>#N/A</v>
      </c>
      <c r="V261" s="1">
        <v>610712975</v>
      </c>
      <c r="W261" s="1" t="s">
        <v>504</v>
      </c>
      <c r="X261" s="1" t="s">
        <v>256</v>
      </c>
      <c r="Y261" s="1" t="s">
        <v>257</v>
      </c>
      <c r="Z261" s="1" t="s">
        <v>258</v>
      </c>
      <c r="AA261" s="1">
        <v>8999</v>
      </c>
      <c r="AB261" s="1" t="s">
        <v>48</v>
      </c>
      <c r="AC261" s="1" t="s">
        <v>739</v>
      </c>
      <c r="AD261" s="1" t="s">
        <v>504</v>
      </c>
      <c r="AE261" s="1" t="s">
        <v>35</v>
      </c>
      <c r="AG261" s="1" t="s">
        <v>97</v>
      </c>
      <c r="AH261" s="1" t="s">
        <v>60</v>
      </c>
      <c r="AI261" s="1" t="s">
        <v>38</v>
      </c>
      <c r="AM261" s="1" t="s">
        <v>39</v>
      </c>
      <c r="AN261" s="1" t="s">
        <v>39</v>
      </c>
      <c r="AO261" s="1" t="s">
        <v>39</v>
      </c>
      <c r="AP261" s="1" t="s">
        <v>39</v>
      </c>
      <c r="AQ261" s="1">
        <v>1</v>
      </c>
      <c r="AR261" s="1" t="s">
        <v>40</v>
      </c>
      <c r="AS261" s="1" t="s">
        <v>40</v>
      </c>
      <c r="AT261" s="1" t="s">
        <v>40</v>
      </c>
      <c r="AU261" s="1" t="s">
        <v>41</v>
      </c>
      <c r="AV261" s="1" t="s">
        <v>619</v>
      </c>
      <c r="AW261" s="1" t="s">
        <v>43</v>
      </c>
    </row>
    <row r="262" spans="1:49" x14ac:dyDescent="0.35">
      <c r="A262" s="23">
        <v>45881</v>
      </c>
      <c r="B262" s="1" t="s">
        <v>197</v>
      </c>
      <c r="E262" s="18" t="s">
        <v>271</v>
      </c>
      <c r="F262" s="12">
        <v>611185277</v>
      </c>
      <c r="G262" s="12" t="s">
        <v>79</v>
      </c>
      <c r="H262" s="16" t="str">
        <f>Table13[[#This Row],[Название в системе продавца]]</f>
        <v>Принт 5в1  черный мужской 42 120939888 (Print51) (S)</v>
      </c>
      <c r="I262" s="11" t="str">
        <f>Table13[[#This Row],[Артикул]]</f>
        <v>CL_OC_MEN_PRINT51_BLACK_120939888_42_(S)</v>
      </c>
      <c r="J262" s="11" t="str" cm="1">
        <f t="array" ref="J262">_xlfn.TEXTJOIN("_", TRUE, INDEX(_xlfn.TEXTSPLIT(Table13[[#This Row],[SKU_ID_KSP]], "_"), _xlfn.SEQUENCE(5)))</f>
        <v>CL_OC_MEN_PRINT51_BLACK</v>
      </c>
      <c r="K262" s="11" t="str">
        <f>UPPER(_xlfn.TEXTJOIN("_",TRUE,Table13[[#This Row],[SKU_key]],Table13[[#This Row],[MY_SIZE]]))</f>
        <v>CL_OC_MEN_PRINT51_BLACK_S</v>
      </c>
      <c r="M262" s="2"/>
      <c r="O262" s="2" t="e">
        <f>_xlfn.NUMBERVALUE(_xlfn.TEXTBEFORE(Table13[[#This Row],[Сумма]],"."))</f>
        <v>#N/A</v>
      </c>
      <c r="V262" s="1">
        <v>611185277</v>
      </c>
      <c r="W262" s="1" t="s">
        <v>619</v>
      </c>
      <c r="X262" s="1" t="s">
        <v>716</v>
      </c>
      <c r="Y262" s="1" t="s">
        <v>717</v>
      </c>
      <c r="Z262" s="1" t="s">
        <v>718</v>
      </c>
      <c r="AA262" s="1">
        <v>8799</v>
      </c>
      <c r="AB262" s="1" t="s">
        <v>87</v>
      </c>
      <c r="AC262" s="1" t="s">
        <v>719</v>
      </c>
      <c r="AD262" s="1" t="s">
        <v>619</v>
      </c>
      <c r="AE262" s="1" t="s">
        <v>35</v>
      </c>
      <c r="AG262" s="1" t="s">
        <v>36</v>
      </c>
      <c r="AH262" s="1" t="s">
        <v>37</v>
      </c>
      <c r="AI262" s="1" t="s">
        <v>38</v>
      </c>
      <c r="AM262" s="1" t="s">
        <v>39</v>
      </c>
      <c r="AN262" s="1" t="s">
        <v>39</v>
      </c>
      <c r="AO262" s="1" t="s">
        <v>39</v>
      </c>
      <c r="AP262" s="1" t="s">
        <v>39</v>
      </c>
      <c r="AQ262" s="1">
        <v>1</v>
      </c>
      <c r="AR262" s="1" t="s">
        <v>40</v>
      </c>
      <c r="AS262" s="1" t="s">
        <v>40</v>
      </c>
      <c r="AT262" s="1" t="s">
        <v>40</v>
      </c>
      <c r="AU262" s="1" t="s">
        <v>41</v>
      </c>
      <c r="AV262" s="1" t="s">
        <v>619</v>
      </c>
      <c r="AW262" s="1" t="s">
        <v>43</v>
      </c>
    </row>
    <row r="263" spans="1:49" x14ac:dyDescent="0.35">
      <c r="A263" s="23">
        <v>45881</v>
      </c>
      <c r="B263" s="1" t="s">
        <v>197</v>
      </c>
      <c r="E263" s="14" t="str">
        <f>_xlfn.XLOOKUP(Table13[[#This Row],[SKU_key]],[1]!B_m_02_SKU[SKU_key],[1]!B_m_02_SKU[Kaspi_name_core],"",0,1)</f>
        <v>Леггинсы черные</v>
      </c>
      <c r="F263" s="12">
        <v>610929187</v>
      </c>
      <c r="G263" s="12" t="s">
        <v>82</v>
      </c>
      <c r="H263" s="16" t="str">
        <f>Table13[[#This Row],[Название в системе продавца]]</f>
        <v>Леггинсы черные мужской XL 52 116968695 (2XL)</v>
      </c>
      <c r="I263" s="11" t="str">
        <f>Table13[[#This Row],[Артикул]]</f>
        <v>CL_NEW-CLO_MEN_LEG_BLACK_XL 52_(2XL)</v>
      </c>
      <c r="J263" s="11" t="str" cm="1">
        <f t="array" ref="J263">_xlfn.TEXTJOIN("_", TRUE, INDEX(_xlfn.TEXTSPLIT(Table13[[#This Row],[SKU_ID_KSP]], "_"), _xlfn.SEQUENCE(5)))</f>
        <v>CL_NEW-CLO_MEN_LEG_BLACK</v>
      </c>
      <c r="K263" s="11" t="str">
        <f>UPPER(_xlfn.TEXTJOIN("_",TRUE,Table13[[#This Row],[SKU_key]],Table13[[#This Row],[MY_SIZE]]))</f>
        <v>CL_NEW-CLO_MEN_LEG_BLACK_XL</v>
      </c>
      <c r="M263" s="2"/>
      <c r="O263" s="2" t="e">
        <f>_xlfn.NUMBERVALUE(_xlfn.TEXTBEFORE(Table13[[#This Row],[Сумма]],"."))</f>
        <v>#N/A</v>
      </c>
      <c r="V263" s="1">
        <v>610929187</v>
      </c>
      <c r="W263" s="1" t="s">
        <v>619</v>
      </c>
      <c r="X263" s="1" t="s">
        <v>289</v>
      </c>
      <c r="Y263" s="1" t="s">
        <v>290</v>
      </c>
      <c r="Z263" s="1" t="s">
        <v>291</v>
      </c>
      <c r="AA263" s="1">
        <v>1398</v>
      </c>
      <c r="AB263" s="1" t="s">
        <v>48</v>
      </c>
      <c r="AC263" s="1" t="s">
        <v>750</v>
      </c>
      <c r="AD263" s="1" t="s">
        <v>619</v>
      </c>
      <c r="AE263" s="1" t="s">
        <v>35</v>
      </c>
      <c r="AG263" s="1" t="s">
        <v>36</v>
      </c>
      <c r="AH263" s="1" t="s">
        <v>60</v>
      </c>
      <c r="AI263" s="1" t="s">
        <v>38</v>
      </c>
      <c r="AM263" s="1" t="s">
        <v>39</v>
      </c>
      <c r="AN263" s="1" t="s">
        <v>39</v>
      </c>
      <c r="AO263" s="1" t="s">
        <v>39</v>
      </c>
      <c r="AP263" s="1" t="s">
        <v>39</v>
      </c>
      <c r="AQ263" s="1">
        <v>1</v>
      </c>
      <c r="AR263" s="1" t="s">
        <v>40</v>
      </c>
      <c r="AS263" s="1" t="s">
        <v>40</v>
      </c>
      <c r="AT263" s="1" t="s">
        <v>40</v>
      </c>
      <c r="AU263" s="1" t="s">
        <v>41</v>
      </c>
      <c r="AV263" s="1" t="s">
        <v>619</v>
      </c>
      <c r="AW263" s="1" t="s">
        <v>43</v>
      </c>
    </row>
    <row r="264" spans="1:49" x14ac:dyDescent="0.35">
      <c r="A264" s="23">
        <v>45881</v>
      </c>
      <c r="B264" s="1" t="s">
        <v>197</v>
      </c>
      <c r="E264" s="14" t="str">
        <f>_xlfn.XLOOKUP(Table13[[#This Row],[SKU_key]],[1]!B_m_02_SKU[SKU_key],[1]!B_m_02_SKU[Kaspi_name_core],"",0,1)</f>
        <v>Леггинсы черные</v>
      </c>
      <c r="F264" s="12">
        <v>610834759</v>
      </c>
      <c r="G264" s="12" t="s">
        <v>82</v>
      </c>
      <c r="H264" s="16" t="str">
        <f>Table13[[#This Row],[Название в системе продавца]]</f>
        <v>Леггинсы черные мужской XL 52 116968695 (2XL)</v>
      </c>
      <c r="I264" s="11" t="str">
        <f>Table13[[#This Row],[Артикул]]</f>
        <v>CL_NEW-CLO_MEN_LEG_BLACK_XL 52_(2XL)</v>
      </c>
      <c r="J264" s="11" t="str" cm="1">
        <f t="array" ref="J264">_xlfn.TEXTJOIN("_", TRUE, INDEX(_xlfn.TEXTSPLIT(Table13[[#This Row],[SKU_ID_KSP]], "_"), _xlfn.SEQUENCE(5)))</f>
        <v>CL_NEW-CLO_MEN_LEG_BLACK</v>
      </c>
      <c r="K264" s="11" t="str">
        <f>UPPER(_xlfn.TEXTJOIN("_",TRUE,Table13[[#This Row],[SKU_key]],Table13[[#This Row],[MY_SIZE]]))</f>
        <v>CL_NEW-CLO_MEN_LEG_BLACK_XL</v>
      </c>
      <c r="M264" s="2"/>
      <c r="O264" s="2" t="e">
        <f>_xlfn.NUMBERVALUE(_xlfn.TEXTBEFORE(Table13[[#This Row],[Сумма]],"."))</f>
        <v>#N/A</v>
      </c>
      <c r="V264" s="1">
        <v>610834759</v>
      </c>
      <c r="W264" s="1" t="s">
        <v>504</v>
      </c>
      <c r="X264" s="1" t="s">
        <v>289</v>
      </c>
      <c r="Y264" s="1" t="s">
        <v>290</v>
      </c>
      <c r="Z264" s="1" t="s">
        <v>291</v>
      </c>
      <c r="AA264" s="1">
        <v>1398</v>
      </c>
      <c r="AB264" s="1" t="s">
        <v>48</v>
      </c>
      <c r="AC264" s="1" t="s">
        <v>751</v>
      </c>
      <c r="AD264" s="1" t="s">
        <v>504</v>
      </c>
      <c r="AE264" s="1" t="s">
        <v>35</v>
      </c>
      <c r="AG264" s="1" t="s">
        <v>36</v>
      </c>
      <c r="AH264" s="1" t="s">
        <v>60</v>
      </c>
      <c r="AI264" s="1" t="s">
        <v>38</v>
      </c>
      <c r="AM264" s="1" t="s">
        <v>39</v>
      </c>
      <c r="AN264" s="1" t="s">
        <v>39</v>
      </c>
      <c r="AO264" s="1" t="s">
        <v>39</v>
      </c>
      <c r="AP264" s="1" t="s">
        <v>39</v>
      </c>
      <c r="AQ264" s="1">
        <v>1</v>
      </c>
      <c r="AR264" s="1" t="s">
        <v>40</v>
      </c>
      <c r="AS264" s="1" t="s">
        <v>40</v>
      </c>
      <c r="AT264" s="1" t="s">
        <v>40</v>
      </c>
      <c r="AU264" s="1" t="s">
        <v>41</v>
      </c>
      <c r="AV264" s="1" t="s">
        <v>619</v>
      </c>
      <c r="AW264" s="1" t="s">
        <v>43</v>
      </c>
    </row>
    <row r="265" spans="1:49" x14ac:dyDescent="0.35">
      <c r="A265" s="23">
        <v>45881</v>
      </c>
      <c r="B265" s="1" t="s">
        <v>197</v>
      </c>
      <c r="E265" s="14" t="str">
        <f>_xlfn.XLOOKUP(Table13[[#This Row],[SKU_key]],[1]!B_m_02_SKU[SKU_key],[1]!B_m_02_SKU[Kaspi_name_core],"",0,1)</f>
        <v>Леггинсы черные</v>
      </c>
      <c r="F265" s="12">
        <v>610999373</v>
      </c>
      <c r="G265" s="12" t="s">
        <v>198</v>
      </c>
      <c r="H265" s="16" t="str">
        <f>Table13[[#This Row],[Название в системе продавца]]</f>
        <v>Леггинсы черные мужской S 44-46 116968695 (M)</v>
      </c>
      <c r="I265" s="11" t="str">
        <f>Table13[[#This Row],[Артикул]]</f>
        <v>CL_NEW-CLO_MEN_LEG_BLACK_S 44-46_(M)</v>
      </c>
      <c r="J265" s="11" t="str" cm="1">
        <f t="array" ref="J265">_xlfn.TEXTJOIN("_", TRUE, INDEX(_xlfn.TEXTSPLIT(Table13[[#This Row],[SKU_ID_KSP]], "_"), _xlfn.SEQUENCE(5)))</f>
        <v>CL_NEW-CLO_MEN_LEG_BLACK</v>
      </c>
      <c r="K265" s="11" t="str">
        <f>UPPER(_xlfn.TEXTJOIN("_",TRUE,Table13[[#This Row],[SKU_key]],Table13[[#This Row],[MY_SIZE]]))</f>
        <v>CL_NEW-CLO_MEN_LEG_BLACK_M</v>
      </c>
      <c r="M265" s="2"/>
      <c r="O265" s="2" t="e">
        <f>_xlfn.NUMBERVALUE(_xlfn.TEXTBEFORE(Table13[[#This Row],[Сумма]],"."))</f>
        <v>#N/A</v>
      </c>
      <c r="V265" s="1">
        <v>610999373</v>
      </c>
      <c r="W265" s="1" t="s">
        <v>619</v>
      </c>
      <c r="X265" s="1" t="s">
        <v>177</v>
      </c>
      <c r="Y265" s="1" t="s">
        <v>178</v>
      </c>
      <c r="Z265" s="1" t="s">
        <v>179</v>
      </c>
      <c r="AA265" s="1">
        <v>1489</v>
      </c>
      <c r="AB265" s="1" t="s">
        <v>48</v>
      </c>
      <c r="AC265" s="1" t="s">
        <v>752</v>
      </c>
      <c r="AD265" s="1" t="s">
        <v>619</v>
      </c>
      <c r="AE265" s="1" t="s">
        <v>35</v>
      </c>
      <c r="AG265" s="1" t="s">
        <v>97</v>
      </c>
      <c r="AH265" s="1" t="s">
        <v>60</v>
      </c>
      <c r="AI265" s="1" t="s">
        <v>38</v>
      </c>
      <c r="AM265" s="1" t="s">
        <v>39</v>
      </c>
      <c r="AN265" s="1" t="s">
        <v>39</v>
      </c>
      <c r="AO265" s="1" t="s">
        <v>39</v>
      </c>
      <c r="AP265" s="1" t="s">
        <v>39</v>
      </c>
      <c r="AQ265" s="1">
        <v>1</v>
      </c>
      <c r="AR265" s="1" t="s">
        <v>40</v>
      </c>
      <c r="AS265" s="1" t="s">
        <v>40</v>
      </c>
      <c r="AT265" s="1" t="s">
        <v>40</v>
      </c>
      <c r="AU265" s="1" t="s">
        <v>41</v>
      </c>
      <c r="AV265" s="1" t="s">
        <v>619</v>
      </c>
      <c r="AW265" s="1" t="s">
        <v>43</v>
      </c>
    </row>
    <row r="266" spans="1:49" x14ac:dyDescent="0.35">
      <c r="A266" s="23">
        <v>45881</v>
      </c>
      <c r="B266" s="1" t="s">
        <v>197</v>
      </c>
      <c r="E266" s="14" t="str">
        <f>_xlfn.XLOOKUP(Table13[[#This Row],[SKU_key]],[1]!B_m_02_SKU[SKU_key],[1]!B_m_02_SKU[Kaspi_name_core],"",0,1)</f>
        <v>Леггинсы черные</v>
      </c>
      <c r="F266" s="12">
        <v>611273329</v>
      </c>
      <c r="G266" s="12" t="s">
        <v>82</v>
      </c>
      <c r="H266" s="16" t="str">
        <f>Table13[[#This Row],[Название в системе продавца]]</f>
        <v>Леггинсы черные мужской L 50 116968695 (XL)</v>
      </c>
      <c r="I266" s="11" t="str">
        <f>Table13[[#This Row],[Артикул]]</f>
        <v>CL_NEW-CLO_MEN_LEG_BLACK_L 50_(XL)</v>
      </c>
      <c r="J266" s="11" t="str" cm="1">
        <f t="array" ref="J266">_xlfn.TEXTJOIN("_", TRUE, INDEX(_xlfn.TEXTSPLIT(Table13[[#This Row],[SKU_ID_KSP]], "_"), _xlfn.SEQUENCE(5)))</f>
        <v>CL_NEW-CLO_MEN_LEG_BLACK</v>
      </c>
      <c r="K266" s="11" t="str">
        <f>UPPER(_xlfn.TEXTJOIN("_",TRUE,Table13[[#This Row],[SKU_key]],Table13[[#This Row],[MY_SIZE]]))</f>
        <v>CL_NEW-CLO_MEN_LEG_BLACK_XL</v>
      </c>
      <c r="M266" s="2"/>
      <c r="O266" s="2" t="e">
        <f>_xlfn.NUMBERVALUE(_xlfn.TEXTBEFORE(Table13[[#This Row],[Сумма]],"."))</f>
        <v>#N/A</v>
      </c>
      <c r="V266" s="1">
        <v>611273329</v>
      </c>
      <c r="W266" s="1" t="s">
        <v>619</v>
      </c>
      <c r="X266" s="1" t="s">
        <v>753</v>
      </c>
      <c r="Y266" s="1" t="s">
        <v>754</v>
      </c>
      <c r="Z266" s="1" t="s">
        <v>755</v>
      </c>
      <c r="AA266" s="1">
        <v>1398</v>
      </c>
      <c r="AB266" s="1" t="s">
        <v>48</v>
      </c>
      <c r="AC266" s="1" t="s">
        <v>756</v>
      </c>
      <c r="AD266" s="1" t="s">
        <v>619</v>
      </c>
      <c r="AE266" s="1" t="s">
        <v>35</v>
      </c>
      <c r="AG266" s="1" t="s">
        <v>97</v>
      </c>
      <c r="AH266" s="1" t="s">
        <v>37</v>
      </c>
      <c r="AI266" s="1" t="s">
        <v>38</v>
      </c>
      <c r="AM266" s="1" t="s">
        <v>39</v>
      </c>
      <c r="AN266" s="1" t="s">
        <v>39</v>
      </c>
      <c r="AO266" s="1" t="s">
        <v>39</v>
      </c>
      <c r="AP266" s="1" t="s">
        <v>39</v>
      </c>
      <c r="AQ266" s="1">
        <v>1</v>
      </c>
      <c r="AR266" s="1" t="s">
        <v>40</v>
      </c>
      <c r="AS266" s="1" t="s">
        <v>40</v>
      </c>
      <c r="AT266" s="1" t="s">
        <v>40</v>
      </c>
      <c r="AU266" s="1" t="s">
        <v>41</v>
      </c>
      <c r="AV266" s="1" t="s">
        <v>619</v>
      </c>
      <c r="AW266" s="1" t="s">
        <v>43</v>
      </c>
    </row>
    <row r="267" spans="1:49" x14ac:dyDescent="0.35">
      <c r="A267" s="23">
        <v>45881</v>
      </c>
      <c r="B267" s="1" t="s">
        <v>197</v>
      </c>
      <c r="E267" s="14" t="str">
        <f>_xlfn.XLOOKUP(Table13[[#This Row],[SKU_key]],[1]!B_m_02_SKU[SKU_key],[1]!B_m_02_SKU[Kaspi_name_core],"",0,1)</f>
        <v>Леггинсы черные</v>
      </c>
      <c r="F267" s="13" t="str">
        <f>_xlfn.XLOOKUP(Table13[[#This Row],[SKU_key]],[1]!B_m_02_SKU[SKU_key],[1]!B_m_02_SKU[Kaspi_name_core],"",0,1)</f>
        <v>Леггинсы черные</v>
      </c>
      <c r="G267" s="12" t="s">
        <v>141</v>
      </c>
      <c r="H267" s="16" t="str">
        <f>Table13[[#This Row],[Название в системе продавца]]</f>
        <v>Леггинсы черные мужской 3XL 54-56 116968695 (3XL)</v>
      </c>
      <c r="I267" s="11" t="str">
        <f>Table13[[#This Row],[Артикул]]</f>
        <v>CL_NEW-CLO_MEN_LEG_BLACK_3XL 54-56_(3XL)</v>
      </c>
      <c r="J267" s="11" t="str" cm="1">
        <f t="array" ref="J267">_xlfn.TEXTJOIN("_", TRUE, INDEX(_xlfn.TEXTSPLIT(Table13[[#This Row],[SKU_ID_KSP]], "_"), _xlfn.SEQUENCE(5)))</f>
        <v>CL_NEW-CLO_MEN_LEG_BLACK</v>
      </c>
      <c r="K267" s="11" t="str">
        <f>UPPER(_xlfn.TEXTJOIN("_",TRUE,Table13[[#This Row],[SKU_key]],Table13[[#This Row],[MY_SIZE]]))</f>
        <v>CL_NEW-CLO_MEN_LEG_BLACK_3XL</v>
      </c>
      <c r="M267" s="2"/>
      <c r="O267" s="2" t="e">
        <f>_xlfn.NUMBERVALUE(_xlfn.TEXTBEFORE(Table13[[#This Row],[Сумма]],"."))</f>
        <v>#N/A</v>
      </c>
      <c r="V267" s="1">
        <v>610619543</v>
      </c>
      <c r="W267" s="1" t="s">
        <v>504</v>
      </c>
      <c r="X267" s="1" t="s">
        <v>522</v>
      </c>
      <c r="Y267" s="1" t="s">
        <v>523</v>
      </c>
      <c r="Z267" s="1" t="s">
        <v>524</v>
      </c>
      <c r="AA267" s="1">
        <v>1398</v>
      </c>
      <c r="AB267" s="1" t="s">
        <v>48</v>
      </c>
      <c r="AC267" s="1" t="s">
        <v>757</v>
      </c>
      <c r="AD267" s="1" t="s">
        <v>504</v>
      </c>
      <c r="AE267" s="1" t="s">
        <v>35</v>
      </c>
      <c r="AG267" s="1" t="s">
        <v>36</v>
      </c>
      <c r="AH267" s="1" t="s">
        <v>60</v>
      </c>
      <c r="AI267" s="1" t="s">
        <v>38</v>
      </c>
      <c r="AM267" s="1" t="s">
        <v>39</v>
      </c>
      <c r="AN267" s="1" t="s">
        <v>39</v>
      </c>
      <c r="AO267" s="1" t="s">
        <v>39</v>
      </c>
      <c r="AP267" s="1" t="s">
        <v>39</v>
      </c>
      <c r="AQ267" s="1">
        <v>1</v>
      </c>
      <c r="AR267" s="1" t="s">
        <v>61</v>
      </c>
      <c r="AS267" s="1" t="s">
        <v>40</v>
      </c>
      <c r="AT267" s="1" t="s">
        <v>40</v>
      </c>
      <c r="AU267" s="1" t="s">
        <v>41</v>
      </c>
      <c r="AV267" s="1" t="s">
        <v>619</v>
      </c>
      <c r="AW267" s="1" t="s">
        <v>43</v>
      </c>
    </row>
    <row r="268" spans="1:49" x14ac:dyDescent="0.35">
      <c r="A268" s="23">
        <v>45881</v>
      </c>
      <c r="B268" s="1" t="s">
        <v>197</v>
      </c>
      <c r="E268" s="14" t="str">
        <f>_xlfn.XLOOKUP(Table13[[#This Row],[SKU_key]],[1]!B_m_02_SKU[SKU_key],[1]!B_m_02_SKU[Kaspi_name_core],"",0,1)</f>
        <v>Спортивный 3в1 десткий черный</v>
      </c>
      <c r="F268" s="12">
        <v>611082051</v>
      </c>
      <c r="G268" s="12">
        <v>26</v>
      </c>
      <c r="H268" s="16" t="str">
        <f>Table13[[#This Row],[Название в системе продавца]]</f>
        <v>Спортивный 3в1 черный детский 128-134 136306498 (26)</v>
      </c>
      <c r="I268" s="11" t="str">
        <f>Table13[[#This Row],[Артикул]]</f>
        <v>CL_NEW-CLO_KIDS_KID-31_BLACK_128-134_(26)</v>
      </c>
      <c r="J268" s="11" t="str" cm="1">
        <f t="array" ref="J268">_xlfn.TEXTJOIN("_", TRUE, INDEX(_xlfn.TEXTSPLIT(Table13[[#This Row],[SKU_ID_KSP]], "_"), _xlfn.SEQUENCE(5)))</f>
        <v>CL_NEW-CLO_KIDS_KID-31_BLACK</v>
      </c>
      <c r="K268" s="11" t="str">
        <f>UPPER(_xlfn.TEXTJOIN("_",TRUE,Table13[[#This Row],[SKU_key]],Table13[[#This Row],[MY_SIZE]]))</f>
        <v>CL_NEW-CLO_KIDS_KID-31_BLACK_26</v>
      </c>
      <c r="M268" s="2"/>
      <c r="O268" s="2" t="e">
        <f>_xlfn.NUMBERVALUE(_xlfn.TEXTBEFORE(Table13[[#This Row],[Сумма]],"."))</f>
        <v>#N/A</v>
      </c>
      <c r="V268" s="1">
        <v>611082051</v>
      </c>
      <c r="W268" s="1" t="s">
        <v>619</v>
      </c>
      <c r="X268" s="1" t="s">
        <v>411</v>
      </c>
      <c r="Y268" s="1" t="s">
        <v>412</v>
      </c>
      <c r="Z268" s="1" t="s">
        <v>413</v>
      </c>
      <c r="AA268" s="1">
        <v>8991</v>
      </c>
      <c r="AB268" s="1" t="s">
        <v>320</v>
      </c>
      <c r="AC268" s="1" t="s">
        <v>758</v>
      </c>
      <c r="AD268" s="1" t="s">
        <v>619</v>
      </c>
      <c r="AE268" s="1" t="s">
        <v>35</v>
      </c>
      <c r="AG268" s="1" t="s">
        <v>97</v>
      </c>
      <c r="AH268" s="1" t="s">
        <v>60</v>
      </c>
      <c r="AI268" s="1" t="s">
        <v>38</v>
      </c>
      <c r="AM268" s="1" t="s">
        <v>39</v>
      </c>
      <c r="AN268" s="1" t="s">
        <v>39</v>
      </c>
      <c r="AO268" s="1" t="s">
        <v>39</v>
      </c>
      <c r="AP268" s="1" t="s">
        <v>39</v>
      </c>
      <c r="AQ268" s="1">
        <v>1</v>
      </c>
      <c r="AR268" s="1" t="s">
        <v>40</v>
      </c>
      <c r="AS268" s="1" t="s">
        <v>40</v>
      </c>
      <c r="AT268" s="1" t="s">
        <v>40</v>
      </c>
      <c r="AU268" s="1" t="s">
        <v>41</v>
      </c>
      <c r="AV268" s="1" t="s">
        <v>619</v>
      </c>
      <c r="AW268" s="1" t="s">
        <v>43</v>
      </c>
    </row>
    <row r="269" spans="1:49" x14ac:dyDescent="0.35">
      <c r="A269" s="23"/>
      <c r="E269" s="14" t="e">
        <f>_xlfn.XLOOKUP(Table13[[#This Row],[SKU_key]],[1]!B_m_02_SKU[SKU_key],[1]!B_m_02_SKU[Kaspi_name_core],"",0,1)</f>
        <v>#REF!</v>
      </c>
      <c r="F269" s="1">
        <f>Table13[[#This Row],[№ заказа]]</f>
        <v>0</v>
      </c>
      <c r="H269" s="16">
        <f>Table13[[#This Row],[Название в системе продавца]]</f>
        <v>0</v>
      </c>
      <c r="I269" s="11">
        <f>Table13[[#This Row],[Артикул]]</f>
        <v>0</v>
      </c>
      <c r="J269" s="11" t="e" cm="1">
        <f t="array" ref="J269">_xlfn.TEXTJOIN("_", TRUE, INDEX(_xlfn.TEXTSPLIT(Table13[[#This Row],[SKU_ID_KSP]], "_"), _xlfn.SEQUENCE(5)))</f>
        <v>#REF!</v>
      </c>
      <c r="K269" s="11" t="e">
        <f>UPPER(_xlfn.TEXTJOIN("_",TRUE,Table13[[#This Row],[SKU_key]],Table13[[#This Row],[MY_SIZE]]))</f>
        <v>#REF!</v>
      </c>
      <c r="M269" s="2"/>
      <c r="O269" s="2" t="e">
        <f>_xlfn.NUMBERVALUE(_xlfn.TEXTBEFORE(Table13[[#This Row],[Сумма]],"."))</f>
        <v>#N/A</v>
      </c>
      <c r="V269" s="1"/>
      <c r="W269" s="1"/>
      <c r="X269" s="1"/>
    </row>
    <row r="270" spans="1:49" x14ac:dyDescent="0.35">
      <c r="A270" s="23"/>
      <c r="E270" s="14" t="e">
        <f>_xlfn.XLOOKUP(Table13[[#This Row],[SKU_key]],[1]!B_m_02_SKU[SKU_key],[1]!B_m_02_SKU[Kaspi_name_core],"",0,1)</f>
        <v>#REF!</v>
      </c>
      <c r="F270" s="1">
        <f>Table13[[#This Row],[№ заказа]]</f>
        <v>0</v>
      </c>
      <c r="H270" s="16">
        <f>Table13[[#This Row],[Название в системе продавца]]</f>
        <v>0</v>
      </c>
      <c r="I270" s="11">
        <f>Table13[[#This Row],[Артикул]]</f>
        <v>0</v>
      </c>
      <c r="J270" s="11" t="e" cm="1">
        <f t="array" ref="J270">_xlfn.TEXTJOIN("_", TRUE, INDEX(_xlfn.TEXTSPLIT(Table13[[#This Row],[SKU_ID_KSP]], "_"), _xlfn.SEQUENCE(5)))</f>
        <v>#REF!</v>
      </c>
      <c r="K270" s="11" t="e">
        <f>UPPER(_xlfn.TEXTJOIN("_",TRUE,Table13[[#This Row],[SKU_key]],Table13[[#This Row],[MY_SIZE]]))</f>
        <v>#REF!</v>
      </c>
      <c r="M270" s="2"/>
      <c r="O270" s="2" t="e">
        <f>_xlfn.NUMBERVALUE(_xlfn.TEXTBEFORE(Table13[[#This Row],[Сумма]],"."))</f>
        <v>#N/A</v>
      </c>
      <c r="V270" s="1"/>
      <c r="W270" s="1"/>
      <c r="X270" s="1"/>
    </row>
    <row r="271" spans="1:49" x14ac:dyDescent="0.35">
      <c r="A271" s="23"/>
      <c r="E271" s="14" t="e">
        <f>_xlfn.XLOOKUP(Table13[[#This Row],[SKU_key]],[1]!B_m_02_SKU[SKU_key],[1]!B_m_02_SKU[Kaspi_name_core],"",0,1)</f>
        <v>#REF!</v>
      </c>
      <c r="F271" s="1">
        <f>Table13[[#This Row],[№ заказа]]</f>
        <v>0</v>
      </c>
      <c r="H271" s="16">
        <f>Table13[[#This Row],[Название в системе продавца]]</f>
        <v>0</v>
      </c>
      <c r="I271" s="11">
        <f>Table13[[#This Row],[Артикул]]</f>
        <v>0</v>
      </c>
      <c r="J271" s="11" t="e" cm="1">
        <f t="array" ref="J271">_xlfn.TEXTJOIN("_", TRUE, INDEX(_xlfn.TEXTSPLIT(Table13[[#This Row],[SKU_ID_KSP]], "_"), _xlfn.SEQUENCE(5)))</f>
        <v>#REF!</v>
      </c>
      <c r="K271" s="11" t="e">
        <f>UPPER(_xlfn.TEXTJOIN("_",TRUE,Table13[[#This Row],[SKU_key]],Table13[[#This Row],[MY_SIZE]]))</f>
        <v>#REF!</v>
      </c>
      <c r="M271" s="2"/>
      <c r="O271" s="2" t="e">
        <f>_xlfn.NUMBERVALUE(_xlfn.TEXTBEFORE(Table13[[#This Row],[Сумма]],"."))</f>
        <v>#N/A</v>
      </c>
      <c r="V271" s="1"/>
      <c r="W271" s="1"/>
      <c r="X271" s="1"/>
    </row>
    <row r="272" spans="1:49" x14ac:dyDescent="0.35">
      <c r="A272" s="23"/>
      <c r="E272" s="14" t="e">
        <f>_xlfn.XLOOKUP(Table13[[#This Row],[SKU_key]],[1]!B_m_02_SKU[SKU_key],[1]!B_m_02_SKU[Kaspi_name_core],"",0,1)</f>
        <v>#REF!</v>
      </c>
      <c r="F272" s="1">
        <f>Table13[[#This Row],[№ заказа]]</f>
        <v>0</v>
      </c>
      <c r="H272" s="16">
        <f>Table13[[#This Row],[Название в системе продавца]]</f>
        <v>0</v>
      </c>
      <c r="I272" s="11">
        <f>Table13[[#This Row],[Артикул]]</f>
        <v>0</v>
      </c>
      <c r="J272" s="11" t="e" cm="1">
        <f t="array" ref="J272">_xlfn.TEXTJOIN("_", TRUE, INDEX(_xlfn.TEXTSPLIT(Table13[[#This Row],[SKU_ID_KSP]], "_"), _xlfn.SEQUENCE(5)))</f>
        <v>#REF!</v>
      </c>
      <c r="K272" s="11" t="e">
        <f>UPPER(_xlfn.TEXTJOIN("_",TRUE,Table13[[#This Row],[SKU_key]],Table13[[#This Row],[MY_SIZE]]))</f>
        <v>#REF!</v>
      </c>
      <c r="M272" s="2"/>
      <c r="O272" s="2" t="e">
        <f>_xlfn.NUMBERVALUE(_xlfn.TEXTBEFORE(Table13[[#This Row],[Сумма]],"."))</f>
        <v>#N/A</v>
      </c>
      <c r="V272" s="1"/>
      <c r="W272" s="1"/>
      <c r="X272" s="1"/>
    </row>
    <row r="273" spans="1:24" x14ac:dyDescent="0.35">
      <c r="A273" s="23"/>
      <c r="E273" s="14" t="e">
        <f>_xlfn.XLOOKUP(Table13[[#This Row],[SKU_key]],[1]!B_m_02_SKU[SKU_key],[1]!B_m_02_SKU[Kaspi_name_core],"",0,1)</f>
        <v>#REF!</v>
      </c>
      <c r="F273" s="1">
        <f>Table13[[#This Row],[№ заказа]]</f>
        <v>0</v>
      </c>
      <c r="H273" s="16">
        <f>Table13[[#This Row],[Название в системе продавца]]</f>
        <v>0</v>
      </c>
      <c r="I273" s="11">
        <f>Table13[[#This Row],[Артикул]]</f>
        <v>0</v>
      </c>
      <c r="J273" s="11" t="e" cm="1">
        <f t="array" ref="J273">_xlfn.TEXTJOIN("_", TRUE, INDEX(_xlfn.TEXTSPLIT(Table13[[#This Row],[SKU_ID_KSP]], "_"), _xlfn.SEQUENCE(5)))</f>
        <v>#REF!</v>
      </c>
      <c r="K273" s="11" t="e">
        <f>UPPER(_xlfn.TEXTJOIN("_",TRUE,Table13[[#This Row],[SKU_key]],Table13[[#This Row],[MY_SIZE]]))</f>
        <v>#REF!</v>
      </c>
      <c r="M273" s="2"/>
      <c r="O273" s="2" t="e">
        <f>_xlfn.NUMBERVALUE(_xlfn.TEXTBEFORE(Table13[[#This Row],[Сумма]],"."))</f>
        <v>#N/A</v>
      </c>
      <c r="V273" s="1"/>
      <c r="W273" s="1"/>
      <c r="X273" s="1"/>
    </row>
    <row r="274" spans="1:24" x14ac:dyDescent="0.35">
      <c r="A274" s="23"/>
      <c r="E274" s="14" t="e">
        <f>_xlfn.XLOOKUP(Table13[[#This Row],[SKU_key]],[1]!B_m_02_SKU[SKU_key],[1]!B_m_02_SKU[Kaspi_name_core],"",0,1)</f>
        <v>#REF!</v>
      </c>
      <c r="F274" s="1">
        <f>Table13[[#This Row],[№ заказа]]</f>
        <v>0</v>
      </c>
      <c r="H274" s="16">
        <f>Table13[[#This Row],[Название в системе продавца]]</f>
        <v>0</v>
      </c>
      <c r="I274" s="11">
        <f>Table13[[#This Row],[Артикул]]</f>
        <v>0</v>
      </c>
      <c r="J274" s="11" t="e" cm="1">
        <f t="array" ref="J274">_xlfn.TEXTJOIN("_", TRUE, INDEX(_xlfn.TEXTSPLIT(Table13[[#This Row],[SKU_ID_KSP]], "_"), _xlfn.SEQUENCE(5)))</f>
        <v>#REF!</v>
      </c>
      <c r="K274" s="11" t="e">
        <f>UPPER(_xlfn.TEXTJOIN("_",TRUE,Table13[[#This Row],[SKU_key]],Table13[[#This Row],[MY_SIZE]]))</f>
        <v>#REF!</v>
      </c>
      <c r="M274" s="2"/>
      <c r="O274" s="2" t="e">
        <f>_xlfn.NUMBERVALUE(_xlfn.TEXTBEFORE(Table13[[#This Row],[Сумма]],"."))</f>
        <v>#N/A</v>
      </c>
      <c r="V274" s="1"/>
      <c r="W274" s="1"/>
      <c r="X274" s="1"/>
    </row>
    <row r="275" spans="1:24" x14ac:dyDescent="0.35">
      <c r="A275" s="23"/>
      <c r="E275" s="14" t="e">
        <f>_xlfn.XLOOKUP(Table13[[#This Row],[SKU_key]],[1]!B_m_02_SKU[SKU_key],[1]!B_m_02_SKU[Kaspi_name_core],"",0,1)</f>
        <v>#REF!</v>
      </c>
      <c r="F275" s="1">
        <f>Table13[[#This Row],[№ заказа]]</f>
        <v>0</v>
      </c>
      <c r="H275" s="16">
        <f>Table13[[#This Row],[Название в системе продавца]]</f>
        <v>0</v>
      </c>
      <c r="I275" s="11">
        <f>Table13[[#This Row],[Артикул]]</f>
        <v>0</v>
      </c>
      <c r="J275" s="11" t="e" cm="1">
        <f t="array" ref="J275">_xlfn.TEXTJOIN("_", TRUE, INDEX(_xlfn.TEXTSPLIT(Table13[[#This Row],[SKU_ID_KSP]], "_"), _xlfn.SEQUENCE(5)))</f>
        <v>#REF!</v>
      </c>
      <c r="K275" s="11" t="e">
        <f>UPPER(_xlfn.TEXTJOIN("_",TRUE,Table13[[#This Row],[SKU_key]],Table13[[#This Row],[MY_SIZE]]))</f>
        <v>#REF!</v>
      </c>
      <c r="M275" s="2"/>
      <c r="O275" s="2" t="e">
        <f>_xlfn.NUMBERVALUE(_xlfn.TEXTBEFORE(Table13[[#This Row],[Сумма]],"."))</f>
        <v>#N/A</v>
      </c>
      <c r="V275" s="1"/>
      <c r="W275" s="1"/>
      <c r="X275" s="1"/>
    </row>
    <row r="276" spans="1:24" x14ac:dyDescent="0.35">
      <c r="A276" s="23"/>
      <c r="E276" s="14" t="e">
        <f>_xlfn.XLOOKUP(Table13[[#This Row],[SKU_key]],[1]!B_m_02_SKU[SKU_key],[1]!B_m_02_SKU[Kaspi_name_core],"",0,1)</f>
        <v>#REF!</v>
      </c>
      <c r="F276" s="1">
        <f>Table13[[#This Row],[№ заказа]]</f>
        <v>0</v>
      </c>
      <c r="H276" s="16">
        <f>Table13[[#This Row],[Название в системе продавца]]</f>
        <v>0</v>
      </c>
      <c r="I276" s="11">
        <f>Table13[[#This Row],[Артикул]]</f>
        <v>0</v>
      </c>
      <c r="J276" s="11" t="e" cm="1">
        <f t="array" ref="J276">_xlfn.TEXTJOIN("_", TRUE, INDEX(_xlfn.TEXTSPLIT(Table13[[#This Row],[SKU_ID_KSP]], "_"), _xlfn.SEQUENCE(5)))</f>
        <v>#REF!</v>
      </c>
      <c r="K276" s="11" t="e">
        <f>UPPER(_xlfn.TEXTJOIN("_",TRUE,Table13[[#This Row],[SKU_key]],Table13[[#This Row],[MY_SIZE]]))</f>
        <v>#REF!</v>
      </c>
      <c r="M276" s="2"/>
      <c r="O276" s="2" t="e">
        <f>_xlfn.NUMBERVALUE(_xlfn.TEXTBEFORE(Table13[[#This Row],[Сумма]],"."))</f>
        <v>#N/A</v>
      </c>
      <c r="V276" s="1"/>
      <c r="W276" s="1"/>
      <c r="X276" s="1"/>
    </row>
    <row r="277" spans="1:24" x14ac:dyDescent="0.35">
      <c r="A277" s="23"/>
      <c r="E277" s="14" t="e">
        <f>_xlfn.XLOOKUP(Table13[[#This Row],[SKU_key]],[1]!B_m_02_SKU[SKU_key],[1]!B_m_02_SKU[Kaspi_name_core],"",0,1)</f>
        <v>#REF!</v>
      </c>
      <c r="F277" s="1">
        <f>Table13[[#This Row],[№ заказа]]</f>
        <v>0</v>
      </c>
      <c r="H277" s="16">
        <f>Table13[[#This Row],[Название в системе продавца]]</f>
        <v>0</v>
      </c>
      <c r="I277" s="11">
        <f>Table13[[#This Row],[Артикул]]</f>
        <v>0</v>
      </c>
      <c r="J277" s="11" t="e" cm="1">
        <f t="array" ref="J277">_xlfn.TEXTJOIN("_", TRUE, INDEX(_xlfn.TEXTSPLIT(Table13[[#This Row],[SKU_ID_KSP]], "_"), _xlfn.SEQUENCE(5)))</f>
        <v>#REF!</v>
      </c>
      <c r="K277" s="11" t="e">
        <f>UPPER(_xlfn.TEXTJOIN("_",TRUE,Table13[[#This Row],[SKU_key]],Table13[[#This Row],[MY_SIZE]]))</f>
        <v>#REF!</v>
      </c>
      <c r="M277" s="2"/>
      <c r="O277" s="2" t="e">
        <f>_xlfn.NUMBERVALUE(_xlfn.TEXTBEFORE(Table13[[#This Row],[Сумма]],"."))</f>
        <v>#N/A</v>
      </c>
      <c r="V277" s="1"/>
      <c r="W277" s="1"/>
      <c r="X277" s="1"/>
    </row>
    <row r="278" spans="1:24" x14ac:dyDescent="0.35">
      <c r="A278" s="23"/>
      <c r="E278" s="14" t="e">
        <f>_xlfn.XLOOKUP(Table13[[#This Row],[SKU_key]],[1]!B_m_02_SKU[SKU_key],[1]!B_m_02_SKU[Kaspi_name_core],"",0,1)</f>
        <v>#REF!</v>
      </c>
      <c r="F278" s="1">
        <f>Table13[[#This Row],[№ заказа]]</f>
        <v>0</v>
      </c>
      <c r="H278" s="16">
        <f>Table13[[#This Row],[Название в системе продавца]]</f>
        <v>0</v>
      </c>
      <c r="I278" s="11">
        <f>Table13[[#This Row],[Артикул]]</f>
        <v>0</v>
      </c>
      <c r="J278" s="11" t="e" cm="1">
        <f t="array" ref="J278">_xlfn.TEXTJOIN("_", TRUE, INDEX(_xlfn.TEXTSPLIT(Table13[[#This Row],[SKU_ID_KSP]], "_"), _xlfn.SEQUENCE(5)))</f>
        <v>#REF!</v>
      </c>
      <c r="K278" s="11" t="e">
        <f>UPPER(_xlfn.TEXTJOIN("_",TRUE,Table13[[#This Row],[SKU_key]],Table13[[#This Row],[MY_SIZE]]))</f>
        <v>#REF!</v>
      </c>
      <c r="M278" s="2"/>
      <c r="O278" s="2" t="e">
        <f>_xlfn.NUMBERVALUE(_xlfn.TEXTBEFORE(Table13[[#This Row],[Сумма]],"."))</f>
        <v>#N/A</v>
      </c>
      <c r="V278" s="1"/>
      <c r="W278" s="1"/>
      <c r="X278" s="1"/>
    </row>
    <row r="279" spans="1:24" x14ac:dyDescent="0.35">
      <c r="A279" s="23"/>
      <c r="E279" s="14" t="e">
        <f>_xlfn.XLOOKUP(Table13[[#This Row],[SKU_key]],[1]!B_m_02_SKU[SKU_key],[1]!B_m_02_SKU[Kaspi_name_core],"",0,1)</f>
        <v>#REF!</v>
      </c>
      <c r="F279" s="1">
        <f>Table13[[#This Row],[№ заказа]]</f>
        <v>0</v>
      </c>
      <c r="H279" s="16">
        <f>Table13[[#This Row],[Название в системе продавца]]</f>
        <v>0</v>
      </c>
      <c r="I279" s="11">
        <f>Table13[[#This Row],[Артикул]]</f>
        <v>0</v>
      </c>
      <c r="J279" s="11" t="e" cm="1">
        <f t="array" ref="J279">_xlfn.TEXTJOIN("_", TRUE, INDEX(_xlfn.TEXTSPLIT(Table13[[#This Row],[SKU_ID_KSP]], "_"), _xlfn.SEQUENCE(5)))</f>
        <v>#REF!</v>
      </c>
      <c r="K279" s="11" t="e">
        <f>UPPER(_xlfn.TEXTJOIN("_",TRUE,Table13[[#This Row],[SKU_key]],Table13[[#This Row],[MY_SIZE]]))</f>
        <v>#REF!</v>
      </c>
      <c r="M279" s="2"/>
      <c r="O279" s="2" t="e">
        <f>_xlfn.NUMBERVALUE(_xlfn.TEXTBEFORE(Table13[[#This Row],[Сумма]],"."))</f>
        <v>#N/A</v>
      </c>
      <c r="V279" s="1"/>
      <c r="W279" s="1"/>
      <c r="X279" s="1"/>
    </row>
    <row r="280" spans="1:24" x14ac:dyDescent="0.35">
      <c r="A280" s="23"/>
      <c r="E280" s="14" t="e">
        <f>_xlfn.XLOOKUP(Table13[[#This Row],[SKU_key]],[1]!B_m_02_SKU[SKU_key],[1]!B_m_02_SKU[Kaspi_name_core],"",0,1)</f>
        <v>#REF!</v>
      </c>
      <c r="F280" s="1">
        <f>Table13[[#This Row],[№ заказа]]</f>
        <v>0</v>
      </c>
      <c r="H280" s="16">
        <f>Table13[[#This Row],[Название в системе продавца]]</f>
        <v>0</v>
      </c>
      <c r="I280" s="11">
        <f>Table13[[#This Row],[Артикул]]</f>
        <v>0</v>
      </c>
      <c r="J280" s="11" t="e" cm="1">
        <f t="array" ref="J280">_xlfn.TEXTJOIN("_", TRUE, INDEX(_xlfn.TEXTSPLIT(Table13[[#This Row],[SKU_ID_KSP]], "_"), _xlfn.SEQUENCE(5)))</f>
        <v>#REF!</v>
      </c>
      <c r="K280" s="11" t="e">
        <f>UPPER(_xlfn.TEXTJOIN("_",TRUE,Table13[[#This Row],[SKU_key]],Table13[[#This Row],[MY_SIZE]]))</f>
        <v>#REF!</v>
      </c>
      <c r="M280" s="2"/>
      <c r="O280" s="2" t="e">
        <f>_xlfn.NUMBERVALUE(_xlfn.TEXTBEFORE(Table13[[#This Row],[Сумма]],"."))</f>
        <v>#N/A</v>
      </c>
      <c r="V280" s="1"/>
      <c r="W280" s="1"/>
      <c r="X280" s="1"/>
    </row>
    <row r="281" spans="1:24" x14ac:dyDescent="0.35">
      <c r="A281" s="23"/>
      <c r="E281" s="14" t="e">
        <f>_xlfn.XLOOKUP(Table13[[#This Row],[SKU_key]],[1]!B_m_02_SKU[SKU_key],[1]!B_m_02_SKU[Kaspi_name_core],"",0,1)</f>
        <v>#REF!</v>
      </c>
      <c r="F281" s="1">
        <f>Table13[[#This Row],[№ заказа]]</f>
        <v>0</v>
      </c>
      <c r="H281" s="16">
        <f>Table13[[#This Row],[Название в системе продавца]]</f>
        <v>0</v>
      </c>
      <c r="I281" s="11">
        <f>Table13[[#This Row],[Артикул]]</f>
        <v>0</v>
      </c>
      <c r="J281" s="11" t="e" cm="1">
        <f t="array" ref="J281">_xlfn.TEXTJOIN("_", TRUE, INDEX(_xlfn.TEXTSPLIT(Table13[[#This Row],[SKU_ID_KSP]], "_"), _xlfn.SEQUENCE(5)))</f>
        <v>#REF!</v>
      </c>
      <c r="K281" s="11" t="e">
        <f>UPPER(_xlfn.TEXTJOIN("_",TRUE,Table13[[#This Row],[SKU_key]],Table13[[#This Row],[MY_SIZE]]))</f>
        <v>#REF!</v>
      </c>
      <c r="M281" s="2"/>
      <c r="O281" s="2" t="e">
        <f>_xlfn.NUMBERVALUE(_xlfn.TEXTBEFORE(Table13[[#This Row],[Сумма]],"."))</f>
        <v>#N/A</v>
      </c>
      <c r="V281" s="1"/>
      <c r="W281" s="1"/>
      <c r="X281" s="1"/>
    </row>
    <row r="282" spans="1:24" x14ac:dyDescent="0.35">
      <c r="A282" s="23"/>
      <c r="E282" s="14" t="e">
        <f>_xlfn.XLOOKUP(Table13[[#This Row],[SKU_key]],[1]!B_m_02_SKU[SKU_key],[1]!B_m_02_SKU[Kaspi_name_core],"",0,1)</f>
        <v>#REF!</v>
      </c>
      <c r="F282" s="1">
        <f>Table13[[#This Row],[№ заказа]]</f>
        <v>0</v>
      </c>
      <c r="H282" s="16">
        <f>Table13[[#This Row],[Название в системе продавца]]</f>
        <v>0</v>
      </c>
      <c r="I282" s="11">
        <f>Table13[[#This Row],[Артикул]]</f>
        <v>0</v>
      </c>
      <c r="J282" s="11" t="e" cm="1">
        <f t="array" ref="J282">_xlfn.TEXTJOIN("_", TRUE, INDEX(_xlfn.TEXTSPLIT(Table13[[#This Row],[SKU_ID_KSP]], "_"), _xlfn.SEQUENCE(5)))</f>
        <v>#REF!</v>
      </c>
      <c r="K282" s="11" t="e">
        <f>UPPER(_xlfn.TEXTJOIN("_",TRUE,Table13[[#This Row],[SKU_key]],Table13[[#This Row],[MY_SIZE]]))</f>
        <v>#REF!</v>
      </c>
      <c r="M282" s="2"/>
      <c r="O282" s="2" t="e">
        <f>_xlfn.NUMBERVALUE(_xlfn.TEXTBEFORE(Table13[[#This Row],[Сумма]],"."))</f>
        <v>#N/A</v>
      </c>
      <c r="V282" s="1"/>
      <c r="W282" s="1"/>
      <c r="X282" s="1"/>
    </row>
    <row r="283" spans="1:24" x14ac:dyDescent="0.35">
      <c r="A283" s="23"/>
      <c r="E283" s="14" t="e">
        <f>_xlfn.XLOOKUP(Table13[[#This Row],[SKU_key]],[1]!B_m_02_SKU[SKU_key],[1]!B_m_02_SKU[Kaspi_name_core],"",0,1)</f>
        <v>#REF!</v>
      </c>
      <c r="F283" s="1">
        <f>Table13[[#This Row],[№ заказа]]</f>
        <v>1</v>
      </c>
      <c r="H283" s="16">
        <f>Table13[[#This Row],[Название в системе продавца]]</f>
        <v>0</v>
      </c>
      <c r="I283" s="11">
        <f>Table13[[#This Row],[Артикул]]</f>
        <v>0</v>
      </c>
      <c r="J283" s="11" t="e" cm="1">
        <f t="array" ref="J283">_xlfn.TEXTJOIN("_", TRUE, INDEX(_xlfn.TEXTSPLIT(Table13[[#This Row],[SKU_ID_KSP]], "_"), _xlfn.SEQUENCE(5)))</f>
        <v>#REF!</v>
      </c>
      <c r="K283" s="11" t="e">
        <f>UPPER(_xlfn.TEXTJOIN("_",TRUE,Table13[[#This Row],[SKU_key]],Table13[[#This Row],[MY_SIZE]]))</f>
        <v>#REF!</v>
      </c>
      <c r="M283" s="2"/>
      <c r="O283" s="2" t="e">
        <f>_xlfn.NUMBERVALUE(_xlfn.TEXTBEFORE(Table13[[#This Row],[Сумма]],"."))</f>
        <v>#N/A</v>
      </c>
      <c r="V283" s="1">
        <v>1</v>
      </c>
      <c r="W283" s="1"/>
      <c r="X283" s="1"/>
    </row>
    <row r="284" spans="1:24" x14ac:dyDescent="0.35">
      <c r="A284" s="23"/>
      <c r="I284" s="11"/>
      <c r="M284" s="2"/>
      <c r="V284" s="1"/>
      <c r="W284" s="1"/>
      <c r="X284" s="1"/>
    </row>
    <row r="285" spans="1:24" x14ac:dyDescent="0.35">
      <c r="A285" s="23"/>
      <c r="I285" s="11"/>
      <c r="M285" s="2"/>
      <c r="V285" s="1"/>
      <c r="W285" s="1"/>
      <c r="X285" s="1"/>
    </row>
    <row r="286" spans="1:24" x14ac:dyDescent="0.35">
      <c r="A286" s="23"/>
      <c r="I286" s="11"/>
      <c r="M286" s="2"/>
      <c r="V286" s="1"/>
      <c r="W286" s="1"/>
      <c r="X286" s="1"/>
    </row>
    <row r="287" spans="1:24" x14ac:dyDescent="0.35">
      <c r="A287" s="23"/>
      <c r="I287" s="11"/>
      <c r="M287" s="2"/>
      <c r="V287" s="1"/>
      <c r="W287" s="1"/>
      <c r="X287" s="1"/>
    </row>
    <row r="288" spans="1:24" x14ac:dyDescent="0.35">
      <c r="A288" s="23"/>
      <c r="I288" s="11"/>
      <c r="M288" s="2"/>
      <c r="V288" s="1"/>
      <c r="W288" s="1"/>
      <c r="X288" s="1"/>
    </row>
    <row r="289" spans="1:24" x14ac:dyDescent="0.35">
      <c r="A289" s="23"/>
      <c r="I289" s="11"/>
      <c r="M289" s="2"/>
      <c r="V289" s="1"/>
      <c r="W289" s="1"/>
      <c r="X289" s="1"/>
    </row>
    <row r="290" spans="1:24" x14ac:dyDescent="0.35">
      <c r="A290" s="23"/>
      <c r="I290" s="11"/>
      <c r="M290" s="2"/>
      <c r="V290" s="1"/>
      <c r="W290" s="1"/>
      <c r="X290" s="1"/>
    </row>
    <row r="291" spans="1:24" x14ac:dyDescent="0.35">
      <c r="A291" s="23"/>
      <c r="I291" s="11"/>
      <c r="M291" s="2"/>
      <c r="V291" s="1"/>
      <c r="W291" s="1"/>
      <c r="X291" s="1"/>
    </row>
    <row r="292" spans="1:24" x14ac:dyDescent="0.35">
      <c r="I292" s="11"/>
      <c r="M292" s="2"/>
      <c r="V292" s="1"/>
      <c r="W292" s="1"/>
      <c r="X292" s="1"/>
    </row>
    <row r="293" spans="1:24" x14ac:dyDescent="0.35">
      <c r="I293" s="11"/>
      <c r="M293" s="2"/>
      <c r="V293" s="1"/>
      <c r="W293" s="1"/>
      <c r="X293" s="1"/>
    </row>
    <row r="300" spans="1:24" x14ac:dyDescent="0.35">
      <c r="E300" s="14" t="s">
        <v>604</v>
      </c>
    </row>
    <row r="305" spans="5:5" x14ac:dyDescent="0.35">
      <c r="E305" s="14">
        <v>14990</v>
      </c>
    </row>
    <row r="306" spans="5:5" x14ac:dyDescent="0.35">
      <c r="E306" s="14">
        <v>12990</v>
      </c>
    </row>
  </sheetData>
  <conditionalFormatting sqref="F1:F266 F268:F1048576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SALES_KSP_CRM_1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2025-08-06T14:22:59Z</dcterms:created>
  <dcterms:modified xsi:type="dcterms:W3CDTF">2025-08-13T04:33:19Z</dcterms:modified>
</cp:coreProperties>
</file>