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xr:revisionPtr revIDLastSave="0" documentId="13_ncr:1_{403520C1-CC78-4403-8BF9-8E1D224E4341}" xr6:coauthVersionLast="46" xr6:coauthVersionMax="46" xr10:uidLastSave="{00000000-0000-0000-0000-000000000000}"/>
  <bookViews>
    <workbookView xWindow="-108" yWindow="-108" windowWidth="23256" windowHeight="125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4" i="11" l="1"/>
  <c r="F21" i="11"/>
  <c r="E16" i="11"/>
  <c r="H7" i="11"/>
  <c r="H34" i="11" l="1"/>
  <c r="E9" i="11"/>
  <c r="I5" i="11" l="1"/>
  <c r="H35" i="11"/>
  <c r="H25" i="11"/>
  <c r="H20" i="11"/>
  <c r="H14" i="11"/>
  <c r="H8" i="11"/>
  <c r="H9" i="11" l="1"/>
  <c r="I6" i="11"/>
  <c r="H10" i="11" l="1"/>
  <c r="H15" i="11"/>
  <c r="H13" i="11"/>
  <c r="J5" i="11"/>
  <c r="K5" i="11" s="1"/>
  <c r="L5" i="11" s="1"/>
  <c r="M5" i="11" s="1"/>
  <c r="N5" i="11" s="1"/>
  <c r="O5" i="11" s="1"/>
  <c r="P5" i="11" s="1"/>
  <c r="I4" i="11"/>
  <c r="H16" i="11" l="1"/>
  <c r="H11" i="11"/>
  <c r="H12" i="11"/>
  <c r="P4" i="11"/>
  <c r="Q5" i="11"/>
  <c r="R5" i="11" s="1"/>
  <c r="S5" i="11" s="1"/>
  <c r="T5" i="11" s="1"/>
  <c r="U5" i="11" s="1"/>
  <c r="V5" i="11" s="1"/>
  <c r="W5" i="11" s="1"/>
  <c r="J6" i="11"/>
  <c r="E18" i="11" l="1"/>
  <c r="F18" i="11" s="1"/>
  <c r="W4" i="11"/>
  <c r="X5" i="11"/>
  <c r="Y5" i="11" s="1"/>
  <c r="Z5" i="11" s="1"/>
  <c r="AA5" i="11" s="1"/>
  <c r="AB5" i="11" s="1"/>
  <c r="AC5" i="11" s="1"/>
  <c r="AD5" i="11" s="1"/>
  <c r="K6" i="11"/>
  <c r="E22" i="11" l="1"/>
  <c r="F22" i="11" s="1"/>
  <c r="E19" i="11"/>
  <c r="F19" i="11" s="1"/>
  <c r="H17" i="11"/>
  <c r="AE5" i="11"/>
  <c r="AF5" i="11" s="1"/>
  <c r="AG5" i="11" s="1"/>
  <c r="AH5" i="11" s="1"/>
  <c r="AI5" i="11" s="1"/>
  <c r="AJ5" i="11" s="1"/>
  <c r="AD4" i="11"/>
  <c r="L6" i="11"/>
  <c r="E23" i="11" l="1"/>
  <c r="H19" i="11"/>
  <c r="H21" i="11"/>
  <c r="H22" i="11"/>
  <c r="AK5" i="11"/>
  <c r="AL5" i="11" s="1"/>
  <c r="AM5" i="11" s="1"/>
  <c r="AN5" i="11" s="1"/>
  <c r="AO5" i="11" s="1"/>
  <c r="AP5" i="11" s="1"/>
  <c r="AQ5" i="11" s="1"/>
  <c r="M6" i="11"/>
  <c r="F23" i="11" l="1"/>
  <c r="E24" i="11" s="1"/>
  <c r="F24" i="11" s="1"/>
  <c r="E28" i="11" s="1"/>
  <c r="H23" i="11"/>
  <c r="AR5" i="11"/>
  <c r="AS5" i="11" s="1"/>
  <c r="AK4" i="11"/>
  <c r="N6" i="11"/>
  <c r="F28" i="11" l="1"/>
  <c r="E29" i="11" s="1"/>
  <c r="H24" i="11"/>
  <c r="AT5" i="11"/>
  <c r="AS6" i="11"/>
  <c r="AR4" i="11"/>
  <c r="O6" i="11"/>
  <c r="H28" i="11" l="1"/>
  <c r="F29" i="11"/>
  <c r="E30" i="11" s="1"/>
  <c r="H29" i="11"/>
  <c r="AU5" i="11"/>
  <c r="AT6" i="11"/>
  <c r="F30" i="11" l="1"/>
  <c r="E31" i="11" s="1"/>
  <c r="AV5" i="11"/>
  <c r="AU6" i="11"/>
  <c r="P6" i="11"/>
  <c r="Q6" i="11"/>
  <c r="H30" i="11" l="1"/>
  <c r="F31" i="11"/>
  <c r="E32" i="11" s="1"/>
  <c r="H31" i="11"/>
  <c r="AW5" i="11"/>
  <c r="AV6" i="11"/>
  <c r="R6" i="11"/>
  <c r="F32" i="11" l="1"/>
  <c r="E33" i="11" s="1"/>
  <c r="AX5" i="11"/>
  <c r="AY5" i="11" s="1"/>
  <c r="AW6" i="11"/>
  <c r="S6" i="11"/>
  <c r="H32" i="11" l="1"/>
  <c r="F33" i="11"/>
  <c r="H33" i="11"/>
  <c r="AY6" i="1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<sst xmlns="http://schemas.openxmlformats.org/spreadsheetml/2006/main" count="72" uniqueCount="68">
  <si>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</si>
  <si>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</si>
  <si>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</si>
  <si>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</si>
  <si>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</si>
  <si>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</si>
  <si>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</si>
  <si>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</si>
  <si>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</si>
  <si>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</si>
  <si>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</si>
  <si>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</si>
  <si>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</si>
  <si>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</si>
  <si>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TASK</t>
  </si>
  <si>
    <t>Insert new rows ABOVE this one</t>
  </si>
  <si>
    <t>Project Start:</t>
  </si>
  <si>
    <t>Display Week:</t>
  </si>
  <si>
    <t>ASSIGNED
TO</t>
  </si>
  <si>
    <t>PROGRESS</t>
  </si>
  <si>
    <t>START</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</si>
  <si>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</si>
  <si>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</si>
  <si>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</si>
  <si>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</si>
  <si>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</si>
  <si>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</si>
  <si>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</si>
  <si>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</si>
  <si>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</si>
  <si>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</si>
  <si>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</si>
  <si>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</si>
  <si>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</si>
  <si>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</si>
  <si>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</si>
  <si>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</si>
  <si>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</si>
  <si>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UCL</t>
  </si>
  <si>
    <t>Analysis and optimisation of building management systems through data analytics and interpretable machine learning</t>
  </si>
  <si>
    <t>Ryan Grammenos</t>
  </si>
  <si>
    <t>Literature review</t>
  </si>
  <si>
    <t>"Data analysis using python" courses</t>
  </si>
  <si>
    <t>Preparation</t>
  </si>
  <si>
    <t>Risk assessment</t>
  </si>
  <si>
    <t>Project proposal</t>
  </si>
  <si>
    <t>"Data analytics" courses</t>
  </si>
  <si>
    <t>Analysing cleaned data</t>
  </si>
  <si>
    <t>Reading/Exploring/Visualizing data</t>
  </si>
  <si>
    <t>Preparing/Cleaning data/Transforming</t>
  </si>
  <si>
    <t>Writing experiment and result</t>
  </si>
  <si>
    <t>Making poster and presentation</t>
  </si>
  <si>
    <t>Writing conclusion</t>
  </si>
  <si>
    <t>Collecting data of environmental factors</t>
  </si>
  <si>
    <t>Writing reports</t>
  </si>
  <si>
    <t>Writing Project proposal and Risk assessment</t>
  </si>
  <si>
    <t>Writing interim report</t>
  </si>
  <si>
    <t>Writing introduction for the final report</t>
  </si>
  <si>
    <t>Data enrichment and transformation</t>
  </si>
  <si>
    <t>Exploring with forecasting methods from literature review</t>
  </si>
  <si>
    <t>Exploring outlier detection methodds</t>
  </si>
  <si>
    <t>Creating a program for interacting with building sensors in real time</t>
  </si>
  <si>
    <t>Real time prediction and outlier detection</t>
  </si>
  <si>
    <t>Reproducing previous findings</t>
  </si>
  <si>
    <t>Finding the relationship between energy load and exogenous factors</t>
  </si>
  <si>
    <t>Updating literature review</t>
  </si>
  <si>
    <t>Preparing for Poster presentation</t>
  </si>
  <si>
    <t>Final twitches to the final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</si>
</sst>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m/yy;@"/>
    <numFmt numFmtId="167" formatCode="ddd\,\ d/m/yy;@"/>
    <numFmt numFmtId="168" formatCode="d"/>
    <numFmt numFmtId="169" formatCode="d\ mmm\ yyyy"/>
    <numFmt numFmtId="170" formatCode="[$-F800]dddd\,\ mmmm\ dd\,\ yyyy"/>
  </numFmts>
  <fonts count="35">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5"/>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7"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86">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9" fillId="0" borderId="0" xfId="6"/>
    <xf numFmtId="0" fontId="9" fillId="0" borderId="0" xfId="7">
      <alignment vertical="top"/>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0" fillId="9" borderId="2" xfId="0" applyNumberFormat="1" applyFill="1" applyBorder="1" applyAlignment="1">
      <alignment horizontal="center" vertical="center"/>
    </xf>
    <xf numFmtId="166" fontId="4" fillId="9" borderId="2" xfId="0" applyNumberFormat="1" applyFont="1" applyFill="1" applyBorder="1" applyAlignment="1">
      <alignment horizontal="center" vertical="center"/>
    </xf>
    <xf numFmtId="166" fontId="0" fillId="6" borderId="2" xfId="0" applyNumberFormat="1" applyFill="1" applyBorder="1" applyAlignment="1">
      <alignment horizontal="center" vertical="center"/>
    </xf>
    <xf numFmtId="166" fontId="4" fillId="6" borderId="2" xfId="0" applyNumberFormat="1" applyFont="1" applyFill="1" applyBorder="1" applyAlignment="1">
      <alignment horizontal="center" vertical="center"/>
    </xf>
    <xf numFmtId="166" fontId="0" fillId="5" borderId="2" xfId="0" applyNumberFormat="1" applyFill="1" applyBorder="1" applyAlignment="1">
      <alignment horizontal="center" vertical="center"/>
    </xf>
    <xf numFmtId="166" fontId="4" fillId="5" borderId="2" xfId="0" applyNumberFormat="1" applyFont="1" applyFill="1" applyBorder="1" applyAlignment="1">
      <alignment horizontal="center" vertical="center"/>
    </xf>
    <xf numFmtId="166" fontId="3" fillId="2" borderId="2" xfId="0" applyNumberFormat="1" applyFont="1" applyFill="1" applyBorder="1" applyAlignment="1">
      <alignment horizontal="left" vertical="center"/>
    </xf>
    <xf numFmtId="166" fontId="4" fillId="2" borderId="2" xfId="0" applyNumberFormat="1" applyFont="1" applyFill="1" applyBorder="1" applyAlignment="1">
      <alignment horizontal="center" vertical="center"/>
    </xf>
    <xf numFmtId="166" fontId="8" fillId="3" borderId="2" xfId="10" applyFill="1">
      <alignment horizontal="center" vertical="center"/>
    </xf>
    <xf numFmtId="166" fontId="8" fillId="4" borderId="2" xfId="10" applyFill="1">
      <alignment horizontal="center" vertical="center"/>
    </xf>
    <xf numFmtId="166" fontId="8" fillId="11" borderId="2" xfId="10" applyFill="1">
      <alignment horizontal="center" vertical="center"/>
    </xf>
    <xf numFmtId="166" fontId="8" fillId="10" borderId="2" xfId="10" applyFill="1">
      <alignment horizontal="center" vertical="center"/>
    </xf>
    <xf numFmtId="168" fontId="10" fillId="7" borderId="6" xfId="0" applyNumberFormat="1" applyFont="1" applyFill="1" applyBorder="1" applyAlignment="1">
      <alignment horizontal="center" vertical="center"/>
    </xf>
    <xf numFmtId="168" fontId="10" fillId="7" borderId="0" xfId="0" applyNumberFormat="1" applyFont="1" applyFill="1" applyAlignment="1">
      <alignment horizontal="center" vertical="center"/>
    </xf>
    <xf numFmtId="168" fontId="10" fillId="7" borderId="7" xfId="0" applyNumberFormat="1" applyFont="1" applyFill="1" applyBorder="1" applyAlignment="1">
      <alignment horizontal="center" vertical="center"/>
    </xf>
    <xf numFmtId="0" fontId="34" fillId="11" borderId="2" xfId="12" applyFont="1" applyFill="1">
      <alignment horizontal="left" vertical="center" indent="2"/>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70" fontId="8" fillId="0" borderId="3" xfId="9" applyNumberFormat="1">
      <alignment horizontal="center" vertical="center"/>
    </xf>
    <xf numFmtId="0" fontId="0" fillId="0" borderId="0" xfId="0" applyAlignment="1">
      <alignment horizontal="center" wrapText="1"/>
    </xf>
    <xf numFmtId="0" fontId="8" fillId="0" borderId="0" xfId="8">
      <alignment horizontal="right" indent="1"/>
    </xf>
    <xf numFmtId="0" fontId="8" fillId="0" borderId="7" xfId="8" applyBorder="1">
      <alignment horizontal="right" indent="1"/>
    </xf>
    <xf numFmtId="0" fontId="0" fillId="0" borderId="10" xfId="0" applyBorder="1"/>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00000000-0005-0000-0000-00001F000000}"/>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00000000-0005-0000-0000-00002A000000}"/>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00000000-0005-0000-0000-000030000000}"/>
    <cellStyle name="Task" xfId="12" xr:uid="{00000000-0005-0000-0000-000031000000}"/>
    <cellStyle name="Title" xfId="5" builtinId="15" customBuiltin="1"/>
    <cellStyle name="Total" xfId="29" builtinId="25" customBuiltin="1"/>
    <cellStyle name="Warning Text" xfId="26" builtinId="11" customBuiltin="1"/>
    <cellStyle name="zHiddenText" xfId="3" xr:uid="{00000000-0005-0000-0000-000035000000}"/>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zoomScale="60" zoomScaleNormal="60" zoomScalePageLayoutView="70" workbookViewId="0">
      <pane ySplit="6" topLeftCell="A19" activePane="bottomLeft" state="frozen"/>
      <selection pane="bottomLeft" activeCell="B5" sqref="B5:G5"/>
    </sheetView>
  </sheetViews>
  <sheetFormatPr defaultRowHeight="30" customHeight="1"/>
  <cols>
    <col min="1" max="1" width="2.6640625" style="41" customWidth="1"/>
    <col min="2" max="2" width="19.88671875" customWidth="1"/>
    <col min="3" max="3" width="45" customWidth="1"/>
    <col min="4" max="4" width="10.6640625" customWidth="1"/>
    <col min="5" max="5" width="10.44140625" style="3" customWidth="1"/>
    <col min="6" max="6" width="10.44140625" customWidth="1"/>
    <col min="7" max="7" width="2.6640625" customWidth="1"/>
    <col min="8" max="8" width="6.109375" hidden="1" customWidth="1"/>
    <col min="9" max="64" width="2.5546875" customWidth="1"/>
    <col min="69" max="70" width="10.33203125"/>
  </cols>
  <sheetData>
    <row r="1" spans="1:64" ht="30" customHeight="1">
      <c r="A1" s="42" t="s">
        <v>0</v>
      </c>
      <c r="B1" s="82" t="s">
        <v>39</v>
      </c>
      <c r="C1" s="82"/>
      <c r="D1" s="82"/>
      <c r="E1" s="82"/>
      <c r="F1" s="82"/>
      <c r="H1" s="1"/>
      <c r="I1" s="9" t="s">
        <v>23</v>
      </c>
    </row>
    <row r="2" spans="1:64" ht="30" customHeight="1">
      <c r="A2" s="41" t="s">
        <v>1</v>
      </c>
      <c r="B2" s="46" t="s">
        <v>38</v>
      </c>
      <c r="I2" s="44" t="s">
        <v>24</v>
      </c>
    </row>
    <row r="3" spans="1:64" ht="30" customHeight="1">
      <c r="A3" s="41" t="s">
        <v>2</v>
      </c>
      <c r="B3" s="47" t="s">
        <v>40</v>
      </c>
      <c r="C3" s="83" t="s">
        <v>16</v>
      </c>
      <c r="D3" s="84"/>
      <c r="E3" s="81">
        <v>44473</v>
      </c>
      <c r="F3" s="81"/>
    </row>
    <row r="4" spans="1:64" ht="30" customHeight="1">
      <c r="A4" s="42" t="s">
        <v>3</v>
      </c>
      <c r="C4" s="83" t="s">
        <v>17</v>
      </c>
      <c r="D4" s="84"/>
      <c r="E4" s="5">
        <v>11</v>
      </c>
      <c r="I4" s="78">
        <f>I5</f>
        <v>44543</v>
      </c>
      <c r="J4" s="79"/>
      <c r="K4" s="79"/>
      <c r="L4" s="79"/>
      <c r="M4" s="79"/>
      <c r="N4" s="79"/>
      <c r="O4" s="80"/>
      <c r="P4" s="78">
        <f>P5</f>
        <v>44550</v>
      </c>
      <c r="Q4" s="79"/>
      <c r="R4" s="79"/>
      <c r="S4" s="79"/>
      <c r="T4" s="79"/>
      <c r="U4" s="79"/>
      <c r="V4" s="80"/>
      <c r="W4" s="78">
        <f>W5</f>
        <v>44557</v>
      </c>
      <c r="X4" s="79"/>
      <c r="Y4" s="79"/>
      <c r="Z4" s="79"/>
      <c r="AA4" s="79"/>
      <c r="AB4" s="79"/>
      <c r="AC4" s="80"/>
      <c r="AD4" s="78">
        <f>AD5</f>
        <v>44564</v>
      </c>
      <c r="AE4" s="79"/>
      <c r="AF4" s="79"/>
      <c r="AG4" s="79"/>
      <c r="AH4" s="79"/>
      <c r="AI4" s="79"/>
      <c r="AJ4" s="80"/>
      <c r="AK4" s="78">
        <f>AK5</f>
        <v>44571</v>
      </c>
      <c r="AL4" s="79"/>
      <c r="AM4" s="79"/>
      <c r="AN4" s="79"/>
      <c r="AO4" s="79"/>
      <c r="AP4" s="79"/>
      <c r="AQ4" s="80"/>
      <c r="AR4" s="78">
        <f>AR5</f>
        <v>44578</v>
      </c>
      <c r="AS4" s="79"/>
      <c r="AT4" s="79"/>
      <c r="AU4" s="79"/>
      <c r="AV4" s="79"/>
      <c r="AW4" s="79"/>
      <c r="AX4" s="80"/>
      <c r="AY4" s="78">
        <f>AY5</f>
        <v>44585</v>
      </c>
      <c r="AZ4" s="79"/>
      <c r="BA4" s="79"/>
      <c r="BB4" s="79"/>
      <c r="BC4" s="79"/>
      <c r="BD4" s="79"/>
      <c r="BE4" s="80"/>
      <c r="BF4" s="78">
        <f>BF5</f>
        <v>44592</v>
      </c>
      <c r="BG4" s="79"/>
      <c r="BH4" s="79"/>
      <c r="BI4" s="79"/>
      <c r="BJ4" s="79"/>
      <c r="BK4" s="79"/>
      <c r="BL4" s="80"/>
    </row>
    <row r="5" spans="1:64" ht="15" customHeight="1">
      <c r="A5" s="42" t="s">
        <v>4</v>
      </c>
      <c r="B5" s="85"/>
      <c r="C5" s="85"/>
      <c r="D5" s="85"/>
      <c r="E5" s="85"/>
      <c r="F5" s="85"/>
      <c r="G5" s="85"/>
      <c r="I5" s="74">
        <f>Project_Start-WEEKDAY(Project_Start,1)+2+7*(Display_Week-1)</f>
        <v>44543</v>
      </c>
      <c r="J5" s="75">
        <f>I5+1</f>
        <v>44544</v>
      </c>
      <c r="K5" s="75">
        <f t="shared" ref="K5:AX5" si="0">J5+1</f>
        <v>44545</v>
      </c>
      <c r="L5" s="75">
        <f t="shared" si="0"/>
        <v>44546</v>
      </c>
      <c r="M5" s="75">
        <f t="shared" si="0"/>
        <v>44547</v>
      </c>
      <c r="N5" s="75">
        <f t="shared" si="0"/>
        <v>44548</v>
      </c>
      <c r="O5" s="76">
        <f t="shared" si="0"/>
        <v>44549</v>
      </c>
      <c r="P5" s="74">
        <f>O5+1</f>
        <v>44550</v>
      </c>
      <c r="Q5" s="75">
        <f>P5+1</f>
        <v>44551</v>
      </c>
      <c r="R5" s="75">
        <f t="shared" si="0"/>
        <v>44552</v>
      </c>
      <c r="S5" s="75">
        <f t="shared" si="0"/>
        <v>44553</v>
      </c>
      <c r="T5" s="75">
        <f t="shared" si="0"/>
        <v>44554</v>
      </c>
      <c r="U5" s="75">
        <f t="shared" si="0"/>
        <v>44555</v>
      </c>
      <c r="V5" s="76">
        <f t="shared" si="0"/>
        <v>44556</v>
      </c>
      <c r="W5" s="74">
        <f>V5+1</f>
        <v>44557</v>
      </c>
      <c r="X5" s="75">
        <f>W5+1</f>
        <v>44558</v>
      </c>
      <c r="Y5" s="75">
        <f t="shared" si="0"/>
        <v>44559</v>
      </c>
      <c r="Z5" s="75">
        <f t="shared" si="0"/>
        <v>44560</v>
      </c>
      <c r="AA5" s="75">
        <f t="shared" si="0"/>
        <v>44561</v>
      </c>
      <c r="AB5" s="75">
        <f t="shared" si="0"/>
        <v>44562</v>
      </c>
      <c r="AC5" s="76">
        <f t="shared" si="0"/>
        <v>44563</v>
      </c>
      <c r="AD5" s="74">
        <f>AC5+1</f>
        <v>44564</v>
      </c>
      <c r="AE5" s="75">
        <f>AD5+1</f>
        <v>44565</v>
      </c>
      <c r="AF5" s="75">
        <f t="shared" si="0"/>
        <v>44566</v>
      </c>
      <c r="AG5" s="75">
        <f t="shared" si="0"/>
        <v>44567</v>
      </c>
      <c r="AH5" s="75">
        <f t="shared" si="0"/>
        <v>44568</v>
      </c>
      <c r="AI5" s="75">
        <f t="shared" si="0"/>
        <v>44569</v>
      </c>
      <c r="AJ5" s="76">
        <f t="shared" si="0"/>
        <v>44570</v>
      </c>
      <c r="AK5" s="74">
        <f>AJ5+1</f>
        <v>44571</v>
      </c>
      <c r="AL5" s="75">
        <f>AK5+1</f>
        <v>44572</v>
      </c>
      <c r="AM5" s="75">
        <f t="shared" si="0"/>
        <v>44573</v>
      </c>
      <c r="AN5" s="75">
        <f t="shared" si="0"/>
        <v>44574</v>
      </c>
      <c r="AO5" s="75">
        <f t="shared" si="0"/>
        <v>44575</v>
      </c>
      <c r="AP5" s="75">
        <f t="shared" si="0"/>
        <v>44576</v>
      </c>
      <c r="AQ5" s="76">
        <f t="shared" si="0"/>
        <v>44577</v>
      </c>
      <c r="AR5" s="74">
        <f>AQ5+1</f>
        <v>44578</v>
      </c>
      <c r="AS5" s="75">
        <f>AR5+1</f>
        <v>44579</v>
      </c>
      <c r="AT5" s="75">
        <f t="shared" si="0"/>
        <v>44580</v>
      </c>
      <c r="AU5" s="75">
        <f t="shared" si="0"/>
        <v>44581</v>
      </c>
      <c r="AV5" s="75">
        <f t="shared" si="0"/>
        <v>44582</v>
      </c>
      <c r="AW5" s="75">
        <f t="shared" si="0"/>
        <v>44583</v>
      </c>
      <c r="AX5" s="76">
        <f t="shared" si="0"/>
        <v>44584</v>
      </c>
      <c r="AY5" s="74">
        <f t="shared" ref="AY5:BL5" si="1">AX5+1</f>
        <v>44585</v>
      </c>
      <c r="AZ5" s="75">
        <f t="shared" si="1"/>
        <v>44586</v>
      </c>
      <c r="BA5" s="75">
        <f t="shared" si="1"/>
        <v>44587</v>
      </c>
      <c r="BB5" s="75">
        <f t="shared" si="1"/>
        <v>44588</v>
      </c>
      <c r="BC5" s="75">
        <f t="shared" si="1"/>
        <v>44589</v>
      </c>
      <c r="BD5" s="75">
        <f t="shared" si="1"/>
        <v>44590</v>
      </c>
      <c r="BE5" s="76">
        <f t="shared" si="1"/>
        <v>44591</v>
      </c>
      <c r="BF5" s="74">
        <f t="shared" si="1"/>
        <v>44592</v>
      </c>
      <c r="BG5" s="75">
        <f t="shared" si="1"/>
        <v>44593</v>
      </c>
      <c r="BH5" s="75">
        <f t="shared" si="1"/>
        <v>44594</v>
      </c>
      <c r="BI5" s="75">
        <f t="shared" si="1"/>
        <v>44595</v>
      </c>
      <c r="BJ5" s="75">
        <f t="shared" si="1"/>
        <v>44596</v>
      </c>
      <c r="BK5" s="75">
        <f t="shared" si="1"/>
        <v>44597</v>
      </c>
      <c r="BL5" s="76">
        <f t="shared" si="1"/>
        <v>44598</v>
      </c>
    </row>
    <row r="6" spans="1:64" ht="30" customHeight="1" thickBot="1">
      <c r="A6" s="42" t="s">
        <v>5</v>
      </c>
      <c r="B6" s="6" t="s">
        <v>14</v>
      </c>
      <c r="C6" s="7" t="s">
        <v>18</v>
      </c>
      <c r="D6" s="7" t="s">
        <v>19</v>
      </c>
      <c r="E6" s="7" t="s">
        <v>20</v>
      </c>
      <c r="F6" s="7" t="s">
        <v>21</v>
      </c>
      <c r="G6" s="7"/>
      <c r="H6" s="7" t="s">
        <v>22</v>
      </c>
      <c r="I6" s="8" t="str">
        <f>LEFT(TEXT(I5,"ddd"),1)</f>
        <v>M</v>
      </c>
      <c r="J6" s="8" t="str">
        <f t="shared" ref="J6:AR6" si="2">LEFT(TEXT(J5,"ddd"),1)</f>
        <v>T</v>
      </c>
      <c r="K6" s="8" t="str">
        <f t="shared" si="2"/>
        <v>W</v>
      </c>
      <c r="L6" s="8" t="str">
        <f t="shared" si="2"/>
        <v>T</v>
      </c>
      <c r="M6" s="8" t="str">
        <f t="shared" si="2"/>
        <v>F</v>
      </c>
      <c r="N6" s="8" t="str">
        <f t="shared" si="2"/>
        <v>S</v>
      </c>
      <c r="O6" s="8" t="str">
        <f t="shared" si="2"/>
        <v>S</v>
      </c>
      <c r="P6" s="8" t="str">
        <f t="shared" si="2"/>
        <v>M</v>
      </c>
      <c r="Q6" s="8" t="str">
        <f t="shared" si="2"/>
        <v>T</v>
      </c>
      <c r="R6" s="8" t="str">
        <f t="shared" si="2"/>
        <v>W</v>
      </c>
      <c r="S6" s="8" t="str">
        <f t="shared" si="2"/>
        <v>T</v>
      </c>
      <c r="T6" s="8" t="str">
        <f t="shared" si="2"/>
        <v>F</v>
      </c>
      <c r="U6" s="8" t="str">
        <f t="shared" si="2"/>
        <v>S</v>
      </c>
      <c r="V6" s="8" t="str">
        <f t="shared" si="2"/>
        <v>S</v>
      </c>
      <c r="W6" s="8" t="str">
        <f t="shared" si="2"/>
        <v>M</v>
      </c>
      <c r="X6" s="8" t="str">
        <f t="shared" si="2"/>
        <v>T</v>
      </c>
      <c r="Y6" s="8" t="str">
        <f t="shared" si="2"/>
        <v>W</v>
      </c>
      <c r="Z6" s="8" t="str">
        <f t="shared" si="2"/>
        <v>T</v>
      </c>
      <c r="AA6" s="8" t="str">
        <f t="shared" si="2"/>
        <v>F</v>
      </c>
      <c r="AB6" s="8" t="str">
        <f t="shared" si="2"/>
        <v>S</v>
      </c>
      <c r="AC6" s="8" t="str">
        <f t="shared" si="2"/>
        <v>S</v>
      </c>
      <c r="AD6" s="8" t="str">
        <f t="shared" si="2"/>
        <v>M</v>
      </c>
      <c r="AE6" s="8" t="str">
        <f t="shared" si="2"/>
        <v>T</v>
      </c>
      <c r="AF6" s="8" t="str">
        <f t="shared" si="2"/>
        <v>W</v>
      </c>
      <c r="AG6" s="8" t="str">
        <f t="shared" si="2"/>
        <v>T</v>
      </c>
      <c r="AH6" s="8" t="str">
        <f t="shared" si="2"/>
        <v>F</v>
      </c>
      <c r="AI6" s="8" t="str">
        <f t="shared" si="2"/>
        <v>S</v>
      </c>
      <c r="AJ6" s="8" t="str">
        <f t="shared" si="2"/>
        <v>S</v>
      </c>
      <c r="AK6" s="8" t="str">
        <f t="shared" si="2"/>
        <v>M</v>
      </c>
      <c r="AL6" s="8" t="str">
        <f t="shared" si="2"/>
        <v>T</v>
      </c>
      <c r="AM6" s="8" t="str">
        <f t="shared" si="2"/>
        <v>W</v>
      </c>
      <c r="AN6" s="8" t="str">
        <f t="shared" si="2"/>
        <v>T</v>
      </c>
      <c r="AO6" s="8" t="str">
        <f t="shared" si="2"/>
        <v>F</v>
      </c>
      <c r="AP6" s="8" t="str">
        <f t="shared" si="2"/>
        <v>S</v>
      </c>
      <c r="AQ6" s="8" t="str">
        <f t="shared" si="2"/>
        <v>S</v>
      </c>
      <c r="AR6" s="8" t="str">
        <f t="shared" si="2"/>
        <v>M</v>
      </c>
      <c r="AS6" s="8" t="str">
        <f t="shared" ref="AS6:BL6" si="3">LEFT(TEXT(AS5,"ddd"),1)</f>
        <v>T</v>
      </c>
      <c r="AT6" s="8" t="str">
        <f t="shared" si="3"/>
        <v>W</v>
      </c>
      <c r="AU6" s="8" t="str">
        <f t="shared" si="3"/>
        <v>T</v>
      </c>
      <c r="AV6" s="8" t="str">
        <f t="shared" si="3"/>
        <v>F</v>
      </c>
      <c r="AW6" s="8" t="str">
        <f t="shared" si="3"/>
        <v>S</v>
      </c>
      <c r="AX6" s="8" t="str">
        <f t="shared" si="3"/>
        <v>S</v>
      </c>
      <c r="AY6" s="8" t="str">
        <f t="shared" si="3"/>
        <v>M</v>
      </c>
      <c r="AZ6" s="8" t="str">
        <f t="shared" si="3"/>
        <v>T</v>
      </c>
      <c r="BA6" s="8" t="str">
        <f t="shared" si="3"/>
        <v>W</v>
      </c>
      <c r="BB6" s="8" t="str">
        <f t="shared" si="3"/>
        <v>T</v>
      </c>
      <c r="BC6" s="8" t="str">
        <f t="shared" si="3"/>
        <v>F</v>
      </c>
      <c r="BD6" s="8" t="str">
        <f t="shared" si="3"/>
        <v>S</v>
      </c>
      <c r="BE6" s="8" t="str">
        <f t="shared" si="3"/>
        <v>S</v>
      </c>
      <c r="BF6" s="8" t="str">
        <f t="shared" si="3"/>
        <v>M</v>
      </c>
      <c r="BG6" s="8" t="str">
        <f t="shared" si="3"/>
        <v>T</v>
      </c>
      <c r="BH6" s="8" t="str">
        <f t="shared" si="3"/>
        <v>W</v>
      </c>
      <c r="BI6" s="8" t="str">
        <f t="shared" si="3"/>
        <v>T</v>
      </c>
      <c r="BJ6" s="8" t="str">
        <f t="shared" si="3"/>
        <v>F</v>
      </c>
      <c r="BK6" s="8" t="str">
        <f t="shared" si="3"/>
        <v>S</v>
      </c>
      <c r="BL6" s="8" t="str">
        <f t="shared" si="3"/>
        <v>S</v>
      </c>
    </row>
    <row r="7" spans="1:64" ht="30" hidden="1" customHeight="1" thickBot="1">
      <c r="A7" s="41" t="s">
        <v>6</v>
      </c>
      <c r="C7" s="45"/>
      <c r="E7"/>
      <c r="H7" t="str">
        <f>IF(OR(ISBLANK(task_start),ISBLANK(task_end)),"",task_end-task_start+1)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row>
    <row r="8" spans="1:64" s="2" customFormat="1" ht="30" customHeight="1" thickBot="1">
      <c r="A8" s="42" t="s">
        <v>7</v>
      </c>
      <c r="B8" s="12" t="s">
        <v>43</v>
      </c>
      <c r="C8" s="48"/>
      <c r="D8" s="13"/>
      <c r="E8" s="60"/>
      <c r="F8" s="61"/>
      <c r="G8" s="11"/>
      <c r="H8" s="11" t="str">
        <f t="shared" ref="H8:H35" si="4">IF(OR(ISBLANK(task_start),ISBLANK(task_end)),"",task_end-task_start+1)</f>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row>
    <row r="9" spans="1:64" s="2" customFormat="1" ht="30" customHeight="1" thickBot="1">
      <c r="A9" s="42" t="s">
        <v>8</v>
      </c>
      <c r="B9" s="56" t="s">
        <v>41</v>
      </c>
      <c r="C9" s="49"/>
      <c r="D9" s="14">
        <v>0.5</v>
      </c>
      <c r="E9" s="70">
        <f>Project_Start</f>
        <v>44473</v>
      </c>
      <c r="F9" s="70">
        <v>44650</v>
      </c>
      <c r="G9" s="11"/>
      <c r="H9" s="11">
        <f t="shared" si="4"/>
        <v>178</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row>
    <row r="10" spans="1:64" s="2" customFormat="1" ht="30" customHeight="1" thickBot="1">
      <c r="A10" s="42" t="s">
        <v>9</v>
      </c>
      <c r="B10" s="56" t="s">
        <v>44</v>
      </c>
      <c r="C10" s="49"/>
      <c r="D10" s="14">
        <v>1</v>
      </c>
      <c r="E10" s="70">
        <v>44482</v>
      </c>
      <c r="F10" s="70">
        <v>44483</v>
      </c>
      <c r="G10" s="11"/>
      <c r="H10" s="11">
        <f t="shared" si="4"/>
        <v>2</v>
      </c>
      <c r="I10" s="28"/>
      <c r="J10" s="28"/>
      <c r="K10" s="28"/>
      <c r="L10" s="28"/>
      <c r="M10" s="28"/>
      <c r="N10" s="28"/>
      <c r="O10" s="28"/>
      <c r="P10" s="28"/>
      <c r="Q10" s="28"/>
      <c r="R10" s="28"/>
      <c r="S10" s="28"/>
      <c r="T10" s="28"/>
      <c r="U10" s="29"/>
      <c r="V10" s="29"/>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row>
    <row r="11" spans="1:64" s="2" customFormat="1" ht="30" customHeight="1" thickBot="1">
      <c r="A11" s="41"/>
      <c r="B11" s="56" t="s">
        <v>45</v>
      </c>
      <c r="C11" s="49"/>
      <c r="D11" s="14">
        <v>1</v>
      </c>
      <c r="E11" s="70">
        <v>44484</v>
      </c>
      <c r="F11" s="70">
        <v>44489</v>
      </c>
      <c r="G11" s="11"/>
      <c r="H11" s="11">
        <f t="shared" si="4"/>
        <v>6</v>
      </c>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row>
    <row r="12" spans="1:64" s="2" customFormat="1" ht="30" customHeight="1" thickBot="1">
      <c r="A12" s="41"/>
      <c r="B12" s="56" t="s">
        <v>46</v>
      </c>
      <c r="C12" s="49"/>
      <c r="D12" s="14">
        <v>1</v>
      </c>
      <c r="E12" s="70">
        <v>44484</v>
      </c>
      <c r="F12" s="70">
        <v>44489</v>
      </c>
      <c r="G12" s="11"/>
      <c r="H12" s="11">
        <f t="shared" si="4"/>
        <v>6</v>
      </c>
      <c r="I12" s="28"/>
      <c r="J12" s="28"/>
      <c r="K12" s="28"/>
      <c r="L12" s="28"/>
      <c r="M12" s="28"/>
      <c r="N12" s="28"/>
      <c r="O12" s="28"/>
      <c r="P12" s="28"/>
      <c r="Q12" s="28"/>
      <c r="R12" s="28"/>
      <c r="S12" s="28"/>
      <c r="T12" s="28"/>
      <c r="U12" s="28"/>
      <c r="V12" s="28"/>
      <c r="W12" s="28"/>
      <c r="X12" s="28"/>
      <c r="Y12" s="29"/>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row>
    <row r="13" spans="1:64" s="2" customFormat="1" ht="30" customHeight="1" thickBot="1">
      <c r="A13" s="41"/>
      <c r="B13" s="56" t="s">
        <v>42</v>
      </c>
      <c r="C13" s="49"/>
      <c r="D13" s="14">
        <v>1</v>
      </c>
      <c r="E13" s="70">
        <v>44489</v>
      </c>
      <c r="F13" s="70">
        <v>44493</v>
      </c>
      <c r="G13" s="11"/>
      <c r="H13" s="11">
        <f t="shared" si="4"/>
        <v>5</v>
      </c>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row>
    <row r="14" spans="1:64" s="2" customFormat="1" ht="30" customHeight="1" thickBot="1">
      <c r="A14" s="42" t="s">
        <v>10</v>
      </c>
      <c r="B14" s="15" t="s">
        <v>63</v>
      </c>
      <c r="C14" s="50"/>
      <c r="D14" s="16"/>
      <c r="E14" s="62"/>
      <c r="F14" s="63"/>
      <c r="G14" s="11"/>
      <c r="H14" s="11" t="str">
        <f t="shared" si="4"/>
        <v/>
      </c>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row>
    <row r="15" spans="1:64" s="2" customFormat="1" ht="30" customHeight="1" thickBot="1">
      <c r="A15" s="42"/>
      <c r="B15" s="57" t="s">
        <v>48</v>
      </c>
      <c r="C15" s="51"/>
      <c r="D15" s="17">
        <v>1</v>
      </c>
      <c r="E15" s="71">
        <v>44473</v>
      </c>
      <c r="F15" s="71">
        <v>44494</v>
      </c>
      <c r="G15" s="11"/>
      <c r="H15" s="11">
        <f t="shared" si="4"/>
        <v>22</v>
      </c>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row>
    <row r="16" spans="1:64" s="2" customFormat="1" ht="30" customHeight="1" thickBot="1">
      <c r="A16" s="41"/>
      <c r="B16" s="57" t="s">
        <v>53</v>
      </c>
      <c r="C16" s="51"/>
      <c r="D16" s="17">
        <v>1</v>
      </c>
      <c r="E16" s="71">
        <f>F15</f>
        <v>44494</v>
      </c>
      <c r="F16" s="71">
        <v>44508</v>
      </c>
      <c r="G16" s="11"/>
      <c r="H16" s="11">
        <f t="shared" si="4"/>
        <v>15</v>
      </c>
      <c r="I16" s="28"/>
      <c r="J16" s="28"/>
      <c r="K16" s="28"/>
      <c r="L16" s="28"/>
      <c r="M16" s="28"/>
      <c r="N16" s="28"/>
      <c r="O16" s="28"/>
      <c r="P16" s="28"/>
      <c r="Q16" s="28"/>
      <c r="R16" s="28"/>
      <c r="S16" s="28"/>
      <c r="T16" s="28"/>
      <c r="U16" s="29"/>
      <c r="V16" s="29"/>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row>
    <row r="17" spans="1:64" s="2" customFormat="1" ht="30" customHeight="1" thickBot="1">
      <c r="A17" s="41"/>
      <c r="B17" s="57" t="s">
        <v>49</v>
      </c>
      <c r="C17" s="51"/>
      <c r="D17" s="17">
        <v>1</v>
      </c>
      <c r="E17" s="71">
        <v>44501</v>
      </c>
      <c r="F17" s="71">
        <v>44524</v>
      </c>
      <c r="G17" s="11"/>
      <c r="H17" s="11">
        <f t="shared" si="4"/>
        <v>24</v>
      </c>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row>
    <row r="18" spans="1:64" s="2" customFormat="1" ht="30" customHeight="1" thickBot="1">
      <c r="A18" s="41"/>
      <c r="B18" s="57" t="s">
        <v>47</v>
      </c>
      <c r="C18" s="51"/>
      <c r="D18" s="17">
        <v>1</v>
      </c>
      <c r="E18" s="71">
        <f>F17</f>
        <v>44524</v>
      </c>
      <c r="F18" s="71">
        <f>E18+7</f>
        <v>44531</v>
      </c>
      <c r="G18" s="11"/>
      <c r="H18" s="11"/>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row>
    <row r="19" spans="1:64" s="2" customFormat="1" ht="30" customHeight="1" thickBot="1">
      <c r="A19" s="41"/>
      <c r="B19" s="57" t="s">
        <v>58</v>
      </c>
      <c r="C19" s="51"/>
      <c r="D19" s="17">
        <v>1</v>
      </c>
      <c r="E19" s="71">
        <f>F18</f>
        <v>44531</v>
      </c>
      <c r="F19" s="71">
        <f>E19+7</f>
        <v>44538</v>
      </c>
      <c r="G19" s="11"/>
      <c r="H19" s="11">
        <f t="shared" si="4"/>
        <v>8</v>
      </c>
      <c r="I19" s="28"/>
      <c r="J19" s="28"/>
      <c r="K19" s="28"/>
      <c r="L19" s="28"/>
      <c r="M19" s="28"/>
      <c r="N19" s="28"/>
      <c r="O19" s="28"/>
      <c r="P19" s="28"/>
      <c r="Q19" s="28"/>
      <c r="R19" s="28"/>
      <c r="S19" s="28"/>
      <c r="T19" s="28"/>
      <c r="U19" s="28"/>
      <c r="V19" s="28"/>
      <c r="W19" s="28"/>
      <c r="X19" s="28"/>
      <c r="Y19" s="29"/>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row>
    <row r="20" spans="1:64" s="2" customFormat="1" ht="30" customHeight="1" thickBot="1">
      <c r="A20" s="41" t="s">
        <v>11</v>
      </c>
      <c r="B20" s="18" t="s">
        <v>62</v>
      </c>
      <c r="C20" s="52"/>
      <c r="D20" s="19"/>
      <c r="E20" s="64"/>
      <c r="F20" s="65"/>
      <c r="G20" s="11"/>
      <c r="H20" s="11" t="str">
        <f t="shared" si="4"/>
        <v/>
      </c>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row>
    <row r="21" spans="1:64" s="2" customFormat="1" ht="30" customHeight="1" thickBot="1">
      <c r="A21" s="41"/>
      <c r="B21" s="58" t="s">
        <v>59</v>
      </c>
      <c r="C21" s="58"/>
      <c r="D21" s="20">
        <v>0</v>
      </c>
      <c r="E21" s="72">
        <v>44545</v>
      </c>
      <c r="F21" s="72">
        <f>E21+27</f>
        <v>44572</v>
      </c>
      <c r="G21" s="11"/>
      <c r="H21" s="11">
        <f t="shared" si="4"/>
        <v>28</v>
      </c>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row>
    <row r="22" spans="1:64" s="2" customFormat="1" ht="30" customHeight="1" thickBot="1">
      <c r="A22" s="41"/>
      <c r="B22" s="58" t="s">
        <v>64</v>
      </c>
      <c r="C22" s="53"/>
      <c r="D22" s="20">
        <v>0</v>
      </c>
      <c r="E22" s="72">
        <f>F21</f>
        <v>44572</v>
      </c>
      <c r="F22" s="72">
        <f>E22+7</f>
        <v>44579</v>
      </c>
      <c r="G22" s="11"/>
      <c r="H22" s="11">
        <f t="shared" si="4"/>
        <v>8</v>
      </c>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row>
    <row r="23" spans="1:64" s="2" customFormat="1" ht="30" customHeight="1" thickBot="1">
      <c r="A23" s="41"/>
      <c r="B23" s="58" t="s">
        <v>60</v>
      </c>
      <c r="C23" s="53"/>
      <c r="D23" s="20">
        <v>0</v>
      </c>
      <c r="E23" s="72">
        <f>F22+1</f>
        <v>44580</v>
      </c>
      <c r="F23" s="72">
        <f>E23+7</f>
        <v>44587</v>
      </c>
      <c r="G23" s="11"/>
      <c r="H23" s="11">
        <f t="shared" si="4"/>
        <v>8</v>
      </c>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row>
    <row r="24" spans="1:64" s="2" customFormat="1" ht="30" customHeight="1" thickBot="1">
      <c r="A24" s="41"/>
      <c r="B24" s="77" t="s">
        <v>61</v>
      </c>
      <c r="C24" s="53"/>
      <c r="D24" s="20">
        <v>0</v>
      </c>
      <c r="E24" s="72">
        <f>F23</f>
        <v>44587</v>
      </c>
      <c r="F24" s="72">
        <f>E24+6</f>
        <v>44593</v>
      </c>
      <c r="G24" s="11"/>
      <c r="H24" s="11">
        <f t="shared" si="4"/>
        <v>7</v>
      </c>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row>
    <row r="25" spans="1:64" s="2" customFormat="1" ht="30" customHeight="1" thickBot="1">
      <c r="A25" s="41" t="s">
        <v>11</v>
      </c>
      <c r="B25" s="21" t="s">
        <v>54</v>
      </c>
      <c r="C25" s="54"/>
      <c r="D25" s="22"/>
      <c r="E25" s="66"/>
      <c r="F25" s="67"/>
      <c r="G25" s="11"/>
      <c r="H25" s="11" t="str">
        <f t="shared" si="4"/>
        <v/>
      </c>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row>
    <row r="26" spans="1:64" s="2" customFormat="1" ht="30" customHeight="1" thickBot="1">
      <c r="A26" s="41"/>
      <c r="B26" s="59" t="s">
        <v>55</v>
      </c>
      <c r="C26" s="55"/>
      <c r="D26" s="23">
        <v>1</v>
      </c>
      <c r="E26" s="73">
        <v>44483</v>
      </c>
      <c r="F26" s="73">
        <v>44489</v>
      </c>
      <c r="G26" s="11"/>
      <c r="H26" s="11"/>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row>
    <row r="27" spans="1:64" s="2" customFormat="1" ht="30" customHeight="1" thickBot="1">
      <c r="A27" s="41"/>
      <c r="B27" s="59" t="s">
        <v>56</v>
      </c>
      <c r="C27" s="55"/>
      <c r="D27" s="23">
        <v>1</v>
      </c>
      <c r="E27" s="73">
        <v>44537</v>
      </c>
      <c r="F27" s="73">
        <v>44545</v>
      </c>
      <c r="G27" s="11"/>
      <c r="H27" s="11"/>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row>
    <row r="28" spans="1:64" s="2" customFormat="1" ht="30" customHeight="1" thickBot="1">
      <c r="A28" s="41"/>
      <c r="B28" s="59" t="s">
        <v>57</v>
      </c>
      <c r="C28" s="55"/>
      <c r="D28" s="23"/>
      <c r="E28" s="73">
        <f>F24</f>
        <v>44593</v>
      </c>
      <c r="F28" s="73">
        <f>E28+7</f>
        <v>44600</v>
      </c>
      <c r="G28" s="11"/>
      <c r="H28" s="11">
        <f t="shared" si="4"/>
        <v>8</v>
      </c>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row>
    <row r="29" spans="1:64" s="2" customFormat="1" ht="30" customHeight="1" thickBot="1">
      <c r="A29" s="41"/>
      <c r="B29" s="59" t="s">
        <v>65</v>
      </c>
      <c r="C29" s="55"/>
      <c r="D29" s="23"/>
      <c r="E29" s="73">
        <f t="shared" ref="E29:E34" si="5">F28</f>
        <v>44600</v>
      </c>
      <c r="F29" s="73">
        <f>E29+7</f>
        <v>44607</v>
      </c>
      <c r="G29" s="11"/>
      <c r="H29" s="11">
        <f t="shared" si="4"/>
        <v>8</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row>
    <row r="30" spans="1:64" s="2" customFormat="1" ht="30" customHeight="1" thickBot="1">
      <c r="A30" s="41"/>
      <c r="B30" s="59" t="s">
        <v>50</v>
      </c>
      <c r="C30" s="55"/>
      <c r="D30" s="23"/>
      <c r="E30" s="73">
        <f t="shared" si="5"/>
        <v>44607</v>
      </c>
      <c r="F30" s="73">
        <f t="shared" ref="F30:F31" si="6">E30+7</f>
        <v>44614</v>
      </c>
      <c r="G30" s="11"/>
      <c r="H30" s="11">
        <f t="shared" si="4"/>
        <v>8</v>
      </c>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row>
    <row r="31" spans="1:64" s="2" customFormat="1" ht="30" customHeight="1" thickBot="1">
      <c r="A31" s="41"/>
      <c r="B31" s="59" t="s">
        <v>51</v>
      </c>
      <c r="C31" s="55"/>
      <c r="D31" s="23"/>
      <c r="E31" s="73">
        <f t="shared" si="5"/>
        <v>44614</v>
      </c>
      <c r="F31" s="73">
        <f t="shared" si="6"/>
        <v>44621</v>
      </c>
      <c r="G31" s="11"/>
      <c r="H31" s="11">
        <f t="shared" si="4"/>
        <v>8</v>
      </c>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row>
    <row r="32" spans="1:64" s="2" customFormat="1" ht="30" customHeight="1" thickBot="1">
      <c r="A32" s="41"/>
      <c r="B32" s="59" t="s">
        <v>52</v>
      </c>
      <c r="C32" s="55"/>
      <c r="D32" s="23"/>
      <c r="E32" s="73">
        <f t="shared" si="5"/>
        <v>44621</v>
      </c>
      <c r="F32" s="73">
        <f>E32+7</f>
        <v>44628</v>
      </c>
      <c r="G32" s="11"/>
      <c r="H32" s="11">
        <f t="shared" si="4"/>
        <v>8</v>
      </c>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row>
    <row r="33" spans="1:64" s="2" customFormat="1" ht="30" customHeight="1" thickBot="1">
      <c r="A33" s="41" t="s">
        <v>12</v>
      </c>
      <c r="B33" s="59" t="s">
        <v>66</v>
      </c>
      <c r="C33" s="55"/>
      <c r="D33" s="23"/>
      <c r="E33" s="73">
        <f t="shared" si="5"/>
        <v>44628</v>
      </c>
      <c r="F33" s="73">
        <f>E33+6</f>
        <v>44634</v>
      </c>
      <c r="G33" s="11"/>
      <c r="H33" s="11">
        <f t="shared" si="4"/>
        <v>7</v>
      </c>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row>
    <row r="34" spans="1:64" s="2" customFormat="1" ht="30" customHeight="1" thickBot="1">
      <c r="A34" s="41" t="s">
        <v>12</v>
      </c>
      <c r="B34" s="59" t="s">
        <v>67</v>
      </c>
      <c r="C34" s="55"/>
      <c r="D34" s="23"/>
      <c r="E34" s="73">
        <f t="shared" si="5"/>
        <v>44634</v>
      </c>
      <c r="F34" s="73">
        <v>44650</v>
      </c>
      <c r="G34" s="11"/>
      <c r="H34" s="11">
        <f t="shared" si="4"/>
        <v>17</v>
      </c>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row>
    <row r="35" spans="1:64" s="2" customFormat="1" ht="30" customHeight="1" thickBot="1">
      <c r="A35" s="42" t="s">
        <v>13</v>
      </c>
      <c r="B35" s="24" t="s">
        <v>15</v>
      </c>
      <c r="C35" s="25"/>
      <c r="D35" s="26"/>
      <c r="E35" s="68"/>
      <c r="F35" s="69"/>
      <c r="G35" s="27"/>
      <c r="H35" s="27" t="str">
        <f t="shared" si="4"/>
        <v/>
      </c>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row>
    <row r="36" spans="1:64" ht="30" customHeight="1">
      <c r="G36" s="4"/>
    </row>
    <row r="37" spans="1:64" ht="30" customHeight="1">
      <c r="C37" s="9"/>
      <c r="F37" s="43"/>
    </row>
    <row r="38" spans="1:64" ht="30" customHeight="1">
      <c r="C38" s="10"/>
    </row>
  </sheetData>
  <mergeCells count="13">
    <mergeCell ref="B1:F1"/>
    <mergeCell ref="C3:D3"/>
    <mergeCell ref="C4:D4"/>
    <mergeCell ref="B5:G5"/>
    <mergeCell ref="AK4:AQ4"/>
    <mergeCell ref="AR4:AX4"/>
    <mergeCell ref="AY4:BE4"/>
    <mergeCell ref="BF4:BL4"/>
    <mergeCell ref="E3:F3"/>
    <mergeCell ref="I4:O4"/>
    <mergeCell ref="P4:V4"/>
    <mergeCell ref="W4:AC4"/>
    <mergeCell ref="AD4:AJ4"/>
  </mergeCells>
  <conditionalFormatting sqref="D7:D18 D20 D28:D33 D22:D25 D35">
    <cfRule type="dataBar" priority="2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5:BL35 I5:BL33">
    <cfRule type="expression" dxfId="5" priority="43">
      <formula>AND(TODAY()&gt;=I$5,TODAY()&lt;J$5)</formula>
    </cfRule>
  </conditionalFormatting>
  <conditionalFormatting sqref="I35:BL35 I7:BL33">
    <cfRule type="expression" dxfId="4" priority="37">
      <formula>AND(task_start&lt;=I$5,ROUNDDOWN((task_end-task_start+1)*task_progress,0)+task_start-1&gt;=I$5)</formula>
    </cfRule>
    <cfRule type="expression" dxfId="3" priority="38" stopIfTrue="1">
      <formula>AND(task_end&gt;=I$5,task_start&lt;J$5)</formula>
    </cfRule>
  </conditionalFormatting>
  <conditionalFormatting sqref="D21">
    <cfRule type="dataBar" priority="10">
      <dataBar>
        <cfvo type="num" val="0"/>
        <cfvo type="num" val="1"/>
        <color theme="0" tint="-0.249977111117893"/>
      </dataBar>
      <extLst>
        <ext xmlns:x14="http://schemas.microsoft.com/office/spreadsheetml/2009/9/main" uri="{B025F937-C7B1-47D3-B67F-A62EFF666E3E}">
          <x14:id>{7514A4A3-E168-4DD7-8ED2-0954F67FF841}</x14:id>
        </ext>
      </extLst>
    </cfRule>
  </conditionalFormatting>
  <conditionalFormatting sqref="D19">
    <cfRule type="dataBar" priority="9">
      <dataBar>
        <cfvo type="num" val="0"/>
        <cfvo type="num" val="1"/>
        <color theme="0" tint="-0.249977111117893"/>
      </dataBar>
      <extLst>
        <ext xmlns:x14="http://schemas.microsoft.com/office/spreadsheetml/2009/9/main" uri="{B025F937-C7B1-47D3-B67F-A62EFF666E3E}">
          <x14:id>{C34985A8-B4CD-4DC4-B3BD-4082F9F2E847}</x14:id>
        </ext>
      </extLst>
    </cfRule>
  </conditionalFormatting>
  <conditionalFormatting sqref="D27">
    <cfRule type="dataBar" priority="8">
      <dataBar>
        <cfvo type="num" val="0"/>
        <cfvo type="num" val="1"/>
        <color theme="0" tint="-0.249977111117893"/>
      </dataBar>
      <extLst>
        <ext xmlns:x14="http://schemas.microsoft.com/office/spreadsheetml/2009/9/main" uri="{B025F937-C7B1-47D3-B67F-A62EFF666E3E}">
          <x14:id>{53519622-9565-4E4F-A6CA-CE95AB1FEE9C}</x14:id>
        </ext>
      </extLst>
    </cfRule>
  </conditionalFormatting>
  <conditionalFormatting sqref="D26">
    <cfRule type="dataBar" priority="7">
      <dataBar>
        <cfvo type="num" val="0"/>
        <cfvo type="num" val="1"/>
        <color theme="0" tint="-0.249977111117893"/>
      </dataBar>
      <extLst>
        <ext xmlns:x14="http://schemas.microsoft.com/office/spreadsheetml/2009/9/main" uri="{B025F937-C7B1-47D3-B67F-A62EFF666E3E}">
          <x14:id>{03DAA1ED-5AC4-4F9B-93F7-7C7C1121B839}</x14:id>
        </ext>
      </extLst>
    </cfRule>
  </conditionalFormatting>
  <conditionalFormatting sqref="D33">
    <cfRule type="dataBar" priority="6">
      <dataBar>
        <cfvo type="num" val="0"/>
        <cfvo type="num" val="1"/>
        <color theme="0" tint="-0.249977111117893"/>
      </dataBar>
      <extLst>
        <ext xmlns:x14="http://schemas.microsoft.com/office/spreadsheetml/2009/9/main" uri="{B025F937-C7B1-47D3-B67F-A62EFF666E3E}">
          <x14:id>{F139FC0C-2E49-4CDB-8B49-934C75A7CBFE}</x14:id>
        </ext>
      </extLst>
    </cfRule>
  </conditionalFormatting>
  <conditionalFormatting sqref="D34">
    <cfRule type="dataBar" priority="2">
      <dataBar>
        <cfvo type="num" val="0"/>
        <cfvo type="num" val="1"/>
        <color theme="0" tint="-0.249977111117893"/>
      </dataBar>
      <extLst>
        <ext xmlns:x14="http://schemas.microsoft.com/office/spreadsheetml/2009/9/main" uri="{B025F937-C7B1-47D3-B67F-A62EFF666E3E}">
          <x14:id>{58F89530-779A-4EEA-AA99-1E9E3BAB8D4E}</x14:id>
        </ext>
      </extLst>
    </cfRule>
  </conditionalFormatting>
  <conditionalFormatting sqref="I34:BL34">
    <cfRule type="expression" dxfId="2" priority="5">
      <formula>AND(TODAY()&gt;=I$5,TODAY()&lt;J$5)</formula>
    </cfRule>
  </conditionalFormatting>
  <conditionalFormatting sqref="I34:BL34">
    <cfRule type="expression" dxfId="1" priority="3">
      <formula>AND(task_start&lt;=I$5,ROUNDDOWN((task_end-task_start+1)*task_progress,0)+task_start-1&gt;=I$5)</formula>
    </cfRule>
    <cfRule type="expression" dxfId="0" priority="4" stopIfTrue="1">
      <formula>AND(task_end&gt;=I$5,task_start&lt;J$5)</formula>
    </cfRule>
  </conditionalFormatting>
  <conditionalFormatting sqref="D34">
    <cfRule type="dataBar" priority="1">
      <dataBar>
        <cfvo type="num" val="0"/>
        <cfvo type="num" val="1"/>
        <color theme="0" tint="-0.249977111117893"/>
      </dataBar>
      <extLst>
        <ext xmlns:x14="http://schemas.microsoft.com/office/spreadsheetml/2009/9/main" uri="{B025F937-C7B1-47D3-B67F-A62EFF666E3E}">
          <x14:id>{7BB8BDAE-3C55-4185-9733-4ADDF6F7DE7C}</x14:id>
        </ext>
      </extLst>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D7:D18 D20 D28:D33 D22:D25 D35</xm:sqref>
        </x14:conditionalFormatting>
        <x14:conditionalFormatting xmlns:xm="http://schemas.microsoft.com/office/excel/2006/main">
          <x14:cfRule type="dataBar" id="{7514A4A3-E168-4DD7-8ED2-0954F67FF841}">
            <x14:dataBar minLength="0" maxLength="100" gradient="0">
              <x14:cfvo type="num">
                <xm:f>0</xm:f>
              </x14:cfvo>
              <x14:cfvo type="num">
                <xm:f>1</xm:f>
              </x14:cfvo>
              <x14:negativeFillColor rgb="FFFF0000"/>
              <x14:axisColor rgb="FF000000"/>
            </x14:dataBar>
          </x14:cfRule>
          <xm:sqref>D21</xm:sqref>
        </x14:conditionalFormatting>
        <x14:conditionalFormatting xmlns:xm="http://schemas.microsoft.com/office/excel/2006/main">
          <x14:cfRule type="dataBar" id="{C34985A8-B4CD-4DC4-B3BD-4082F9F2E847}">
            <x14:dataBar minLength="0" maxLength="100" gradient="0">
              <x14:cfvo type="num">
                <xm:f>0</xm:f>
              </x14:cfvo>
              <x14:cfvo type="num">
                <xm:f>1</xm:f>
              </x14:cfvo>
              <x14:negativeFillColor rgb="FFFF0000"/>
              <x14:axisColor rgb="FF000000"/>
            </x14:dataBar>
          </x14:cfRule>
          <xm:sqref>D19</xm:sqref>
        </x14:conditionalFormatting>
        <x14:conditionalFormatting xmlns:xm="http://schemas.microsoft.com/office/excel/2006/main">
          <x14:cfRule type="dataBar" id="{53519622-9565-4E4F-A6CA-CE95AB1FEE9C}">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03DAA1ED-5AC4-4F9B-93F7-7C7C1121B839}">
            <x14:dataBar minLength="0" maxLength="100" gradient="0">
              <x14:cfvo type="num">
                <xm:f>0</xm:f>
              </x14:cfvo>
              <x14:cfvo type="num">
                <xm:f>1</xm:f>
              </x14:cfvo>
              <x14:negativeFillColor rgb="FFFF0000"/>
              <x14:axisColor rgb="FF000000"/>
            </x14:dataBar>
          </x14:cfRule>
          <xm:sqref>D26</xm:sqref>
        </x14:conditionalFormatting>
        <x14:conditionalFormatting xmlns:xm="http://schemas.microsoft.com/office/excel/2006/main">
          <x14:cfRule type="dataBar" id="{F139FC0C-2E49-4CDB-8B49-934C75A7CBFE}">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58F89530-779A-4EEA-AA99-1E9E3BAB8D4E}">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7BB8BDAE-3C55-4185-9733-4ADDF6F7DE7C}">
            <x14:dataBar minLength="0" maxLength="100" gradient="0">
              <x14:cfvo type="num">
                <xm:f>0</xm:f>
              </x14:cfvo>
              <x14:cfvo type="num">
                <xm:f>1</xm:f>
              </x14:cfvo>
              <x14:negativeFillColor rgb="FFFF0000"/>
              <x14:axisColor rgb="FF000000"/>
            </x14:dataBar>
          </x14:cfRule>
          <xm:sqref>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defaultColWidth="9.109375" defaultRowHeight="13.8"/>
  <cols>
    <col min="1" max="1" width="87.109375" style="31" customWidth="1"/>
    <col min="2" max="16384" width="9.109375" style="1"/>
  </cols>
  <sheetData>
    <row r="1" spans="1:2" ht="46.5" customHeight="1"/>
    <row r="2" spans="1:2" s="33" customFormat="1" ht="15.6">
      <c r="A2" s="32" t="s">
        <v>23</v>
      </c>
      <c r="B2" s="32"/>
    </row>
    <row r="3" spans="1:2" s="37" customFormat="1" ht="27" customHeight="1">
      <c r="A3" s="38" t="s">
        <v>24</v>
      </c>
      <c r="B3" s="38"/>
    </row>
    <row r="4" spans="1:2" s="34" customFormat="1" ht="25.8">
      <c r="A4" s="35" t="s">
        <v>25</v>
      </c>
    </row>
    <row r="5" spans="1:2" ht="74.099999999999994" customHeight="1">
      <c r="A5" s="36" t="s">
        <v>26</v>
      </c>
    </row>
    <row r="6" spans="1:2" ht="26.25" customHeight="1">
      <c r="A6" s="35" t="s">
        <v>27</v>
      </c>
    </row>
    <row r="7" spans="1:2" s="31" customFormat="1" ht="204.9" customHeight="1">
      <c r="A7" s="40" t="s">
        <v>28</v>
      </c>
    </row>
    <row r="8" spans="1:2" s="34" customFormat="1" ht="25.8">
      <c r="A8" s="35" t="s">
        <v>29</v>
      </c>
    </row>
    <row r="9" spans="1:2" ht="63" customHeight="1">
      <c r="A9" s="36" t="s">
        <v>30</v>
      </c>
    </row>
    <row r="10" spans="1:2" s="31" customFormat="1" ht="27.9" customHeight="1">
      <c r="A10" s="39" t="s">
        <v>31</v>
      </c>
    </row>
    <row r="11" spans="1:2" s="34" customFormat="1" ht="25.8">
      <c r="A11" s="35" t="s">
        <v>32</v>
      </c>
    </row>
    <row r="12" spans="1:2" ht="33.75" customHeight="1">
      <c r="A12" s="36" t="s">
        <v>33</v>
      </c>
    </row>
    <row r="13" spans="1:2" s="31" customFormat="1" ht="27.9" customHeight="1">
      <c r="A13" s="39" t="s">
        <v>34</v>
      </c>
    </row>
    <row r="14" spans="1:2" s="34" customFormat="1" ht="25.8">
      <c r="A14" s="35" t="s">
        <v>35</v>
      </c>
    </row>
    <row r="15" spans="1:2" ht="75" customHeight="1">
      <c r="A15" s="36" t="s">
        <v>36</v>
      </c>
    </row>
    <row r="16" spans="1:2" ht="81.75" customHeight="1">
      <c r="A16" s="36" t="s">
        <v>37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2022-01-12T01:29:16Z</dcterms:modified>
</cp:coreProperties>
</file>